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600" windowWidth="21735" windowHeight="10680"/>
  </bookViews>
  <sheets>
    <sheet name="Rekapitulace stavby" sheetId="1" r:id="rId1"/>
    <sheet name="SO-01.1 - Hospodaření se ..." sheetId="2" r:id="rId2"/>
    <sheet name="SO-02.1 - Hospodaření s d..." sheetId="3" r:id="rId3"/>
    <sheet name="VON - Vedlejší a ostatní ..." sheetId="4" r:id="rId4"/>
    <sheet name="Pokyny pro vyplnění" sheetId="5" r:id="rId5"/>
  </sheets>
  <definedNames>
    <definedName name="_xlnm._FilterDatabase" localSheetId="1" hidden="1">'SO-01.1 - Hospodaření se ...'!$C$92:$K$892</definedName>
    <definedName name="_xlnm._FilterDatabase" localSheetId="2" hidden="1">'SO-02.1 - Hospodaření s d...'!$C$92:$K$594</definedName>
    <definedName name="_xlnm._FilterDatabase" localSheetId="3" hidden="1">'VON - Vedlejší a ostatní ...'!$C$82:$K$131</definedName>
    <definedName name="_xlnm.Print_Titles" localSheetId="0">'Rekapitulace stavby'!$52:$52</definedName>
    <definedName name="_xlnm.Print_Titles" localSheetId="1">'SO-01.1 - Hospodaření se ...'!$92:$92</definedName>
    <definedName name="_xlnm.Print_Titles" localSheetId="2">'SO-02.1 - Hospodaření s d...'!$92:$92</definedName>
    <definedName name="_xlnm.Print_Titles" localSheetId="3">'VON - Vedlejší a ostatní ...'!$82:$82</definedName>
    <definedName name="_xlnm.Print_Area" localSheetId="4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stavby'!$C$42:$AQ$58</definedName>
    <definedName name="_xlnm.Print_Area" localSheetId="1">'SO-01.1 - Hospodaření se ...'!$C$4:$J$39,'SO-01.1 - Hospodaření se ...'!$C$45:$J$74,'SO-01.1 - Hospodaření se ...'!$C$80:$K$892</definedName>
    <definedName name="_xlnm.Print_Area" localSheetId="2">'SO-02.1 - Hospodaření s d...'!$C$4:$J$39,'SO-02.1 - Hospodaření s d...'!$C$45:$J$74,'SO-02.1 - Hospodaření s d...'!$C$80:$K$594</definedName>
    <definedName name="_xlnm.Print_Area" localSheetId="3">'VON - Vedlejší a ostatní ...'!$C$4:$J$39,'VON - Vedlejší a ostatní ...'!$C$45:$J$64,'VON - Vedlejší a ostatní ...'!$C$70:$K$131</definedName>
  </definedNames>
  <calcPr calcId="125725"/>
</workbook>
</file>

<file path=xl/calcChain.xml><?xml version="1.0" encoding="utf-8"?>
<calcChain xmlns="http://schemas.openxmlformats.org/spreadsheetml/2006/main">
  <c r="J37" i="4"/>
  <c r="J36"/>
  <c r="AY57" i="1"/>
  <c r="J35" i="4"/>
  <c r="AX57" i="1"/>
  <c r="BI128" i="4"/>
  <c r="BH128"/>
  <c r="BG128"/>
  <c r="BF128"/>
  <c r="T128"/>
  <c r="R128"/>
  <c r="P128"/>
  <c r="BI124"/>
  <c r="BH124"/>
  <c r="BG124"/>
  <c r="BF124"/>
  <c r="T124"/>
  <c r="R124"/>
  <c r="P124"/>
  <c r="BI120"/>
  <c r="BH120"/>
  <c r="BG120"/>
  <c r="BF120"/>
  <c r="T120"/>
  <c r="R120"/>
  <c r="P120"/>
  <c r="BI116"/>
  <c r="BH116"/>
  <c r="BG116"/>
  <c r="BF116"/>
  <c r="T116"/>
  <c r="R116"/>
  <c r="P116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BI104"/>
  <c r="BH104"/>
  <c r="BG104"/>
  <c r="BF104"/>
  <c r="T104"/>
  <c r="R104"/>
  <c r="P104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BI93"/>
  <c r="BH93"/>
  <c r="BG93"/>
  <c r="BF93"/>
  <c r="T93"/>
  <c r="R93"/>
  <c r="P93"/>
  <c r="BI90"/>
  <c r="BH90"/>
  <c r="BG90"/>
  <c r="BF90"/>
  <c r="T90"/>
  <c r="R90"/>
  <c r="P90"/>
  <c r="BI86"/>
  <c r="BH86"/>
  <c r="BG86"/>
  <c r="BF86"/>
  <c r="T86"/>
  <c r="T85"/>
  <c r="R86"/>
  <c r="R85" s="1"/>
  <c r="P86"/>
  <c r="P85" s="1"/>
  <c r="J79"/>
  <c r="F79"/>
  <c r="F77"/>
  <c r="E75"/>
  <c r="J54"/>
  <c r="F54"/>
  <c r="F52"/>
  <c r="E50"/>
  <c r="J24"/>
  <c r="E24"/>
  <c r="J55" s="1"/>
  <c r="J23"/>
  <c r="J18"/>
  <c r="E18"/>
  <c r="F80"/>
  <c r="J17"/>
  <c r="J12"/>
  <c r="J77"/>
  <c r="E7"/>
  <c r="E48"/>
  <c r="J37" i="3"/>
  <c r="J36"/>
  <c r="AY56" i="1" s="1"/>
  <c r="J35" i="3"/>
  <c r="AX56" i="1" s="1"/>
  <c r="BI592" i="3"/>
  <c r="BH592"/>
  <c r="BG592"/>
  <c r="BF592"/>
  <c r="T592"/>
  <c r="R592"/>
  <c r="P592"/>
  <c r="BI588"/>
  <c r="BH588"/>
  <c r="BG588"/>
  <c r="BF588"/>
  <c r="T588"/>
  <c r="R588"/>
  <c r="P588"/>
  <c r="BI584"/>
  <c r="BH584"/>
  <c r="BG584"/>
  <c r="BF584"/>
  <c r="T584"/>
  <c r="R584"/>
  <c r="P584"/>
  <c r="BI580"/>
  <c r="BH580"/>
  <c r="BG580"/>
  <c r="BF580"/>
  <c r="T580"/>
  <c r="R580"/>
  <c r="P580"/>
  <c r="BI577"/>
  <c r="BH577"/>
  <c r="BG577"/>
  <c r="BF577"/>
  <c r="T577"/>
  <c r="R577"/>
  <c r="P577"/>
  <c r="BI573"/>
  <c r="BH573"/>
  <c r="BG573"/>
  <c r="BF573"/>
  <c r="T573"/>
  <c r="R573"/>
  <c r="P573"/>
  <c r="BI570"/>
  <c r="BH570"/>
  <c r="BG570"/>
  <c r="BF570"/>
  <c r="T570"/>
  <c r="R570"/>
  <c r="P570"/>
  <c r="BI566"/>
  <c r="BH566"/>
  <c r="BG566"/>
  <c r="BF566"/>
  <c r="T566"/>
  <c r="R566"/>
  <c r="P566"/>
  <c r="BI562"/>
  <c r="BH562"/>
  <c r="BG562"/>
  <c r="BF562"/>
  <c r="T562"/>
  <c r="R562"/>
  <c r="P562"/>
  <c r="BI558"/>
  <c r="BH558"/>
  <c r="BG558"/>
  <c r="BF558"/>
  <c r="T558"/>
  <c r="R558"/>
  <c r="P558"/>
  <c r="BI554"/>
  <c r="BH554"/>
  <c r="BG554"/>
  <c r="BF554"/>
  <c r="T554"/>
  <c r="R554"/>
  <c r="P554"/>
  <c r="BI551"/>
  <c r="BH551"/>
  <c r="BG551"/>
  <c r="BF551"/>
  <c r="T551"/>
  <c r="R551"/>
  <c r="P551"/>
  <c r="BI547"/>
  <c r="BH547"/>
  <c r="BG547"/>
  <c r="BF547"/>
  <c r="T547"/>
  <c r="R547"/>
  <c r="P547"/>
  <c r="BI543"/>
  <c r="BH543"/>
  <c r="BG543"/>
  <c r="BF543"/>
  <c r="T543"/>
  <c r="R543"/>
  <c r="P543"/>
  <c r="BI538"/>
  <c r="BH538"/>
  <c r="BG538"/>
  <c r="BF538"/>
  <c r="T538"/>
  <c r="R538"/>
  <c r="P538"/>
  <c r="BI534"/>
  <c r="BH534"/>
  <c r="BG534"/>
  <c r="BF534"/>
  <c r="T534"/>
  <c r="R534"/>
  <c r="P534"/>
  <c r="BI529"/>
  <c r="BH529"/>
  <c r="BG529"/>
  <c r="BF529"/>
  <c r="T529"/>
  <c r="R529"/>
  <c r="P529"/>
  <c r="BI524"/>
  <c r="BH524"/>
  <c r="BG524"/>
  <c r="BF524"/>
  <c r="T524"/>
  <c r="R524"/>
  <c r="P524"/>
  <c r="BI520"/>
  <c r="BH520"/>
  <c r="BG520"/>
  <c r="BF520"/>
  <c r="T520"/>
  <c r="R520"/>
  <c r="P520"/>
  <c r="BI516"/>
  <c r="BH516"/>
  <c r="BG516"/>
  <c r="BF516"/>
  <c r="T516"/>
  <c r="R516"/>
  <c r="P516"/>
  <c r="BI512"/>
  <c r="BH512"/>
  <c r="BG512"/>
  <c r="BF512"/>
  <c r="T512"/>
  <c r="R512"/>
  <c r="P512"/>
  <c r="BI507"/>
  <c r="BH507"/>
  <c r="BG507"/>
  <c r="BF507"/>
  <c r="T507"/>
  <c r="R507"/>
  <c r="P507"/>
  <c r="BI503"/>
  <c r="BH503"/>
  <c r="BG503"/>
  <c r="BF503"/>
  <c r="T503"/>
  <c r="R503"/>
  <c r="P503"/>
  <c r="BI499"/>
  <c r="BH499"/>
  <c r="BG499"/>
  <c r="BF499"/>
  <c r="T499"/>
  <c r="R499"/>
  <c r="P499"/>
  <c r="BI495"/>
  <c r="BH495"/>
  <c r="BG495"/>
  <c r="BF495"/>
  <c r="T495"/>
  <c r="R495"/>
  <c r="P495"/>
  <c r="BI489"/>
  <c r="BH489"/>
  <c r="BG489"/>
  <c r="BF489"/>
  <c r="T489"/>
  <c r="R489"/>
  <c r="P489"/>
  <c r="BI484"/>
  <c r="BH484"/>
  <c r="BG484"/>
  <c r="BF484"/>
  <c r="T484"/>
  <c r="R484"/>
  <c r="P484"/>
  <c r="BI478"/>
  <c r="BH478"/>
  <c r="BG478"/>
  <c r="BF478"/>
  <c r="T478"/>
  <c r="R478"/>
  <c r="P478"/>
  <c r="BI473"/>
  <c r="BH473"/>
  <c r="BG473"/>
  <c r="BF473"/>
  <c r="T473"/>
  <c r="R473"/>
  <c r="P473"/>
  <c r="BI469"/>
  <c r="BH469"/>
  <c r="BG469"/>
  <c r="BF469"/>
  <c r="T469"/>
  <c r="R469"/>
  <c r="P469"/>
  <c r="BI465"/>
  <c r="BH465"/>
  <c r="BG465"/>
  <c r="BF465"/>
  <c r="T465"/>
  <c r="R465"/>
  <c r="P465"/>
  <c r="BI461"/>
  <c r="BH461"/>
  <c r="BG461"/>
  <c r="BF461"/>
  <c r="T461"/>
  <c r="R461"/>
  <c r="P461"/>
  <c r="BI457"/>
  <c r="BH457"/>
  <c r="BG457"/>
  <c r="BF457"/>
  <c r="T457"/>
  <c r="R457"/>
  <c r="P457"/>
  <c r="BI453"/>
  <c r="BH453"/>
  <c r="BG453"/>
  <c r="BF453"/>
  <c r="T453"/>
  <c r="R453"/>
  <c r="P453"/>
  <c r="BI449"/>
  <c r="BH449"/>
  <c r="BG449"/>
  <c r="BF449"/>
  <c r="T449"/>
  <c r="R449"/>
  <c r="P449"/>
  <c r="BI446"/>
  <c r="BH446"/>
  <c r="BG446"/>
  <c r="BF446"/>
  <c r="T446"/>
  <c r="R446"/>
  <c r="P446"/>
  <c r="BI442"/>
  <c r="BH442"/>
  <c r="BG442"/>
  <c r="BF442"/>
  <c r="T442"/>
  <c r="R442"/>
  <c r="P442"/>
  <c r="BI437"/>
  <c r="BH437"/>
  <c r="BG437"/>
  <c r="BF437"/>
  <c r="T437"/>
  <c r="R437"/>
  <c r="P437"/>
  <c r="BI434"/>
  <c r="BH434"/>
  <c r="BG434"/>
  <c r="BF434"/>
  <c r="T434"/>
  <c r="R434"/>
  <c r="P434"/>
  <c r="BI430"/>
  <c r="BH430"/>
  <c r="BG430"/>
  <c r="BF430"/>
  <c r="T430"/>
  <c r="R430"/>
  <c r="P430"/>
  <c r="BI428"/>
  <c r="BH428"/>
  <c r="BG428"/>
  <c r="BF428"/>
  <c r="T428"/>
  <c r="R428"/>
  <c r="P428"/>
  <c r="BI424"/>
  <c r="BH424"/>
  <c r="BG424"/>
  <c r="BF424"/>
  <c r="T424"/>
  <c r="R424"/>
  <c r="P424"/>
  <c r="BI421"/>
  <c r="BH421"/>
  <c r="BG421"/>
  <c r="BF421"/>
  <c r="T421"/>
  <c r="R421"/>
  <c r="P421"/>
  <c r="BI418"/>
  <c r="BH418"/>
  <c r="BG418"/>
  <c r="BF418"/>
  <c r="T418"/>
  <c r="R418"/>
  <c r="P418"/>
  <c r="BI413"/>
  <c r="BH413"/>
  <c r="BG413"/>
  <c r="BF413"/>
  <c r="T413"/>
  <c r="R413"/>
  <c r="P413"/>
  <c r="BI410"/>
  <c r="BH410"/>
  <c r="BG410"/>
  <c r="BF410"/>
  <c r="T410"/>
  <c r="R410"/>
  <c r="P410"/>
  <c r="BI406"/>
  <c r="BH406"/>
  <c r="BG406"/>
  <c r="BF406"/>
  <c r="T406"/>
  <c r="R406"/>
  <c r="P406"/>
  <c r="BI403"/>
  <c r="BH403"/>
  <c r="BG403"/>
  <c r="BF403"/>
  <c r="T403"/>
  <c r="R403"/>
  <c r="P403"/>
  <c r="BI400"/>
  <c r="BH400"/>
  <c r="BG400"/>
  <c r="BF400"/>
  <c r="T400"/>
  <c r="R400"/>
  <c r="P400"/>
  <c r="BI396"/>
  <c r="BH396"/>
  <c r="BG396"/>
  <c r="BF396"/>
  <c r="T396"/>
  <c r="R396"/>
  <c r="P396"/>
  <c r="BI390"/>
  <c r="BH390"/>
  <c r="BG390"/>
  <c r="BF390"/>
  <c r="T390"/>
  <c r="R390"/>
  <c r="P390"/>
  <c r="BI386"/>
  <c r="BH386"/>
  <c r="BG386"/>
  <c r="BF386"/>
  <c r="T386"/>
  <c r="R386"/>
  <c r="P386"/>
  <c r="BI382"/>
  <c r="BH382"/>
  <c r="BG382"/>
  <c r="BF382"/>
  <c r="T382"/>
  <c r="R382"/>
  <c r="P382"/>
  <c r="BI369"/>
  <c r="BH369"/>
  <c r="BG369"/>
  <c r="BF369"/>
  <c r="T369"/>
  <c r="R369"/>
  <c r="P369"/>
  <c r="BI365"/>
  <c r="BH365"/>
  <c r="BG365"/>
  <c r="BF365"/>
  <c r="T365"/>
  <c r="R365"/>
  <c r="P365"/>
  <c r="BI361"/>
  <c r="BH361"/>
  <c r="BG361"/>
  <c r="BF361"/>
  <c r="T361"/>
  <c r="R361"/>
  <c r="P361"/>
  <c r="BI357"/>
  <c r="BH357"/>
  <c r="BG357"/>
  <c r="BF357"/>
  <c r="T357"/>
  <c r="R357"/>
  <c r="P357"/>
  <c r="BI353"/>
  <c r="BH353"/>
  <c r="BG353"/>
  <c r="BF353"/>
  <c r="T353"/>
  <c r="R353"/>
  <c r="P353"/>
  <c r="BI348"/>
  <c r="BH348"/>
  <c r="BG348"/>
  <c r="BF348"/>
  <c r="T348"/>
  <c r="R348"/>
  <c r="P348"/>
  <c r="BI339"/>
  <c r="BH339"/>
  <c r="BG339"/>
  <c r="BF339"/>
  <c r="T339"/>
  <c r="R339"/>
  <c r="P339"/>
  <c r="BI330"/>
  <c r="BH330"/>
  <c r="BG330"/>
  <c r="BF330"/>
  <c r="T330"/>
  <c r="R330"/>
  <c r="P330"/>
  <c r="BI318"/>
  <c r="BH318"/>
  <c r="BG318"/>
  <c r="BF318"/>
  <c r="T318"/>
  <c r="R318"/>
  <c r="P318"/>
  <c r="BI314"/>
  <c r="BH314"/>
  <c r="BG314"/>
  <c r="BF314"/>
  <c r="T314"/>
  <c r="R314"/>
  <c r="P314"/>
  <c r="BI309"/>
  <c r="BH309"/>
  <c r="BG309"/>
  <c r="BF309"/>
  <c r="T309"/>
  <c r="R309"/>
  <c r="P309"/>
  <c r="BI305"/>
  <c r="BH305"/>
  <c r="BG305"/>
  <c r="BF305"/>
  <c r="T305"/>
  <c r="R305"/>
  <c r="P305"/>
  <c r="BI301"/>
  <c r="BH301"/>
  <c r="BG301"/>
  <c r="BF301"/>
  <c r="T301"/>
  <c r="R301"/>
  <c r="P301"/>
  <c r="BI297"/>
  <c r="BH297"/>
  <c r="BG297"/>
  <c r="BF297"/>
  <c r="T297"/>
  <c r="R297"/>
  <c r="P297"/>
  <c r="BI293"/>
  <c r="BH293"/>
  <c r="BG293"/>
  <c r="BF293"/>
  <c r="T293"/>
  <c r="R293"/>
  <c r="P293"/>
  <c r="BI289"/>
  <c r="BH289"/>
  <c r="BG289"/>
  <c r="BF289"/>
  <c r="T289"/>
  <c r="R289"/>
  <c r="P289"/>
  <c r="BI283"/>
  <c r="BH283"/>
  <c r="BG283"/>
  <c r="BF283"/>
  <c r="T283"/>
  <c r="R283"/>
  <c r="P283"/>
  <c r="BI278"/>
  <c r="BH278"/>
  <c r="BG278"/>
  <c r="BF278"/>
  <c r="T278"/>
  <c r="R278"/>
  <c r="P278"/>
  <c r="BI273"/>
  <c r="BH273"/>
  <c r="BG273"/>
  <c r="BF273"/>
  <c r="T273"/>
  <c r="R273"/>
  <c r="P273"/>
  <c r="BI269"/>
  <c r="BH269"/>
  <c r="BG269"/>
  <c r="BF269"/>
  <c r="T269"/>
  <c r="R269"/>
  <c r="P269"/>
  <c r="BI264"/>
  <c r="BH264"/>
  <c r="BG264"/>
  <c r="BF264"/>
  <c r="T264"/>
  <c r="R264"/>
  <c r="P264"/>
  <c r="BI261"/>
  <c r="BH261"/>
  <c r="BG261"/>
  <c r="BF261"/>
  <c r="T261"/>
  <c r="R261"/>
  <c r="P261"/>
  <c r="BI257"/>
  <c r="BH257"/>
  <c r="BG257"/>
  <c r="BF257"/>
  <c r="T257"/>
  <c r="R257"/>
  <c r="P257"/>
  <c r="BI253"/>
  <c r="BH253"/>
  <c r="BG253"/>
  <c r="BF253"/>
  <c r="T253"/>
  <c r="R253"/>
  <c r="P253"/>
  <c r="BI250"/>
  <c r="BH250"/>
  <c r="BG250"/>
  <c r="BF250"/>
  <c r="T250"/>
  <c r="R250"/>
  <c r="P250"/>
  <c r="BI245"/>
  <c r="BH245"/>
  <c r="BG245"/>
  <c r="BF245"/>
  <c r="T245"/>
  <c r="R245"/>
  <c r="P245"/>
  <c r="BI241"/>
  <c r="BH241"/>
  <c r="BG241"/>
  <c r="BF241"/>
  <c r="T241"/>
  <c r="R241"/>
  <c r="P241"/>
  <c r="BI234"/>
  <c r="BH234"/>
  <c r="BG234"/>
  <c r="BF234"/>
  <c r="T234"/>
  <c r="R234"/>
  <c r="P234"/>
  <c r="BI227"/>
  <c r="BH227"/>
  <c r="BG227"/>
  <c r="BF227"/>
  <c r="T227"/>
  <c r="R227"/>
  <c r="P227"/>
  <c r="BI223"/>
  <c r="BH223"/>
  <c r="BG223"/>
  <c r="BF223"/>
  <c r="T223"/>
  <c r="R223"/>
  <c r="P223"/>
  <c r="BI219"/>
  <c r="BH219"/>
  <c r="BG219"/>
  <c r="BF219"/>
  <c r="T219"/>
  <c r="R219"/>
  <c r="P219"/>
  <c r="BI215"/>
  <c r="BH215"/>
  <c r="BG215"/>
  <c r="BF215"/>
  <c r="T215"/>
  <c r="R215"/>
  <c r="P215"/>
  <c r="BI209"/>
  <c r="BH209"/>
  <c r="BG209"/>
  <c r="BF209"/>
  <c r="T209"/>
  <c r="R209"/>
  <c r="P209"/>
  <c r="BI205"/>
  <c r="BH205"/>
  <c r="BG205"/>
  <c r="BF205"/>
  <c r="T205"/>
  <c r="R205"/>
  <c r="P205"/>
  <c r="BI201"/>
  <c r="BH201"/>
  <c r="BG201"/>
  <c r="BF201"/>
  <c r="T201"/>
  <c r="R201"/>
  <c r="P201"/>
  <c r="BI195"/>
  <c r="BH195"/>
  <c r="BG195"/>
  <c r="BF195"/>
  <c r="T195"/>
  <c r="R195"/>
  <c r="P195"/>
  <c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74"/>
  <c r="BH174"/>
  <c r="BG174"/>
  <c r="BF174"/>
  <c r="T174"/>
  <c r="R174"/>
  <c r="P174"/>
  <c r="BI164"/>
  <c r="BH164"/>
  <c r="BG164"/>
  <c r="BF164"/>
  <c r="T164"/>
  <c r="R164"/>
  <c r="P164"/>
  <c r="BI156"/>
  <c r="BH156"/>
  <c r="BG156"/>
  <c r="BF156"/>
  <c r="T156"/>
  <c r="R156"/>
  <c r="P156"/>
  <c r="BI150"/>
  <c r="BH150"/>
  <c r="BG150"/>
  <c r="BF150"/>
  <c r="T150"/>
  <c r="R150"/>
  <c r="P150"/>
  <c r="BI145"/>
  <c r="BH145"/>
  <c r="BG145"/>
  <c r="BF145"/>
  <c r="T145"/>
  <c r="R145"/>
  <c r="P145"/>
  <c r="BI140"/>
  <c r="BH140"/>
  <c r="BG140"/>
  <c r="BF140"/>
  <c r="T140"/>
  <c r="R140"/>
  <c r="P140"/>
  <c r="BI135"/>
  <c r="BH135"/>
  <c r="BG135"/>
  <c r="BF135"/>
  <c r="T135"/>
  <c r="R135"/>
  <c r="P135"/>
  <c r="BI131"/>
  <c r="BH131"/>
  <c r="BG131"/>
  <c r="BF131"/>
  <c r="T131"/>
  <c r="R131"/>
  <c r="P131"/>
  <c r="BI127"/>
  <c r="BH127"/>
  <c r="BG127"/>
  <c r="BF127"/>
  <c r="T127"/>
  <c r="R127"/>
  <c r="P127"/>
  <c r="BI124"/>
  <c r="BH124"/>
  <c r="BG124"/>
  <c r="BF124"/>
  <c r="T124"/>
  <c r="R124"/>
  <c r="P124"/>
  <c r="BI119"/>
  <c r="BH119"/>
  <c r="BG119"/>
  <c r="BF119"/>
  <c r="T119"/>
  <c r="R119"/>
  <c r="P119"/>
  <c r="BI114"/>
  <c r="BH114"/>
  <c r="BG114"/>
  <c r="BF114"/>
  <c r="T114"/>
  <c r="R114"/>
  <c r="P114"/>
  <c r="BI108"/>
  <c r="BH108"/>
  <c r="BG108"/>
  <c r="BF108"/>
  <c r="T108"/>
  <c r="R108"/>
  <c r="P108"/>
  <c r="BI104"/>
  <c r="BH104"/>
  <c r="BG104"/>
  <c r="BF104"/>
  <c r="T104"/>
  <c r="R104"/>
  <c r="P104"/>
  <c r="BI100"/>
  <c r="BH100"/>
  <c r="BG100"/>
  <c r="BF100"/>
  <c r="T100"/>
  <c r="R100"/>
  <c r="P100"/>
  <c r="BI96"/>
  <c r="BH96"/>
  <c r="BG96"/>
  <c r="BF96"/>
  <c r="T96"/>
  <c r="R96"/>
  <c r="P96"/>
  <c r="J89"/>
  <c r="F89"/>
  <c r="F87"/>
  <c r="E85"/>
  <c r="J54"/>
  <c r="F54"/>
  <c r="F52"/>
  <c r="E50"/>
  <c r="J24"/>
  <c r="E24"/>
  <c r="J55" s="1"/>
  <c r="J23"/>
  <c r="J18"/>
  <c r="E18"/>
  <c r="F55" s="1"/>
  <c r="J17"/>
  <c r="J12"/>
  <c r="J87"/>
  <c r="E7"/>
  <c r="E83"/>
  <c r="J37" i="2"/>
  <c r="J36"/>
  <c r="AY55" i="1" s="1"/>
  <c r="J35" i="2"/>
  <c r="AX55" i="1"/>
  <c r="BI890" i="2"/>
  <c r="BH890"/>
  <c r="BG890"/>
  <c r="BF890"/>
  <c r="T890"/>
  <c r="R890"/>
  <c r="P890"/>
  <c r="BI886"/>
  <c r="BH886"/>
  <c r="BG886"/>
  <c r="BF886"/>
  <c r="T886"/>
  <c r="R886"/>
  <c r="P886"/>
  <c r="BI882"/>
  <c r="BH882"/>
  <c r="BG882"/>
  <c r="BF882"/>
  <c r="T882"/>
  <c r="R882"/>
  <c r="P882"/>
  <c r="BI878"/>
  <c r="BH878"/>
  <c r="BG878"/>
  <c r="BF878"/>
  <c r="T878"/>
  <c r="R878"/>
  <c r="P878"/>
  <c r="BI875"/>
  <c r="BH875"/>
  <c r="BG875"/>
  <c r="BF875"/>
  <c r="T875"/>
  <c r="R875"/>
  <c r="P875"/>
  <c r="BI871"/>
  <c r="BH871"/>
  <c r="BG871"/>
  <c r="BF871"/>
  <c r="T871"/>
  <c r="R871"/>
  <c r="P871"/>
  <c r="BI868"/>
  <c r="BH868"/>
  <c r="BG868"/>
  <c r="BF868"/>
  <c r="T868"/>
  <c r="R868"/>
  <c r="P868"/>
  <c r="BI864"/>
  <c r="BH864"/>
  <c r="BG864"/>
  <c r="BF864"/>
  <c r="T864"/>
  <c r="R864"/>
  <c r="P864"/>
  <c r="BI860"/>
  <c r="BH860"/>
  <c r="BG860"/>
  <c r="BF860"/>
  <c r="T860"/>
  <c r="R860"/>
  <c r="P860"/>
  <c r="BI856"/>
  <c r="BH856"/>
  <c r="BG856"/>
  <c r="BF856"/>
  <c r="T856"/>
  <c r="R856"/>
  <c r="P856"/>
  <c r="BI852"/>
  <c r="BH852"/>
  <c r="BG852"/>
  <c r="BF852"/>
  <c r="T852"/>
  <c r="R852"/>
  <c r="P852"/>
  <c r="BI849"/>
  <c r="BH849"/>
  <c r="BG849"/>
  <c r="BF849"/>
  <c r="T849"/>
  <c r="R849"/>
  <c r="P849"/>
  <c r="BI845"/>
  <c r="BH845"/>
  <c r="BG845"/>
  <c r="BF845"/>
  <c r="T845"/>
  <c r="R845"/>
  <c r="P845"/>
  <c r="BI841"/>
  <c r="BH841"/>
  <c r="BG841"/>
  <c r="BF841"/>
  <c r="T841"/>
  <c r="R841"/>
  <c r="P841"/>
  <c r="BI836"/>
  <c r="BH836"/>
  <c r="BG836"/>
  <c r="BF836"/>
  <c r="T836"/>
  <c r="R836"/>
  <c r="P836"/>
  <c r="BI832"/>
  <c r="BH832"/>
  <c r="BG832"/>
  <c r="BF832"/>
  <c r="T832"/>
  <c r="R832"/>
  <c r="P832"/>
  <c r="BI827"/>
  <c r="BH827"/>
  <c r="BG827"/>
  <c r="BF827"/>
  <c r="T827"/>
  <c r="R827"/>
  <c r="P827"/>
  <c r="BI822"/>
  <c r="BH822"/>
  <c r="BG822"/>
  <c r="BF822"/>
  <c r="T822"/>
  <c r="R822"/>
  <c r="P822"/>
  <c r="BI817"/>
  <c r="BH817"/>
  <c r="BG817"/>
  <c r="BF817"/>
  <c r="T817"/>
  <c r="R817"/>
  <c r="P817"/>
  <c r="BI813"/>
  <c r="BH813"/>
  <c r="BG813"/>
  <c r="BF813"/>
  <c r="T813"/>
  <c r="R813"/>
  <c r="P813"/>
  <c r="BI809"/>
  <c r="BH809"/>
  <c r="BG809"/>
  <c r="BF809"/>
  <c r="T809"/>
  <c r="R809"/>
  <c r="P809"/>
  <c r="BI805"/>
  <c r="BH805"/>
  <c r="BG805"/>
  <c r="BF805"/>
  <c r="T805"/>
  <c r="R805"/>
  <c r="P805"/>
  <c r="BI798"/>
  <c r="BH798"/>
  <c r="BG798"/>
  <c r="BF798"/>
  <c r="T798"/>
  <c r="R798"/>
  <c r="P798"/>
  <c r="BI792"/>
  <c r="BH792"/>
  <c r="BG792"/>
  <c r="BF792"/>
  <c r="T792"/>
  <c r="R792"/>
  <c r="P792"/>
  <c r="BI788"/>
  <c r="BH788"/>
  <c r="BG788"/>
  <c r="BF788"/>
  <c r="T788"/>
  <c r="R788"/>
  <c r="P788"/>
  <c r="BI784"/>
  <c r="BH784"/>
  <c r="BG784"/>
  <c r="BF784"/>
  <c r="T784"/>
  <c r="R784"/>
  <c r="P784"/>
  <c r="BI776"/>
  <c r="BH776"/>
  <c r="BG776"/>
  <c r="BF776"/>
  <c r="T776"/>
  <c r="R776"/>
  <c r="P776"/>
  <c r="BI769"/>
  <c r="BH769"/>
  <c r="BG769"/>
  <c r="BF769"/>
  <c r="T769"/>
  <c r="R769"/>
  <c r="P769"/>
  <c r="BI760"/>
  <c r="BH760"/>
  <c r="BG760"/>
  <c r="BF760"/>
  <c r="T760"/>
  <c r="R760"/>
  <c r="P760"/>
  <c r="BI755"/>
  <c r="BH755"/>
  <c r="BG755"/>
  <c r="BF755"/>
  <c r="T755"/>
  <c r="R755"/>
  <c r="P755"/>
  <c r="BI751"/>
  <c r="BH751"/>
  <c r="BG751"/>
  <c r="BF751"/>
  <c r="T751"/>
  <c r="R751"/>
  <c r="P751"/>
  <c r="BI747"/>
  <c r="BH747"/>
  <c r="BG747"/>
  <c r="BF747"/>
  <c r="T747"/>
  <c r="R747"/>
  <c r="P747"/>
  <c r="BI743"/>
  <c r="BH743"/>
  <c r="BG743"/>
  <c r="BF743"/>
  <c r="T743"/>
  <c r="R743"/>
  <c r="P743"/>
  <c r="BI739"/>
  <c r="BH739"/>
  <c r="BG739"/>
  <c r="BF739"/>
  <c r="T739"/>
  <c r="R739"/>
  <c r="P739"/>
  <c r="BI734"/>
  <c r="BH734"/>
  <c r="BG734"/>
  <c r="BF734"/>
  <c r="T734"/>
  <c r="R734"/>
  <c r="P734"/>
  <c r="BI729"/>
  <c r="BH729"/>
  <c r="BG729"/>
  <c r="BF729"/>
  <c r="T729"/>
  <c r="R729"/>
  <c r="P729"/>
  <c r="BI726"/>
  <c r="BH726"/>
  <c r="BG726"/>
  <c r="BF726"/>
  <c r="T726"/>
  <c r="R726"/>
  <c r="P726"/>
  <c r="BI724"/>
  <c r="BH724"/>
  <c r="BG724"/>
  <c r="BF724"/>
  <c r="T724"/>
  <c r="R724"/>
  <c r="P724"/>
  <c r="BI718"/>
  <c r="BH718"/>
  <c r="BG718"/>
  <c r="BF718"/>
  <c r="T718"/>
  <c r="R718"/>
  <c r="P718"/>
  <c r="BI716"/>
  <c r="BH716"/>
  <c r="BG716"/>
  <c r="BF716"/>
  <c r="T716"/>
  <c r="R716"/>
  <c r="P716"/>
  <c r="BI710"/>
  <c r="BH710"/>
  <c r="BG710"/>
  <c r="BF710"/>
  <c r="T710"/>
  <c r="R710"/>
  <c r="P710"/>
  <c r="BI705"/>
  <c r="BH705"/>
  <c r="BG705"/>
  <c r="BF705"/>
  <c r="T705"/>
  <c r="R705"/>
  <c r="P705"/>
  <c r="BI700"/>
  <c r="BH700"/>
  <c r="BG700"/>
  <c r="BF700"/>
  <c r="T700"/>
  <c r="R700"/>
  <c r="P700"/>
  <c r="BI695"/>
  <c r="BH695"/>
  <c r="BG695"/>
  <c r="BF695"/>
  <c r="T695"/>
  <c r="R695"/>
  <c r="P695"/>
  <c r="BI690"/>
  <c r="BH690"/>
  <c r="BG690"/>
  <c r="BF690"/>
  <c r="T690"/>
  <c r="R690"/>
  <c r="P690"/>
  <c r="BI685"/>
  <c r="BH685"/>
  <c r="BG685"/>
  <c r="BF685"/>
  <c r="T685"/>
  <c r="R685"/>
  <c r="P685"/>
  <c r="BI676"/>
  <c r="BH676"/>
  <c r="BG676"/>
  <c r="BF676"/>
  <c r="T676"/>
  <c r="R676"/>
  <c r="P676"/>
  <c r="BI668"/>
  <c r="BH668"/>
  <c r="BG668"/>
  <c r="BF668"/>
  <c r="T668"/>
  <c r="R668"/>
  <c r="P668"/>
  <c r="BI663"/>
  <c r="BH663"/>
  <c r="BG663"/>
  <c r="BF663"/>
  <c r="T663"/>
  <c r="R663"/>
  <c r="P663"/>
  <c r="BI653"/>
  <c r="BH653"/>
  <c r="BG653"/>
  <c r="BF653"/>
  <c r="T653"/>
  <c r="R653"/>
  <c r="P653"/>
  <c r="BI648"/>
  <c r="BH648"/>
  <c r="BG648"/>
  <c r="BF648"/>
  <c r="T648"/>
  <c r="R648"/>
  <c r="P648"/>
  <c r="BI643"/>
  <c r="BH643"/>
  <c r="BG643"/>
  <c r="BF643"/>
  <c r="T643"/>
  <c r="R643"/>
  <c r="P643"/>
  <c r="BI632"/>
  <c r="BH632"/>
  <c r="BG632"/>
  <c r="BF632"/>
  <c r="T632"/>
  <c r="R632"/>
  <c r="P632"/>
  <c r="BI630"/>
  <c r="BH630"/>
  <c r="BG630"/>
  <c r="BF630"/>
  <c r="T630"/>
  <c r="R630"/>
  <c r="P630"/>
  <c r="BI625"/>
  <c r="BH625"/>
  <c r="BG625"/>
  <c r="BF625"/>
  <c r="T625"/>
  <c r="R625"/>
  <c r="P625"/>
  <c r="BI620"/>
  <c r="BH620"/>
  <c r="BG620"/>
  <c r="BF620"/>
  <c r="T620"/>
  <c r="R620"/>
  <c r="P620"/>
  <c r="BI615"/>
  <c r="BH615"/>
  <c r="BG615"/>
  <c r="BF615"/>
  <c r="T615"/>
  <c r="R615"/>
  <c r="P615"/>
  <c r="BI609"/>
  <c r="BH609"/>
  <c r="BG609"/>
  <c r="BF609"/>
  <c r="T609"/>
  <c r="R609"/>
  <c r="P609"/>
  <c r="BI599"/>
  <c r="BH599"/>
  <c r="BG599"/>
  <c r="BF599"/>
  <c r="T599"/>
  <c r="R599"/>
  <c r="P599"/>
  <c r="BI590"/>
  <c r="BH590"/>
  <c r="BG590"/>
  <c r="BF590"/>
  <c r="T590"/>
  <c r="R590"/>
  <c r="P590"/>
  <c r="BI585"/>
  <c r="BH585"/>
  <c r="BG585"/>
  <c r="BF585"/>
  <c r="T585"/>
  <c r="R585"/>
  <c r="P585"/>
  <c r="BI576"/>
  <c r="BH576"/>
  <c r="BG576"/>
  <c r="BF576"/>
  <c r="T576"/>
  <c r="R576"/>
  <c r="P576"/>
  <c r="BI571"/>
  <c r="BH571"/>
  <c r="BG571"/>
  <c r="BF571"/>
  <c r="T571"/>
  <c r="R571"/>
  <c r="P571"/>
  <c r="BI566"/>
  <c r="BH566"/>
  <c r="BG566"/>
  <c r="BF566"/>
  <c r="T566"/>
  <c r="R566"/>
  <c r="P566"/>
  <c r="BI564"/>
  <c r="BH564"/>
  <c r="BG564"/>
  <c r="BF564"/>
  <c r="T564"/>
  <c r="R564"/>
  <c r="P564"/>
  <c r="BI561"/>
  <c r="BH561"/>
  <c r="BG561"/>
  <c r="BF561"/>
  <c r="T561"/>
  <c r="R561"/>
  <c r="P561"/>
  <c r="BI551"/>
  <c r="BH551"/>
  <c r="BG551"/>
  <c r="BF551"/>
  <c r="T551"/>
  <c r="R551"/>
  <c r="P551"/>
  <c r="BI549"/>
  <c r="BH549"/>
  <c r="BG549"/>
  <c r="BF549"/>
  <c r="T549"/>
  <c r="R549"/>
  <c r="P549"/>
  <c r="BI545"/>
  <c r="BH545"/>
  <c r="BG545"/>
  <c r="BF545"/>
  <c r="T545"/>
  <c r="R545"/>
  <c r="P545"/>
  <c r="BI538"/>
  <c r="BH538"/>
  <c r="BG538"/>
  <c r="BF538"/>
  <c r="T538"/>
  <c r="R538"/>
  <c r="P538"/>
  <c r="BI534"/>
  <c r="BH534"/>
  <c r="BG534"/>
  <c r="BF534"/>
  <c r="T534"/>
  <c r="R534"/>
  <c r="P534"/>
  <c r="BI531"/>
  <c r="BH531"/>
  <c r="BG531"/>
  <c r="BF531"/>
  <c r="T531"/>
  <c r="R531"/>
  <c r="P531"/>
  <c r="BI528"/>
  <c r="BH528"/>
  <c r="BG528"/>
  <c r="BF528"/>
  <c r="T528"/>
  <c r="R528"/>
  <c r="P528"/>
  <c r="BI517"/>
  <c r="BH517"/>
  <c r="BG517"/>
  <c r="BF517"/>
  <c r="T517"/>
  <c r="R517"/>
  <c r="P517"/>
  <c r="BI514"/>
  <c r="BH514"/>
  <c r="BG514"/>
  <c r="BF514"/>
  <c r="T514"/>
  <c r="R514"/>
  <c r="P514"/>
  <c r="BI509"/>
  <c r="BH509"/>
  <c r="BG509"/>
  <c r="BF509"/>
  <c r="T509"/>
  <c r="R509"/>
  <c r="P509"/>
  <c r="BI506"/>
  <c r="BH506"/>
  <c r="BG506"/>
  <c r="BF506"/>
  <c r="T506"/>
  <c r="R506"/>
  <c r="P506"/>
  <c r="BI501"/>
  <c r="BH501"/>
  <c r="BG501"/>
  <c r="BF501"/>
  <c r="T501"/>
  <c r="R501"/>
  <c r="P501"/>
  <c r="BI496"/>
  <c r="BH496"/>
  <c r="BG496"/>
  <c r="BF496"/>
  <c r="T496"/>
  <c r="R496"/>
  <c r="P496"/>
  <c r="BI494"/>
  <c r="BH494"/>
  <c r="BG494"/>
  <c r="BF494"/>
  <c r="T494"/>
  <c r="R494"/>
  <c r="P494"/>
  <c r="BI491"/>
  <c r="BH491"/>
  <c r="BG491"/>
  <c r="BF491"/>
  <c r="T491"/>
  <c r="R491"/>
  <c r="P491"/>
  <c r="BI484"/>
  <c r="BH484"/>
  <c r="BG484"/>
  <c r="BF484"/>
  <c r="T484"/>
  <c r="R484"/>
  <c r="P484"/>
  <c r="BI482"/>
  <c r="BH482"/>
  <c r="BG482"/>
  <c r="BF482"/>
  <c r="T482"/>
  <c r="R482"/>
  <c r="P482"/>
  <c r="BI477"/>
  <c r="BH477"/>
  <c r="BG477"/>
  <c r="BF477"/>
  <c r="T477"/>
  <c r="R477"/>
  <c r="P477"/>
  <c r="BI474"/>
  <c r="BH474"/>
  <c r="BG474"/>
  <c r="BF474"/>
  <c r="T474"/>
  <c r="R474"/>
  <c r="P474"/>
  <c r="BI471"/>
  <c r="BH471"/>
  <c r="BG471"/>
  <c r="BF471"/>
  <c r="T471"/>
  <c r="R471"/>
  <c r="P471"/>
  <c r="BI468"/>
  <c r="BH468"/>
  <c r="BG468"/>
  <c r="BF468"/>
  <c r="T468"/>
  <c r="R468"/>
  <c r="P468"/>
  <c r="BI465"/>
  <c r="BH465"/>
  <c r="BG465"/>
  <c r="BF465"/>
  <c r="T465"/>
  <c r="R465"/>
  <c r="P465"/>
  <c r="BI457"/>
  <c r="BH457"/>
  <c r="BG457"/>
  <c r="BF457"/>
  <c r="T457"/>
  <c r="R457"/>
  <c r="P457"/>
  <c r="BI453"/>
  <c r="BH453"/>
  <c r="BG453"/>
  <c r="BF453"/>
  <c r="T453"/>
  <c r="R453"/>
  <c r="P453"/>
  <c r="BI444"/>
  <c r="BH444"/>
  <c r="BG444"/>
  <c r="BF444"/>
  <c r="T444"/>
  <c r="R444"/>
  <c r="P444"/>
  <c r="BI434"/>
  <c r="BH434"/>
  <c r="BG434"/>
  <c r="BF434"/>
  <c r="T434"/>
  <c r="R434"/>
  <c r="P434"/>
  <c r="BI428"/>
  <c r="BH428"/>
  <c r="BG428"/>
  <c r="BF428"/>
  <c r="T428"/>
  <c r="R428"/>
  <c r="P428"/>
  <c r="BI421"/>
  <c r="BH421"/>
  <c r="BG421"/>
  <c r="BF421"/>
  <c r="T421"/>
  <c r="R421"/>
  <c r="P421"/>
  <c r="BI413"/>
  <c r="BH413"/>
  <c r="BG413"/>
  <c r="BF413"/>
  <c r="T413"/>
  <c r="R413"/>
  <c r="P413"/>
  <c r="BI403"/>
  <c r="BH403"/>
  <c r="BG403"/>
  <c r="BF403"/>
  <c r="T403"/>
  <c r="R403"/>
  <c r="P403"/>
  <c r="BI400"/>
  <c r="BH400"/>
  <c r="BG400"/>
  <c r="BF400"/>
  <c r="T400"/>
  <c r="R400"/>
  <c r="P400"/>
  <c r="BI392"/>
  <c r="BH392"/>
  <c r="BG392"/>
  <c r="BF392"/>
  <c r="T392"/>
  <c r="R392"/>
  <c r="P392"/>
  <c r="BI388"/>
  <c r="BH388"/>
  <c r="BG388"/>
  <c r="BF388"/>
  <c r="T388"/>
  <c r="R388"/>
  <c r="P388"/>
  <c r="BI382"/>
  <c r="BH382"/>
  <c r="BG382"/>
  <c r="BF382"/>
  <c r="T382"/>
  <c r="R382"/>
  <c r="P382"/>
  <c r="BI378"/>
  <c r="BH378"/>
  <c r="BG378"/>
  <c r="BF378"/>
  <c r="T378"/>
  <c r="R378"/>
  <c r="P378"/>
  <c r="BI373"/>
  <c r="BH373"/>
  <c r="BG373"/>
  <c r="BF373"/>
  <c r="T373"/>
  <c r="R373"/>
  <c r="P373"/>
  <c r="BI369"/>
  <c r="BH369"/>
  <c r="BG369"/>
  <c r="BF369"/>
  <c r="T369"/>
  <c r="R369"/>
  <c r="P369"/>
  <c r="BI365"/>
  <c r="BH365"/>
  <c r="BG365"/>
  <c r="BF365"/>
  <c r="T365"/>
  <c r="R365"/>
  <c r="P365"/>
  <c r="BI361"/>
  <c r="BH361"/>
  <c r="BG361"/>
  <c r="BF361"/>
  <c r="T361"/>
  <c r="R361"/>
  <c r="P361"/>
  <c r="BI357"/>
  <c r="BH357"/>
  <c r="BG357"/>
  <c r="BF357"/>
  <c r="T357"/>
  <c r="R357"/>
  <c r="P357"/>
  <c r="BI353"/>
  <c r="BH353"/>
  <c r="BG353"/>
  <c r="BF353"/>
  <c r="T353"/>
  <c r="R353"/>
  <c r="P353"/>
  <c r="BI347"/>
  <c r="BH347"/>
  <c r="BG347"/>
  <c r="BF347"/>
  <c r="T347"/>
  <c r="R347"/>
  <c r="P347"/>
  <c r="BI342"/>
  <c r="BH342"/>
  <c r="BG342"/>
  <c r="BF342"/>
  <c r="T342"/>
  <c r="R342"/>
  <c r="P342"/>
  <c r="BI337"/>
  <c r="BH337"/>
  <c r="BG337"/>
  <c r="BF337"/>
  <c r="T337"/>
  <c r="R337"/>
  <c r="P337"/>
  <c r="BI333"/>
  <c r="BH333"/>
  <c r="BG333"/>
  <c r="BF333"/>
  <c r="T333"/>
  <c r="R333"/>
  <c r="P333"/>
  <c r="BI327"/>
  <c r="BH327"/>
  <c r="BG327"/>
  <c r="BF327"/>
  <c r="T327"/>
  <c r="R327"/>
  <c r="P327"/>
  <c r="BI324"/>
  <c r="BH324"/>
  <c r="BG324"/>
  <c r="BF324"/>
  <c r="T324"/>
  <c r="R324"/>
  <c r="P324"/>
  <c r="BI320"/>
  <c r="BH320"/>
  <c r="BG320"/>
  <c r="BF320"/>
  <c r="T320"/>
  <c r="R320"/>
  <c r="P320"/>
  <c r="BI315"/>
  <c r="BH315"/>
  <c r="BG315"/>
  <c r="BF315"/>
  <c r="T315"/>
  <c r="R315"/>
  <c r="P315"/>
  <c r="BI311"/>
  <c r="BH311"/>
  <c r="BG311"/>
  <c r="BF311"/>
  <c r="T311"/>
  <c r="R311"/>
  <c r="P311"/>
  <c r="BI308"/>
  <c r="BH308"/>
  <c r="BG308"/>
  <c r="BF308"/>
  <c r="T308"/>
  <c r="R308"/>
  <c r="P308"/>
  <c r="BI304"/>
  <c r="BH304"/>
  <c r="BG304"/>
  <c r="BF304"/>
  <c r="T304"/>
  <c r="R304"/>
  <c r="P304"/>
  <c r="BI302"/>
  <c r="BH302"/>
  <c r="BG302"/>
  <c r="BF302"/>
  <c r="T302"/>
  <c r="R302"/>
  <c r="P302"/>
  <c r="BI298"/>
  <c r="BH298"/>
  <c r="BG298"/>
  <c r="BF298"/>
  <c r="T298"/>
  <c r="R298"/>
  <c r="P298"/>
  <c r="BI295"/>
  <c r="BH295"/>
  <c r="BG295"/>
  <c r="BF295"/>
  <c r="T295"/>
  <c r="R295"/>
  <c r="P295"/>
  <c r="BI291"/>
  <c r="BH291"/>
  <c r="BG291"/>
  <c r="BF291"/>
  <c r="T291"/>
  <c r="R291"/>
  <c r="P291"/>
  <c r="BI288"/>
  <c r="BH288"/>
  <c r="BG288"/>
  <c r="BF288"/>
  <c r="T288"/>
  <c r="R288"/>
  <c r="P288"/>
  <c r="BI284"/>
  <c r="BH284"/>
  <c r="BG284"/>
  <c r="BF284"/>
  <c r="T284"/>
  <c r="R284"/>
  <c r="P284"/>
  <c r="BI280"/>
  <c r="BH280"/>
  <c r="BG280"/>
  <c r="BF280"/>
  <c r="T280"/>
  <c r="R280"/>
  <c r="P280"/>
  <c r="BI276"/>
  <c r="BH276"/>
  <c r="BG276"/>
  <c r="BF276"/>
  <c r="T276"/>
  <c r="R276"/>
  <c r="P276"/>
  <c r="BI272"/>
  <c r="BH272"/>
  <c r="BG272"/>
  <c r="BF272"/>
  <c r="T272"/>
  <c r="R272"/>
  <c r="P272"/>
  <c r="BI269"/>
  <c r="BH269"/>
  <c r="BG269"/>
  <c r="BF269"/>
  <c r="T269"/>
  <c r="R269"/>
  <c r="P269"/>
  <c r="BI265"/>
  <c r="BH265"/>
  <c r="BG265"/>
  <c r="BF265"/>
  <c r="T265"/>
  <c r="R265"/>
  <c r="P265"/>
  <c r="BI261"/>
  <c r="BH261"/>
  <c r="BG261"/>
  <c r="BF261"/>
  <c r="T261"/>
  <c r="R261"/>
  <c r="P261"/>
  <c r="BI258"/>
  <c r="BH258"/>
  <c r="BG258"/>
  <c r="BF258"/>
  <c r="T258"/>
  <c r="R258"/>
  <c r="P258"/>
  <c r="BI253"/>
  <c r="BH253"/>
  <c r="BG253"/>
  <c r="BF253"/>
  <c r="T253"/>
  <c r="R253"/>
  <c r="P253"/>
  <c r="BI249"/>
  <c r="BH249"/>
  <c r="BG249"/>
  <c r="BF249"/>
  <c r="T249"/>
  <c r="R249"/>
  <c r="P249"/>
  <c r="BI241"/>
  <c r="BH241"/>
  <c r="BG241"/>
  <c r="BF241"/>
  <c r="T241"/>
  <c r="R241"/>
  <c r="P241"/>
  <c r="BI234"/>
  <c r="BH234"/>
  <c r="BG234"/>
  <c r="BF234"/>
  <c r="T234"/>
  <c r="R234"/>
  <c r="P234"/>
  <c r="BI230"/>
  <c r="BH230"/>
  <c r="BG230"/>
  <c r="BF230"/>
  <c r="T230"/>
  <c r="R230"/>
  <c r="P230"/>
  <c r="BI226"/>
  <c r="BH226"/>
  <c r="BG226"/>
  <c r="BF226"/>
  <c r="T226"/>
  <c r="R226"/>
  <c r="P226"/>
  <c r="BI222"/>
  <c r="BH222"/>
  <c r="BG222"/>
  <c r="BF222"/>
  <c r="T222"/>
  <c r="R222"/>
  <c r="P222"/>
  <c r="BI216"/>
  <c r="BH216"/>
  <c r="BG216"/>
  <c r="BF216"/>
  <c r="T216"/>
  <c r="R216"/>
  <c r="P216"/>
  <c r="BI212"/>
  <c r="BH212"/>
  <c r="BG212"/>
  <c r="BF212"/>
  <c r="T212"/>
  <c r="R212"/>
  <c r="P212"/>
  <c r="BI208"/>
  <c r="BH208"/>
  <c r="BG208"/>
  <c r="BF208"/>
  <c r="T208"/>
  <c r="R208"/>
  <c r="P208"/>
  <c r="BI202"/>
  <c r="BH202"/>
  <c r="BG202"/>
  <c r="BF202"/>
  <c r="T202"/>
  <c r="R202"/>
  <c r="P202"/>
  <c r="BI196"/>
  <c r="BH196"/>
  <c r="BG196"/>
  <c r="BF196"/>
  <c r="T196"/>
  <c r="R196"/>
  <c r="P196"/>
  <c r="BI193"/>
  <c r="BH193"/>
  <c r="BG193"/>
  <c r="BF193"/>
  <c r="T193"/>
  <c r="R193"/>
  <c r="P193"/>
  <c r="BI190"/>
  <c r="BH190"/>
  <c r="BG190"/>
  <c r="BF190"/>
  <c r="T190"/>
  <c r="R190"/>
  <c r="P190"/>
  <c r="BI185"/>
  <c r="BH185"/>
  <c r="BG185"/>
  <c r="BF185"/>
  <c r="T185"/>
  <c r="R185"/>
  <c r="P185"/>
  <c r="BI178"/>
  <c r="BH178"/>
  <c r="BG178"/>
  <c r="BF178"/>
  <c r="T178"/>
  <c r="R178"/>
  <c r="P178"/>
  <c r="BI166"/>
  <c r="BH166"/>
  <c r="BG166"/>
  <c r="BF166"/>
  <c r="T166"/>
  <c r="R166"/>
  <c r="P166"/>
  <c r="BI160"/>
  <c r="BH160"/>
  <c r="BG160"/>
  <c r="BF160"/>
  <c r="T160"/>
  <c r="R160"/>
  <c r="P160"/>
  <c r="BI155"/>
  <c r="BH155"/>
  <c r="BG155"/>
  <c r="BF155"/>
  <c r="T155"/>
  <c r="R155"/>
  <c r="P155"/>
  <c r="BI149"/>
  <c r="BH149"/>
  <c r="BG149"/>
  <c r="BF149"/>
  <c r="T149"/>
  <c r="R149"/>
  <c r="P149"/>
  <c r="BI144"/>
  <c r="BH144"/>
  <c r="BG144"/>
  <c r="BF144"/>
  <c r="T144"/>
  <c r="R144"/>
  <c r="P144"/>
  <c r="BI140"/>
  <c r="BH140"/>
  <c r="BG140"/>
  <c r="BF140"/>
  <c r="T140"/>
  <c r="R140"/>
  <c r="P140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5"/>
  <c r="BH125"/>
  <c r="BG125"/>
  <c r="BF125"/>
  <c r="T125"/>
  <c r="R125"/>
  <c r="P125"/>
  <c r="BI120"/>
  <c r="BH120"/>
  <c r="BG120"/>
  <c r="BF120"/>
  <c r="T120"/>
  <c r="R120"/>
  <c r="P120"/>
  <c r="BI116"/>
  <c r="BH116"/>
  <c r="BG116"/>
  <c r="BF116"/>
  <c r="T116"/>
  <c r="R116"/>
  <c r="P116"/>
  <c r="BI112"/>
  <c r="BH112"/>
  <c r="BG112"/>
  <c r="BF112"/>
  <c r="T112"/>
  <c r="R112"/>
  <c r="P112"/>
  <c r="BI108"/>
  <c r="BH108"/>
  <c r="BG108"/>
  <c r="BF108"/>
  <c r="F34" s="1"/>
  <c r="T108"/>
  <c r="R108"/>
  <c r="P108"/>
  <c r="BI104"/>
  <c r="BH104"/>
  <c r="BG104"/>
  <c r="BF104"/>
  <c r="T104"/>
  <c r="R104"/>
  <c r="P104"/>
  <c r="BI100"/>
  <c r="F37" s="1"/>
  <c r="BH100"/>
  <c r="F36" s="1"/>
  <c r="BG100"/>
  <c r="F35" s="1"/>
  <c r="BF100"/>
  <c r="T100"/>
  <c r="R100"/>
  <c r="P100"/>
  <c r="BI96"/>
  <c r="BH96"/>
  <c r="BG96"/>
  <c r="BF96"/>
  <c r="T96"/>
  <c r="R96"/>
  <c r="P96"/>
  <c r="J89"/>
  <c r="F89"/>
  <c r="F87"/>
  <c r="E85"/>
  <c r="J54"/>
  <c r="F54"/>
  <c r="F52"/>
  <c r="E50"/>
  <c r="J24"/>
  <c r="E24"/>
  <c r="J90"/>
  <c r="J23"/>
  <c r="J18"/>
  <c r="E18"/>
  <c r="F55" s="1"/>
  <c r="J17"/>
  <c r="J12"/>
  <c r="J52" s="1"/>
  <c r="E7"/>
  <c r="E83"/>
  <c r="L50" i="1"/>
  <c r="AM50"/>
  <c r="AM49"/>
  <c r="L49"/>
  <c r="AM47"/>
  <c r="L47"/>
  <c r="L45"/>
  <c r="L44"/>
  <c r="BK531" i="2"/>
  <c r="J185"/>
  <c r="J305" i="3"/>
  <c r="BK86" i="4"/>
  <c r="J875" i="2"/>
  <c r="BK710"/>
  <c r="BK444"/>
  <c r="J241"/>
  <c r="J864"/>
  <c r="J342"/>
  <c r="BK845"/>
  <c r="J739"/>
  <c r="BK551"/>
  <c r="BK311"/>
  <c r="J130"/>
  <c r="J430" i="3"/>
  <c r="BK516"/>
  <c r="J547"/>
  <c r="J108"/>
  <c r="BK592"/>
  <c r="BK164"/>
  <c r="J104" i="4"/>
  <c r="J382" i="2"/>
  <c r="BK216"/>
  <c r="J817"/>
  <c r="J724"/>
  <c r="J509"/>
  <c r="BK361"/>
  <c r="J212"/>
  <c r="BK538" i="3"/>
  <c r="BK150"/>
  <c r="J396"/>
  <c r="J250"/>
  <c r="J318"/>
  <c r="BK430"/>
  <c r="BK554"/>
  <c r="BK566"/>
  <c r="BK339"/>
  <c r="J93" i="4"/>
  <c r="BK625" i="2"/>
  <c r="BK434"/>
  <c r="BK230"/>
  <c r="BK832"/>
  <c r="BK690"/>
  <c r="J392"/>
  <c r="J302"/>
  <c r="BK100"/>
  <c r="BK403" i="3"/>
  <c r="J219"/>
  <c r="BK418"/>
  <c r="J183"/>
  <c r="J215"/>
  <c r="BK278"/>
  <c r="BK189"/>
  <c r="J140"/>
  <c r="BK219"/>
  <c r="BK104"/>
  <c r="BK676" i="2"/>
  <c r="BK509"/>
  <c r="BK96"/>
  <c r="BK784"/>
  <c r="BK718"/>
  <c r="BK484"/>
  <c r="J261"/>
  <c r="J144"/>
  <c r="BK561"/>
  <c r="J469" i="3"/>
  <c r="BK110" i="4"/>
  <c r="BK841" i="2"/>
  <c r="BK729"/>
  <c r="J517"/>
  <c r="BK291"/>
  <c r="J150" i="3"/>
  <c r="BK107" i="4"/>
  <c r="BK373" i="2"/>
  <c r="J841"/>
  <c r="J718"/>
  <c r="BK378"/>
  <c r="BK234"/>
  <c r="BK400" i="3"/>
  <c r="BK413"/>
  <c r="BK314"/>
  <c r="BK489"/>
  <c r="BK96"/>
  <c r="BK551"/>
  <c r="J489"/>
  <c r="J257"/>
  <c r="BK871" i="2"/>
  <c r="J280"/>
  <c r="BK836"/>
  <c r="J798"/>
  <c r="BK630"/>
  <c r="BK468"/>
  <c r="J308"/>
  <c r="BK576"/>
  <c r="J570" i="3"/>
  <c r="BK357"/>
  <c r="J369" i="2"/>
  <c r="BK144"/>
  <c r="BK792"/>
  <c r="J538"/>
  <c r="BK357"/>
  <c r="J886"/>
  <c r="BK564"/>
  <c r="J276"/>
  <c r="J822"/>
  <c r="BK716"/>
  <c r="J474"/>
  <c r="BK226"/>
  <c r="AS54" i="1"/>
  <c r="BK484" i="3"/>
  <c r="J457"/>
  <c r="BK215"/>
  <c r="J580"/>
  <c r="J437"/>
  <c r="BK116" i="4"/>
  <c r="J501" i="2"/>
  <c r="BK298"/>
  <c r="BK852"/>
  <c r="J747"/>
  <c r="BK632"/>
  <c r="J491"/>
  <c r="J295"/>
  <c r="BK133"/>
  <c r="J195" i="3"/>
  <c r="J465"/>
  <c r="J119"/>
  <c r="J421"/>
  <c r="J860" i="2"/>
  <c r="J234"/>
  <c r="BK473" i="3"/>
  <c r="J283"/>
  <c r="BK96" i="4"/>
  <c r="J291" i="2"/>
  <c r="J729"/>
  <c r="BK514"/>
  <c r="J353"/>
  <c r="J216"/>
  <c r="J554" i="3"/>
  <c r="BK140"/>
  <c r="J538"/>
  <c r="BK428"/>
  <c r="J365"/>
  <c r="J205"/>
  <c r="J588"/>
  <c r="J442"/>
  <c r="BK120" i="4"/>
  <c r="BK566" i="2"/>
  <c r="J421"/>
  <c r="BK212"/>
  <c r="J827"/>
  <c r="BK726"/>
  <c r="J599"/>
  <c r="J365"/>
  <c r="J230"/>
  <c r="J107" i="4"/>
  <c r="BK496" i="2"/>
  <c r="J116"/>
  <c r="J253" i="3"/>
  <c r="BK400" i="2"/>
  <c r="J849"/>
  <c r="J784"/>
  <c r="BK615"/>
  <c r="J337"/>
  <c r="BK112"/>
  <c r="J482"/>
  <c r="J193"/>
  <c r="BK809"/>
  <c r="BK620"/>
  <c r="BK413"/>
  <c r="BK265"/>
  <c r="J643"/>
  <c r="J333"/>
  <c r="J102" i="4"/>
  <c r="J258" i="2"/>
  <c r="BK585"/>
  <c r="J315"/>
  <c r="BK136"/>
  <c r="BK241"/>
  <c r="J836"/>
  <c r="BK724"/>
  <c r="J528"/>
  <c r="BK333"/>
  <c r="BK149"/>
  <c r="J124" i="3"/>
  <c r="BK558"/>
  <c r="J174"/>
  <c r="J100"/>
  <c r="BK457"/>
  <c r="BK577"/>
  <c r="BK293"/>
  <c r="J545" i="2"/>
  <c r="J320"/>
  <c r="J112"/>
  <c r="J832"/>
  <c r="J760"/>
  <c r="BK545"/>
  <c r="BK324"/>
  <c r="BK155"/>
  <c r="J353" i="3"/>
  <c r="J386"/>
  <c r="J186"/>
  <c r="BK361"/>
  <c r="J507"/>
  <c r="BK119"/>
  <c r="BK499"/>
  <c r="J339"/>
  <c r="BK124" i="4"/>
  <c r="BK695" i="2"/>
  <c r="BK190"/>
  <c r="J805"/>
  <c r="J716"/>
  <c r="J477"/>
  <c r="J253"/>
  <c r="J524" i="3"/>
  <c r="J428"/>
  <c r="J424"/>
  <c r="J478"/>
  <c r="J330"/>
  <c r="J156"/>
  <c r="J551"/>
  <c r="BK382"/>
  <c r="BK90" i="4"/>
  <c r="J653" i="2"/>
  <c r="BK465"/>
  <c r="J453" i="3"/>
  <c r="J223"/>
  <c r="J890" i="2"/>
  <c r="BK457"/>
  <c r="BK120"/>
  <c r="BK580" i="3"/>
  <c r="BK128" i="4"/>
  <c r="BK327" i="2"/>
  <c r="BK875"/>
  <c r="BK788"/>
  <c r="BK643"/>
  <c r="J403"/>
  <c r="BK258"/>
  <c r="J104"/>
  <c r="BK201" i="3"/>
  <c r="J446"/>
  <c r="J516"/>
  <c r="BK261"/>
  <c r="BK449"/>
  <c r="BK283"/>
  <c r="J86" i="4"/>
  <c r="J700" i="2"/>
  <c r="BK471"/>
  <c r="BK570" i="3"/>
  <c r="BK108"/>
  <c r="BK453" i="2"/>
  <c r="BK104"/>
  <c r="J755"/>
  <c r="BK494"/>
  <c r="J166"/>
  <c r="J632"/>
  <c r="BK308"/>
  <c r="BK856"/>
  <c r="BK755"/>
  <c r="BK700"/>
  <c r="J453"/>
  <c r="BK276"/>
  <c r="J314" i="3"/>
  <c r="BK353"/>
  <c r="J297"/>
  <c r="J413"/>
  <c r="J400"/>
  <c r="J390"/>
  <c r="J520"/>
  <c r="J99" i="4"/>
  <c r="J444" i="2"/>
  <c r="BK685"/>
  <c r="BK382"/>
  <c r="BK249"/>
  <c r="J96"/>
  <c r="J301" i="3"/>
  <c r="J348"/>
  <c r="BK250"/>
  <c r="BK424"/>
  <c r="J264"/>
  <c r="BK183"/>
  <c r="BK584"/>
  <c r="BK227"/>
  <c r="J120" i="4"/>
  <c r="J590" i="2"/>
  <c r="BK392"/>
  <c r="J108"/>
  <c r="BK769"/>
  <c r="J625"/>
  <c r="J347"/>
  <c r="J160"/>
  <c r="BK309" i="3"/>
  <c r="BK223"/>
  <c r="J131"/>
  <c r="J434"/>
  <c r="J241"/>
  <c r="J499"/>
  <c r="BK145"/>
  <c r="BK113" i="4"/>
  <c r="J690" i="2"/>
  <c r="J494"/>
  <c r="BK295"/>
  <c r="BK573" i="3"/>
  <c r="BK241"/>
  <c r="BK538" i="2"/>
  <c r="J566" i="3"/>
  <c r="BK369"/>
  <c r="J96" i="4"/>
  <c r="BK403" i="2"/>
  <c r="BK166"/>
  <c r="J809"/>
  <c r="J695"/>
  <c r="J549"/>
  <c r="J327"/>
  <c r="BK116"/>
  <c r="BK297" i="3"/>
  <c r="J382"/>
  <c r="BK253"/>
  <c r="J403"/>
  <c r="BK273"/>
  <c r="J164"/>
  <c r="BK562"/>
  <c r="J116" i="4"/>
  <c r="BK609" i="2"/>
  <c r="BK353"/>
  <c r="J178"/>
  <c r="BK760"/>
  <c r="BK705"/>
  <c r="BK506"/>
  <c r="J120"/>
  <c r="J668"/>
  <c r="BK272"/>
  <c r="BK156" i="3"/>
  <c r="J484" i="2"/>
  <c r="BK208"/>
  <c r="BK817"/>
  <c r="J705"/>
  <c r="J400"/>
  <c r="J208"/>
  <c r="BK599"/>
  <c r="J378"/>
  <c r="J136"/>
  <c r="BK776"/>
  <c r="J576"/>
  <c r="J373"/>
  <c r="BK196"/>
  <c r="J293" i="3"/>
  <c r="BK396"/>
  <c r="BK245"/>
  <c r="BK301"/>
  <c r="BK205"/>
  <c r="BK124"/>
  <c r="J461"/>
  <c r="J201"/>
  <c r="J620" i="2"/>
  <c r="J135" i="3"/>
  <c r="BK864" i="2"/>
  <c r="J506"/>
  <c r="J311"/>
  <c r="J856"/>
  <c r="J743"/>
  <c r="J564"/>
  <c r="BK369"/>
  <c r="BK193"/>
  <c r="BK257" i="3"/>
  <c r="BK264"/>
  <c r="BK365"/>
  <c r="BK234"/>
  <c r="BK195"/>
  <c r="BK588"/>
  <c r="J145"/>
  <c r="J868" i="2"/>
  <c r="J615"/>
  <c r="J413"/>
  <c r="J249"/>
  <c r="J503" i="3"/>
  <c r="BK131"/>
  <c r="BK663" i="2"/>
  <c r="J357"/>
  <c r="J245" i="3"/>
  <c r="BK127"/>
  <c r="J468" i="2"/>
  <c r="BK849"/>
  <c r="J769"/>
  <c r="BK571"/>
  <c r="J457"/>
  <c r="J284"/>
  <c r="BK140"/>
  <c r="BK348" i="3"/>
  <c r="BK305"/>
  <c r="J127"/>
  <c r="J449"/>
  <c r="J529"/>
  <c r="J577"/>
  <c r="J361"/>
  <c r="J128" i="4"/>
  <c r="BK860" i="2"/>
  <c r="J551"/>
  <c r="J852"/>
  <c r="BK747"/>
  <c r="BK534"/>
  <c r="BK388"/>
  <c r="J202"/>
  <c r="BK868"/>
  <c r="J226"/>
  <c r="BK102" i="4"/>
  <c r="BK315" i="2"/>
  <c r="BK805"/>
  <c r="BK668"/>
  <c r="J471"/>
  <c r="BK269"/>
  <c r="J685"/>
  <c r="BK517"/>
  <c r="J100"/>
  <c r="BK798"/>
  <c r="J663"/>
  <c r="J496"/>
  <c r="J298"/>
  <c r="BK108"/>
  <c r="J189" i="3"/>
  <c r="BK406"/>
  <c r="BK446"/>
  <c r="J289"/>
  <c r="BK186"/>
  <c r="J558"/>
  <c r="BK434"/>
  <c r="J585" i="2"/>
  <c r="BK365"/>
  <c r="J155"/>
  <c r="J776"/>
  <c r="J710"/>
  <c r="J566"/>
  <c r="BK421"/>
  <c r="J190"/>
  <c r="BK100" i="3"/>
  <c r="J562"/>
  <c r="BK507"/>
  <c r="BK465"/>
  <c r="BK543"/>
  <c r="J278"/>
  <c r="J584"/>
  <c r="BK453"/>
  <c r="J227"/>
  <c r="BK878" i="2"/>
  <c r="J534"/>
  <c r="BK288"/>
  <c r="J845"/>
  <c r="J751"/>
  <c r="J531"/>
  <c r="BK320"/>
  <c r="BK222"/>
  <c r="J369" i="3"/>
  <c r="J357"/>
  <c r="J309"/>
  <c r="J495"/>
  <c r="J534"/>
  <c r="J592"/>
  <c r="BK386"/>
  <c r="J269"/>
  <c r="BK99" i="4"/>
  <c r="BK549" i="2"/>
  <c r="J324"/>
  <c r="J222"/>
  <c r="BK318" i="3"/>
  <c r="J110" i="4"/>
  <c r="BK491" i="2"/>
  <c r="BK302"/>
  <c r="J149"/>
  <c r="BK390" i="3"/>
  <c r="J514" i="2"/>
  <c r="BK202"/>
  <c r="BK822"/>
  <c r="BK751"/>
  <c r="J609"/>
  <c r="J676"/>
  <c r="J434"/>
  <c r="J288"/>
  <c r="BK178"/>
  <c r="BK653"/>
  <c r="J361"/>
  <c r="J140"/>
  <c r="J788"/>
  <c r="J726"/>
  <c r="J428"/>
  <c r="BK280"/>
  <c r="BK125"/>
  <c r="BK174" i="3"/>
  <c r="BK529"/>
  <c r="J261"/>
  <c r="J484"/>
  <c r="J104"/>
  <c r="J473"/>
  <c r="J90" i="4"/>
  <c r="J571" i="2"/>
  <c r="J388"/>
  <c r="BK160"/>
  <c r="BK461" i="3"/>
  <c r="BK269"/>
  <c r="J871" i="2"/>
  <c r="J269"/>
  <c r="BK882"/>
  <c r="BK428"/>
  <c r="BK478" i="3"/>
  <c r="BK93" i="4"/>
  <c r="BK284" i="2"/>
  <c r="BK827"/>
  <c r="BK743"/>
  <c r="J512" i="3"/>
  <c r="BK330"/>
  <c r="BK104" i="4"/>
  <c r="BK477" i="2"/>
  <c r="BK253"/>
  <c r="J878"/>
  <c r="J792"/>
  <c r="J734"/>
  <c r="BK590"/>
  <c r="J465"/>
  <c r="J272"/>
  <c r="BK410" i="3"/>
  <c r="J418"/>
  <c r="BK289"/>
  <c r="BK469"/>
  <c r="BK135"/>
  <c r="J209"/>
  <c r="BK495"/>
  <c r="J96"/>
  <c r="BK890" i="2"/>
  <c r="BK474"/>
  <c r="BK261"/>
  <c r="J813"/>
  <c r="J648"/>
  <c r="BK501"/>
  <c r="BK547" i="3"/>
  <c r="BK114"/>
  <c r="J114"/>
  <c r="BK512"/>
  <c r="J406"/>
  <c r="J573"/>
  <c r="J234"/>
  <c r="J113" i="4"/>
  <c r="J882" i="2"/>
  <c r="BK528"/>
  <c r="BK347"/>
  <c r="J133"/>
  <c r="J543" i="3"/>
  <c r="J410"/>
  <c r="J630" i="2"/>
  <c r="BK337"/>
  <c r="J196"/>
  <c r="BK503" i="3"/>
  <c r="BK209"/>
  <c r="J124" i="4"/>
  <c r="J265" i="2"/>
  <c r="J125"/>
  <c r="BK734"/>
  <c r="BK482"/>
  <c r="BK304"/>
  <c r="BK185"/>
  <c r="BK534" i="3"/>
  <c r="BK442"/>
  <c r="J273"/>
  <c r="BK520"/>
  <c r="BK421"/>
  <c r="BK524"/>
  <c r="BK437"/>
  <c r="BK886" i="2"/>
  <c r="BK648"/>
  <c r="J304"/>
  <c r="BK130"/>
  <c r="BK813"/>
  <c r="BK739"/>
  <c r="J561"/>
  <c r="BK342"/>
  <c r="P89" i="4" l="1"/>
  <c r="P84" s="1"/>
  <c r="P83" s="1"/>
  <c r="AU57" i="1" s="1"/>
  <c r="BK332" i="2"/>
  <c r="J332" s="1"/>
  <c r="J62" s="1"/>
  <c r="P341"/>
  <c r="T341"/>
  <c r="R364"/>
  <c r="T759"/>
  <c r="R831"/>
  <c r="P881"/>
  <c r="P859" s="1"/>
  <c r="P95"/>
  <c r="T332"/>
  <c r="P352"/>
  <c r="P364"/>
  <c r="BK759"/>
  <c r="J759" s="1"/>
  <c r="J68" s="1"/>
  <c r="T840"/>
  <c r="T377"/>
  <c r="T728"/>
  <c r="BK840"/>
  <c r="T881"/>
  <c r="T859"/>
  <c r="T95"/>
  <c r="BK341"/>
  <c r="J341" s="1"/>
  <c r="J63" s="1"/>
  <c r="R352"/>
  <c r="T364"/>
  <c r="BK728"/>
  <c r="J728"/>
  <c r="J67" s="1"/>
  <c r="BK313" i="3"/>
  <c r="J313" s="1"/>
  <c r="J66" s="1"/>
  <c r="BK477"/>
  <c r="J477" s="1"/>
  <c r="J68" s="1"/>
  <c r="R542"/>
  <c r="R377" i="2"/>
  <c r="P728"/>
  <c r="P840"/>
  <c r="P313" i="3"/>
  <c r="P477"/>
  <c r="T542"/>
  <c r="BK89" i="4"/>
  <c r="J89"/>
  <c r="J62"/>
  <c r="BK95" i="2"/>
  <c r="BK94" s="1"/>
  <c r="J94" s="1"/>
  <c r="J60" s="1"/>
  <c r="P332"/>
  <c r="BK352"/>
  <c r="J352" s="1"/>
  <c r="J64" s="1"/>
  <c r="BK364"/>
  <c r="J364" s="1"/>
  <c r="J65" s="1"/>
  <c r="P759"/>
  <c r="P831"/>
  <c r="BK881"/>
  <c r="J881" s="1"/>
  <c r="J73" s="1"/>
  <c r="R313" i="3"/>
  <c r="BK456"/>
  <c r="J456" s="1"/>
  <c r="J67" s="1"/>
  <c r="T456"/>
  <c r="BK533"/>
  <c r="J533" s="1"/>
  <c r="J69" s="1"/>
  <c r="R533"/>
  <c r="BK583"/>
  <c r="BK561" s="1"/>
  <c r="J561" s="1"/>
  <c r="J72" s="1"/>
  <c r="T89" i="4"/>
  <c r="R95" i="2"/>
  <c r="R94" s="1"/>
  <c r="R332"/>
  <c r="R341"/>
  <c r="T352"/>
  <c r="R759"/>
  <c r="BK831"/>
  <c r="J831"/>
  <c r="J69" s="1"/>
  <c r="T831"/>
  <c r="R881"/>
  <c r="R859" s="1"/>
  <c r="P95" i="3"/>
  <c r="P268"/>
  <c r="BK277"/>
  <c r="J277" s="1"/>
  <c r="J63" s="1"/>
  <c r="T277"/>
  <c r="R288"/>
  <c r="P300"/>
  <c r="T300"/>
  <c r="T477"/>
  <c r="P533"/>
  <c r="T533"/>
  <c r="T583"/>
  <c r="T561" s="1"/>
  <c r="R89" i="4"/>
  <c r="R95" i="3"/>
  <c r="R268"/>
  <c r="P277"/>
  <c r="BK288"/>
  <c r="J288"/>
  <c r="J64" s="1"/>
  <c r="T288"/>
  <c r="BK119" i="4"/>
  <c r="J119" s="1"/>
  <c r="J63" s="1"/>
  <c r="T95" i="3"/>
  <c r="P119" i="4"/>
  <c r="P377" i="2"/>
  <c r="R728"/>
  <c r="R840"/>
  <c r="BK377"/>
  <c r="J377" s="1"/>
  <c r="J66" s="1"/>
  <c r="BK95" i="3"/>
  <c r="J95" s="1"/>
  <c r="J61" s="1"/>
  <c r="BK268"/>
  <c r="J268" s="1"/>
  <c r="J62" s="1"/>
  <c r="T268"/>
  <c r="R277"/>
  <c r="P288"/>
  <c r="BK300"/>
  <c r="J300" s="1"/>
  <c r="J65" s="1"/>
  <c r="R300"/>
  <c r="R477"/>
  <c r="P542"/>
  <c r="R583"/>
  <c r="R561" s="1"/>
  <c r="T119" i="4"/>
  <c r="T313" i="3"/>
  <c r="P456"/>
  <c r="R456"/>
  <c r="BK542"/>
  <c r="P583"/>
  <c r="P561" s="1"/>
  <c r="R119" i="4"/>
  <c r="BK85"/>
  <c r="J85"/>
  <c r="J61" s="1"/>
  <c r="BE86"/>
  <c r="BE102"/>
  <c r="BE116"/>
  <c r="E73"/>
  <c r="BE99"/>
  <c r="BE120"/>
  <c r="BE128"/>
  <c r="J80"/>
  <c r="BE93"/>
  <c r="BE96"/>
  <c r="J52"/>
  <c r="BE90"/>
  <c r="BE107"/>
  <c r="BE124"/>
  <c r="BE104"/>
  <c r="F55"/>
  <c r="BE110"/>
  <c r="BE113"/>
  <c r="F90" i="3"/>
  <c r="BE114"/>
  <c r="BE150"/>
  <c r="BE156"/>
  <c r="BE189"/>
  <c r="BE314"/>
  <c r="BE257"/>
  <c r="BE261"/>
  <c r="BE264"/>
  <c r="BE293"/>
  <c r="BE330"/>
  <c r="BE430"/>
  <c r="BE461"/>
  <c r="E48"/>
  <c r="BE100"/>
  <c r="BE140"/>
  <c r="BE301"/>
  <c r="BE365"/>
  <c r="BE449"/>
  <c r="BE457"/>
  <c r="BE465"/>
  <c r="BE478"/>
  <c r="BE495"/>
  <c r="BE507"/>
  <c r="BE512"/>
  <c r="BE534"/>
  <c r="BE538"/>
  <c r="BE554"/>
  <c r="BE562"/>
  <c r="BE566"/>
  <c r="BE570"/>
  <c r="BE573"/>
  <c r="BE577"/>
  <c r="BE584"/>
  <c r="BE437"/>
  <c r="BE442"/>
  <c r="BE469"/>
  <c r="BE484"/>
  <c r="BE489"/>
  <c r="BE520"/>
  <c r="BE547"/>
  <c r="BE551"/>
  <c r="BE580"/>
  <c r="BE588"/>
  <c r="BE592"/>
  <c r="J90"/>
  <c r="BE108"/>
  <c r="BE131"/>
  <c r="BE135"/>
  <c r="BE145"/>
  <c r="BE183"/>
  <c r="BE186"/>
  <c r="BE558"/>
  <c r="BE201"/>
  <c r="BE219"/>
  <c r="BE223"/>
  <c r="BE234"/>
  <c r="BE245"/>
  <c r="BE250"/>
  <c r="BE305"/>
  <c r="BE353"/>
  <c r="BE357"/>
  <c r="BE361"/>
  <c r="BE403"/>
  <c r="BE410"/>
  <c r="BE428"/>
  <c r="BE499"/>
  <c r="BE503"/>
  <c r="J840" i="2"/>
  <c r="J71" s="1"/>
  <c r="J52" i="3"/>
  <c r="BE253"/>
  <c r="BE309"/>
  <c r="BE406"/>
  <c r="BE453"/>
  <c r="BE524"/>
  <c r="BE543"/>
  <c r="BE104"/>
  <c r="BE174"/>
  <c r="BE269"/>
  <c r="BE297"/>
  <c r="BE339"/>
  <c r="BE348"/>
  <c r="BE386"/>
  <c r="BE400"/>
  <c r="BE421"/>
  <c r="BE473"/>
  <c r="BE529"/>
  <c r="BE96"/>
  <c r="BE124"/>
  <c r="BE241"/>
  <c r="BE318"/>
  <c r="BE369"/>
  <c r="BE119"/>
  <c r="BE195"/>
  <c r="BE205"/>
  <c r="BE227"/>
  <c r="BE273"/>
  <c r="BE434"/>
  <c r="BE446"/>
  <c r="BE127"/>
  <c r="BE164"/>
  <c r="BE209"/>
  <c r="BE215"/>
  <c r="BE278"/>
  <c r="BE283"/>
  <c r="BE289"/>
  <c r="BE382"/>
  <c r="BE390"/>
  <c r="BE396"/>
  <c r="BE413"/>
  <c r="BE418"/>
  <c r="BE424"/>
  <c r="BE516"/>
  <c r="E48" i="2"/>
  <c r="J55"/>
  <c r="J87"/>
  <c r="F90"/>
  <c r="BE96"/>
  <c r="BE104"/>
  <c r="BE108"/>
  <c r="BE112"/>
  <c r="BE120"/>
  <c r="BE130"/>
  <c r="BE133"/>
  <c r="BE136"/>
  <c r="BE144"/>
  <c r="BE166"/>
  <c r="BE178"/>
  <c r="BE193"/>
  <c r="BE202"/>
  <c r="BE208"/>
  <c r="BE216"/>
  <c r="BE222"/>
  <c r="BE230"/>
  <c r="BE234"/>
  <c r="BE241"/>
  <c r="BE253"/>
  <c r="BE261"/>
  <c r="BE265"/>
  <c r="BE276"/>
  <c r="BE288"/>
  <c r="BE298"/>
  <c r="BE302"/>
  <c r="BE308"/>
  <c r="BE315"/>
  <c r="BE320"/>
  <c r="BE337"/>
  <c r="BE342"/>
  <c r="BE347"/>
  <c r="BE353"/>
  <c r="BE357"/>
  <c r="BE361"/>
  <c r="BE365"/>
  <c r="BE373"/>
  <c r="BE378"/>
  <c r="BE382"/>
  <c r="BE392"/>
  <c r="BE400"/>
  <c r="BE413"/>
  <c r="BE465"/>
  <c r="BE468"/>
  <c r="BE477"/>
  <c r="BE482"/>
  <c r="BE491"/>
  <c r="BE494"/>
  <c r="BE496"/>
  <c r="BE501"/>
  <c r="BE509"/>
  <c r="BE514"/>
  <c r="BE531"/>
  <c r="BE538"/>
  <c r="BE545"/>
  <c r="BE549"/>
  <c r="BE576"/>
  <c r="BE585"/>
  <c r="BE609"/>
  <c r="BE615"/>
  <c r="BE625"/>
  <c r="BE630"/>
  <c r="BE632"/>
  <c r="BE643"/>
  <c r="BE648"/>
  <c r="BE663"/>
  <c r="BE676"/>
  <c r="BE685"/>
  <c r="BE695"/>
  <c r="BE700"/>
  <c r="BE705"/>
  <c r="BE710"/>
  <c r="BE716"/>
  <c r="BE718"/>
  <c r="BE724"/>
  <c r="BE726"/>
  <c r="BE729"/>
  <c r="BE734"/>
  <c r="BE739"/>
  <c r="BE743"/>
  <c r="BE747"/>
  <c r="BE751"/>
  <c r="BE755"/>
  <c r="BE760"/>
  <c r="BE769"/>
  <c r="BE776"/>
  <c r="BE784"/>
  <c r="BE788"/>
  <c r="BE792"/>
  <c r="BE798"/>
  <c r="BE805"/>
  <c r="BE809"/>
  <c r="BE813"/>
  <c r="BE817"/>
  <c r="BE822"/>
  <c r="BE827"/>
  <c r="BE832"/>
  <c r="BE836"/>
  <c r="BE841"/>
  <c r="BE845"/>
  <c r="BE849"/>
  <c r="BE852"/>
  <c r="BE875"/>
  <c r="BA55" i="1"/>
  <c r="BE100" i="2"/>
  <c r="BE116"/>
  <c r="BE125"/>
  <c r="BE140"/>
  <c r="BE149"/>
  <c r="BE155"/>
  <c r="BE160"/>
  <c r="BE185"/>
  <c r="BE190"/>
  <c r="BE196"/>
  <c r="BE212"/>
  <c r="BE226"/>
  <c r="BE249"/>
  <c r="BE258"/>
  <c r="BE269"/>
  <c r="BE272"/>
  <c r="BE280"/>
  <c r="BE284"/>
  <c r="BE291"/>
  <c r="BE295"/>
  <c r="BE304"/>
  <c r="BE311"/>
  <c r="BE324"/>
  <c r="BE327"/>
  <c r="BE333"/>
  <c r="BE369"/>
  <c r="BE388"/>
  <c r="BE403"/>
  <c r="BE421"/>
  <c r="BE428"/>
  <c r="BE434"/>
  <c r="BE444"/>
  <c r="BE453"/>
  <c r="BE457"/>
  <c r="BE471"/>
  <c r="BE474"/>
  <c r="BE484"/>
  <c r="BE506"/>
  <c r="BE517"/>
  <c r="BE528"/>
  <c r="BE534"/>
  <c r="BE551"/>
  <c r="BE561"/>
  <c r="BE564"/>
  <c r="BE566"/>
  <c r="BE571"/>
  <c r="BE590"/>
  <c r="BE599"/>
  <c r="BE620"/>
  <c r="BE653"/>
  <c r="BE668"/>
  <c r="BE690"/>
  <c r="BE856"/>
  <c r="BE860"/>
  <c r="BE864"/>
  <c r="BE868"/>
  <c r="BE871"/>
  <c r="BE878"/>
  <c r="BE882"/>
  <c r="BE886"/>
  <c r="BE890"/>
  <c r="BB55" i="1"/>
  <c r="BC55"/>
  <c r="BD55"/>
  <c r="F35" i="3"/>
  <c r="BB56" i="1" s="1"/>
  <c r="F35" i="4"/>
  <c r="BB57" i="1" s="1"/>
  <c r="F34" i="4"/>
  <c r="BA57" i="1"/>
  <c r="J34" i="3"/>
  <c r="AW56" i="1" s="1"/>
  <c r="F37" i="3"/>
  <c r="BD56" i="1" s="1"/>
  <c r="J34" i="4"/>
  <c r="AW57" i="1" s="1"/>
  <c r="J34" i="2"/>
  <c r="F37" i="4"/>
  <c r="BD57" i="1" s="1"/>
  <c r="F36" i="4"/>
  <c r="BC57" i="1" s="1"/>
  <c r="F34" i="3"/>
  <c r="BA56" i="1"/>
  <c r="F36" i="3"/>
  <c r="BC56" i="1" s="1"/>
  <c r="BK541" i="3" l="1"/>
  <c r="J541" s="1"/>
  <c r="J70" s="1"/>
  <c r="J95" i="2"/>
  <c r="J61" s="1"/>
  <c r="BK94" i="3"/>
  <c r="J94" s="1"/>
  <c r="J60" s="1"/>
  <c r="J542"/>
  <c r="J71" s="1"/>
  <c r="BK859" i="2"/>
  <c r="J859" s="1"/>
  <c r="J72" s="1"/>
  <c r="J583" i="3"/>
  <c r="J73" s="1"/>
  <c r="R84" i="4"/>
  <c r="R83" s="1"/>
  <c r="T839" i="2"/>
  <c r="T84" i="4"/>
  <c r="T83" s="1"/>
  <c r="P839" i="2"/>
  <c r="R541" i="3"/>
  <c r="P541"/>
  <c r="R839" i="2"/>
  <c r="R93" s="1"/>
  <c r="T541" i="3"/>
  <c r="P94"/>
  <c r="P93" s="1"/>
  <c r="AU56" i="1" s="1"/>
  <c r="T94" i="2"/>
  <c r="T93" s="1"/>
  <c r="R94" i="3"/>
  <c r="R93" s="1"/>
  <c r="P94" i="2"/>
  <c r="P93" s="1"/>
  <c r="AU55" i="1" s="1"/>
  <c r="T94" i="3"/>
  <c r="T93" s="1"/>
  <c r="AW55" i="1"/>
  <c r="BK84" i="4"/>
  <c r="J84" s="1"/>
  <c r="J60" s="1"/>
  <c r="BK93" i="3"/>
  <c r="J93" s="1"/>
  <c r="J59" s="1"/>
  <c r="J33"/>
  <c r="AV56" i="1" s="1"/>
  <c r="AT56" s="1"/>
  <c r="F33" i="2"/>
  <c r="AZ55" i="1" s="1"/>
  <c r="F33" i="3"/>
  <c r="AZ56" i="1"/>
  <c r="J33" i="2"/>
  <c r="AV55" i="1" s="1"/>
  <c r="AT55" s="1"/>
  <c r="BA54"/>
  <c r="AW54" s="1"/>
  <c r="AK30" s="1"/>
  <c r="BD54"/>
  <c r="W33" s="1"/>
  <c r="BB54"/>
  <c r="AX54" s="1"/>
  <c r="J33" i="4"/>
  <c r="AV57" i="1"/>
  <c r="AT57" s="1"/>
  <c r="F33" i="4"/>
  <c r="AZ57" i="1" s="1"/>
  <c r="BC54"/>
  <c r="W32" s="1"/>
  <c r="BK839" i="2" l="1"/>
  <c r="BK83" i="4"/>
  <c r="J83" s="1"/>
  <c r="J59" s="1"/>
  <c r="AU54" i="1"/>
  <c r="W31"/>
  <c r="AZ54"/>
  <c r="AV54" s="1"/>
  <c r="AK29" s="1"/>
  <c r="AY54"/>
  <c r="J30" i="3"/>
  <c r="AG56" i="1" s="1"/>
  <c r="AN56" s="1"/>
  <c r="W30"/>
  <c r="J839" i="2" l="1"/>
  <c r="J70" s="1"/>
  <c r="BK93"/>
  <c r="J93" s="1"/>
  <c r="J39" i="3"/>
  <c r="J30" i="4"/>
  <c r="AG57" i="1" s="1"/>
  <c r="AT54"/>
  <c r="W29"/>
  <c r="J59" i="2" l="1"/>
  <c r="J30"/>
  <c r="J39" i="4"/>
  <c r="AN57" i="1"/>
  <c r="AG55" l="1"/>
  <c r="J39" i="2"/>
  <c r="AG54" i="1" l="1"/>
  <c r="AN55"/>
  <c r="AK26" l="1"/>
  <c r="AK35" s="1"/>
  <c r="AN54"/>
</calcChain>
</file>

<file path=xl/sharedStrings.xml><?xml version="1.0" encoding="utf-8"?>
<sst xmlns="http://schemas.openxmlformats.org/spreadsheetml/2006/main" count="12068" uniqueCount="1876">
  <si>
    <t>Export Komplet</t>
  </si>
  <si>
    <t>VZ</t>
  </si>
  <si>
    <t>2.0</t>
  </si>
  <si>
    <t>ZAMOK</t>
  </si>
  <si>
    <t>False</t>
  </si>
  <si>
    <t>{c3dd2c82-3a53-4231-aa94-9b65a7b3dccb}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</si>
  <si>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</si>
  <si>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</si>
  <si>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</si>
  <si>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</si>
  <si>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</si>
  <si>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</si>
  <si>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</si>
  <si>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</si>
  <si>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VOD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</si>
  <si>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</si>
  <si>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</si>
  <si>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Rekonstrukce splaškové kanalizace SPŠCH Pardubice</t>
  </si>
  <si>
    <t>KSO:</t>
  </si>
  <si>
    <t/>
  </si>
  <si>
    <t>CC-CZ:</t>
  </si>
  <si>
    <t>Místo:</t>
  </si>
  <si>
    <t xml:space="preserve"> </t>
  </si>
  <si>
    <t>Datum:</t>
  </si>
  <si>
    <t>30. 12. 2025</t>
  </si>
  <si>
    <t>Zadavatel:</t>
  </si>
  <si>
    <t>IČ:</t>
  </si>
  <si>
    <t>Pardubický kraj, Komenského nám. 125, Pardubice</t>
  </si>
  <si>
    <t>DIČ:</t>
  </si>
  <si>
    <t>Účastník:</t>
  </si>
  <si>
    <t>Vyplň údaj</t>
  </si>
  <si>
    <t>Projektant:</t>
  </si>
  <si>
    <t>Agroprojekce Litomyšl, s.r.o.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</si>
  <si>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</si>
  <si>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</si>
  <si>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</si>
  <si>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</si>
  <si>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</si>
  <si>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</si>
  <si>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</si>
  <si>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</si>
  <si>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</si>
  <si>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</si>
  <si>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</si>
  <si>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</si>
  <si>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</si>
  <si>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</si>
  <si>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</si>
  <si>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</si>
  <si>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</si>
  <si>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</si>
  <si>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</si>
  <si>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</si>
  <si>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</si>
  <si>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</si>
  <si>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</si>
  <si>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</si>
  <si>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</si>
  <si>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</si>
  <si>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</si>
  <si>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</si>
  <si>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</si>
  <si>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</si>
  <si>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</si>
  <si>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</si>
  <si>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</si>
  <si>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</si>
  <si>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</si>
  <si>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</si>
  <si>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</si>
  <si>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</si>
  <si>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</si>
  <si>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</si>
  <si>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</si>
  <si>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</si>
  <si>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</si>
  <si>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SO-01.1</t>
  </si>
  <si>
    <t>Hospodaření se splaškovou vodou - stoka A</t>
  </si>
  <si>
    <t>STA</t>
  </si>
  <si>
    <t>1</t>
  </si>
  <si>
    <t>{13c432ae-2822-4165-8c11-b9aa0a00f7ee}</t>
  </si>
  <si>
    <t>827 2</t>
  </si>
  <si>
    <t>2</t>
  </si>
  <si>
    <t>SO-02.1</t>
  </si>
  <si>
    <t>Hospodaření s dešťovou vodou - příprava</t>
  </si>
  <si>
    <t>{b73011aa-d588-4c8f-9870-1320fe960466}</t>
  </si>
  <si>
    <t>VON</t>
  </si>
  <si>
    <t>Vedlejší a ostatní náklady</t>
  </si>
  <si>
    <t>{f100ced9-ee25-4d17-8a1c-0b0cc37d3a6e}</t>
  </si>
  <si>
    <t>KRYCÍ LIST SOUPISU PRACÍ</t>
  </si>
  <si>
    <t>Objekt:</t>
  </si>
  <si>
    <t>SO-01.1 - Hospodaření se splaškovou vodou - stoka A</t>
  </si>
  <si>
    <t>2223</t>
  </si>
  <si>
    <t>CZ-CPV:</t>
  </si>
  <si>
    <t>90400000-1</t>
  </si>
  <si>
    <t>CZ-CPA:</t>
  </si>
  <si>
    <t>42.21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</si>
  <si>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</si>
  <si>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</si>
  <si>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</si>
  <si>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</si>
  <si>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</si>
  <si>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</si>
  <si>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</si>
  <si>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</si>
  <si>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</si>
  <si>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</si>
  <si>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</si>
  <si>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</si>
  <si>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</si>
  <si>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</si>
  <si>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</si>
  <si>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</si>
  <si>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</si>
  <si>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  771 - Podlahy z dlaždic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</si>
  <si>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</si>
  <si>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</si>
  <si>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</si>
  <si>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</si>
  <si>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</si>
  <si>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</si>
  <si>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</si>
  <si>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</si>
  <si>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</si>
  <si>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</si>
  <si>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</si>
  <si>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</si>
  <si>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</si>
  <si>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</si>
  <si>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</si>
  <si>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</si>
  <si>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</si>
  <si>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</si>
  <si>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</si>
  <si>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z betonových nebo kamenných dlaždic komunikací pro pěší ručně</t>
  </si>
  <si>
    <t>m2</t>
  </si>
  <si>
    <t>CS ÚRS 2025 02</t>
  </si>
  <si>
    <t>4</t>
  </si>
  <si>
    <t>-1466702216</t>
  </si>
  <si>
    <t>PP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</si>
  <si>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</si>
  <si>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Online PSC</t>
  </si>
  <si>
    <t>https://podminky.urs.cz/item/CS_URS_2025_02/113106121</t>
  </si>
  <si>
    <t>VV</t>
  </si>
  <si>
    <t>"chodník (dlažba 30x30 cm)" 57,8</t>
  </si>
  <si>
    <t>113107161</t>
  </si>
  <si>
    <t>Odstranění podkladu z kameniva drceného tl do 100 mm strojně pl přes 50 do 200 m2</t>
  </si>
  <si>
    <t>1571124978</t>
  </si>
  <si>
    <t>Odstranění podkladů nebo krytů strojně plochy jednotlivě přes 50 m2 do 200 m2 s přemístěním hmot na skládku na vzdálenost do 20 m nebo s naložením na dopravní prostředek z kameniva hrubého drceného, o tl. vrstvy do 100 mm</t>
  </si>
  <si>
    <t>https://podminky.urs.cz/item/CS_URS_2025_02/113107161</t>
  </si>
  <si>
    <t>"chodník" 57,8</t>
  </si>
  <si>
    <t>3</t>
  </si>
  <si>
    <t>113107324</t>
  </si>
  <si>
    <t>Odstranění podkladu z kameniva drceného tl přes 300 do 400 mm strojně pl do 50 m2</t>
  </si>
  <si>
    <t>-568175118</t>
  </si>
  <si>
    <t>Odstranění podkladů nebo krytů strojně plochy jednotlivě do 50 m2 s přemístěním hmot na skládku na vzdálenost do 3 m nebo s naložením na dopravní prostředek z kameniva hrubého drceného, o tl. vrstvy přes 300 do 400 mm</t>
  </si>
  <si>
    <t>https://podminky.urs.cz/item/CS_URS_2025_02/113107324</t>
  </si>
  <si>
    <t>"asfaltové plochy - viz. Tabulka kubatur D.2.4.1. (40%)" 37,38*0,4</t>
  </si>
  <si>
    <t>113107334</t>
  </si>
  <si>
    <t>Odstranění podkladu z betonu prostého tl přes 400 do 500 mm strojně pl do 50 m2</t>
  </si>
  <si>
    <t>-1950967041</t>
  </si>
  <si>
    <t>Odstranění podkladů nebo krytů strojně plochy jednotlivě do 50 m2 s přemístěním hmot na skládku na vzdálenost do 3 m nebo s naložením na dopravní prostředek z betonu prostého, o tl. vrstvy přes 400 do 500 mm</t>
  </si>
  <si>
    <t>https://podminky.urs.cz/item/CS_URS_2025_02/113107334</t>
  </si>
  <si>
    <t>"betonové plochy - viz. Tabulka kubatur D.2.4.1. (60%)" 37,38*0,6</t>
  </si>
  <si>
    <t>5</t>
  </si>
  <si>
    <t>113107342</t>
  </si>
  <si>
    <t>Odstranění podkladu živičného tl přes 50 do 100 mm strojně pl do 50 m2</t>
  </si>
  <si>
    <t>-261378146</t>
  </si>
  <si>
    <t>Odstranění podkladů nebo krytů strojně plochy jednotlivě do 50 m2 s přemístěním hmot na skládku na vzdálenost do 3 m nebo s naložením na dopravní prostředek živičných, o tl. vrstvy přes 50 do 100 mm</t>
  </si>
  <si>
    <t>https://podminky.urs.cz/item/CS_URS_2025_02/113107342</t>
  </si>
  <si>
    <t>6</t>
  </si>
  <si>
    <t>119001401</t>
  </si>
  <si>
    <t>Dočasné zajištění potrubí ocelového nebo litinového DN do 200 mm</t>
  </si>
  <si>
    <t>m</t>
  </si>
  <si>
    <t>-230524935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</si>
  <si>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ocelového nebo litinového, jmenovité světlosti DN do 200 mm</t>
  </si>
  <si>
    <t>https://podminky.urs.cz/item/CS_URS_2025_02/119001401</t>
  </si>
  <si>
    <t>"křížení stoky A s plynovodem - viz. C.4. + D.2.1." 3*1,0</t>
  </si>
  <si>
    <t>7</t>
  </si>
  <si>
    <t>119001412</t>
  </si>
  <si>
    <t>Dočasné zajištění potrubí betonového, ŽB nebo kameninového DN přes 200 do 500 mm</t>
  </si>
  <si>
    <t>-1134776041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</si>
  <si>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betonového, kameninového nebo železobetonového, světlosti DN přes 200 do 500 mm</t>
  </si>
  <si>
    <t>https://podminky.urs.cz/item/CS_URS_2025_02/119001412</t>
  </si>
  <si>
    <t>"souběh stoky A se stávající kanalizací - viz. C.4. " 4,1</t>
  </si>
  <si>
    <t>"křížení přípojky P14,P16,P17,P18 se stávající kanalizací - viz. C.4. " 4*1,0</t>
  </si>
  <si>
    <t>8</t>
  </si>
  <si>
    <t>119001421</t>
  </si>
  <si>
    <t>Dočasné zajištění kabelů a kabelových tratí ze 3 volně ložených kabelů</t>
  </si>
  <si>
    <t>-351225098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</si>
  <si>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</si>
  <si>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https://podminky.urs.cz/item/CS_URS_2025_02/119001421</t>
  </si>
  <si>
    <t>"křížení stoky A s el. vedením NN - viz. C.4. + D.2.1." 2*1,0</t>
  </si>
  <si>
    <t>"křížení přípojky P14,P16,P17,P18,P19,P21,P22 s el. vedením NN - viz. C.4. " 5*1,0+2,2+1,0</t>
  </si>
  <si>
    <t>9</t>
  </si>
  <si>
    <t>119009991-R</t>
  </si>
  <si>
    <t>Dočasné zajištění topného kanálu 2,65x1,05 m</t>
  </si>
  <si>
    <t>-84161950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</si>
  <si>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 topného kanálu 2,65x1,05 m</t>
  </si>
  <si>
    <t>"křížení stoky A s topným kanálem - viz. C.4. + D.2.1." 1,0</t>
  </si>
  <si>
    <t>10</t>
  </si>
  <si>
    <t>119009992-R</t>
  </si>
  <si>
    <t>Dočasné zajištění topného kanálu 1,5x0,8 m</t>
  </si>
  <si>
    <t>-1618414265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</si>
  <si>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 topného kanálu 1,5x0,8 m</t>
  </si>
  <si>
    <t>11</t>
  </si>
  <si>
    <t>121151115</t>
  </si>
  <si>
    <t>Sejmutí ornice plochy do 500 m2 tl vrstvy přes 250 do 300 mm strojně</t>
  </si>
  <si>
    <t>-1983720768</t>
  </si>
  <si>
    <t>Sejmutí ornice strojně při souvislé ploše přes 100 do 500 m2, tl. vrstvy přes 250 do 300 mm</t>
  </si>
  <si>
    <t>https://podminky.urs.cz/item/CS_URS_2025_02/121151115</t>
  </si>
  <si>
    <t>"volný terén - viz. Tabulka kubatur D.2.4.1." 107,56</t>
  </si>
  <si>
    <t>132211401</t>
  </si>
  <si>
    <t>Hloubená vykopávka pod základy v hornině třídy těžitelnosti I skupiny 3 ručně</t>
  </si>
  <si>
    <t>m3</t>
  </si>
  <si>
    <t>682764137</t>
  </si>
  <si>
    <t>Hloubená vykopávka pod základy ručně s přehozením výkopku na vzdálenost 3 m nebo s naložením na dopravní prostředek v hornině třídy těžitelnosti I skupiny 3</t>
  </si>
  <si>
    <t>https://podminky.urs.cz/item/CS_URS_2025_02/132211401</t>
  </si>
  <si>
    <t>"stoka A 0,5 m před budovou a pod zdmi budovy - viz. Podélný profil D.2.1." 2*1,5*1,0*0,64+2*1,5*1,0*0,47+1,5*1,0*(0,55+0,47)</t>
  </si>
  <si>
    <t>13</t>
  </si>
  <si>
    <t>132212131</t>
  </si>
  <si>
    <t>Hloubení nezapažených rýh šířky do 800 mm v soudržných horninách třídy těžitelnosti I skupiny 3 ručně</t>
  </si>
  <si>
    <t>1545866506</t>
  </si>
  <si>
    <t>Hloubení nezapažených rýh šířky do 800 mm ručně s urovnáním dna do předepsaného profilu a spádu v hornině třídy těžitelnosti I skupiny 3 soudržných</t>
  </si>
  <si>
    <t>https://podminky.urs.cz/item/CS_URS_2025_02/132212131</t>
  </si>
  <si>
    <t>"pro drenáž v budově a pod základy (odvodnění výkopu) - viz. Vzorové řezy D.2.4." (40,19+6*1,5)*0,2*0,2</t>
  </si>
  <si>
    <t>"zrušení obsypu drenáže v budově a pod základy (odvodnění výkopu)" 1,968</t>
  </si>
  <si>
    <t>14</t>
  </si>
  <si>
    <t>132212221</t>
  </si>
  <si>
    <t>Hloubení zapažených rýh šířky do 2000 mm v soudržných horninách třídy těžitelnosti I skupiny 3 ručně</t>
  </si>
  <si>
    <t>1001431355</t>
  </si>
  <si>
    <t>Hloubení zapažených rýh šířky přes 800 do 2 000 mm ručně s urovnáním dna do předepsaného profilu a spádu v hornině třídy těžitelnosti I skupiny 3 soudržných</t>
  </si>
  <si>
    <t>https://podminky.urs.cz/item/CS_URS_2025_02/132212221</t>
  </si>
  <si>
    <t>P</t>
  </si>
  <si>
    <t>Poznámka k položce:_x000D_
plocha zpevněných ploch v budově: 40,19 m2_x000D_
průměrná hloubka: 1,63 m</t>
  </si>
  <si>
    <t>"napojení stoky A do stávající šachty - viz. D.2.1." 0,5*1,0*2,58</t>
  </si>
  <si>
    <t>"stoka A+přípojky v budově - viz. Tabulka kubatur D.2.4.1." 40,19*1,63-40,19*0,175</t>
  </si>
  <si>
    <t>15</t>
  </si>
  <si>
    <t>132251101</t>
  </si>
  <si>
    <t>Hloubení rýh nezapažených š do 800 mm v hornině třídy těžitelnosti I skupiny 3 objem do 20 m3 strojně</t>
  </si>
  <si>
    <t>180567786</t>
  </si>
  <si>
    <t>Hloubení nezapažených rýh šířky do 800 mm strojně s urovnáním dna do předepsaného profilu a spádu v hornině třídy těžitelnosti I skupiny 3 do 20 m3</t>
  </si>
  <si>
    <t>https://podminky.urs.cz/item/CS_URS_2025_02/132251101</t>
  </si>
  <si>
    <t>"drenáž (odvodnění výkopu) - viz. Vzorové řezy D.2.4. (odpočet ručního výkopu)" 155,6*0,2*0,2-1,97</t>
  </si>
  <si>
    <t>"zrušení obsypu drenáže (odvodnění výkopu)" 4,254</t>
  </si>
  <si>
    <t>16</t>
  </si>
  <si>
    <t>132254204</t>
  </si>
  <si>
    <t>Hloubení zapažených rýh š do 2000 mm v hornině třídy těžitelnosti I skupiny 3 objem do 500 m3</t>
  </si>
  <si>
    <t>-1923470765</t>
  </si>
  <si>
    <t>Hloubení zapažených rýh šířky přes 800 do 2 000 mm strojně s urovnáním dna do předepsaného profilu a spádu v hornině třídy těžitelnosti I skupiny 3 přes 100 do 500 m3</t>
  </si>
  <si>
    <t>https://podminky.urs.cz/item/CS_URS_2025_02/132254204</t>
  </si>
  <si>
    <t>Poznámka k položce:_x000D_
plocha volného terénu a zpevněných ploch: 107,56+38,95+40,19+37,38=224,08 m2_x000D_
průměrná hloubka: 1,63 m_x000D_
objem ornice a vybouraných zpevněných ploch - 61,59 m3: _x000D_
   107,56x0,3=32,27 m3_x000D_
    38,95x0,15=5,84 m3_x000D_
    40,19x0,175=7,03 m3_x000D_
    37,38x0,44=16,45 m3</t>
  </si>
  <si>
    <t>"stoka A+přípojky+napojení na šachty+rozšíření pro šachty - viz. Tabulka kubatur D.2.4.1." 224,08*1,63-61,59</t>
  </si>
  <si>
    <t>"odpočet ručního výkopu" -(4,86+59,77)</t>
  </si>
  <si>
    <t>17</t>
  </si>
  <si>
    <t>139001101</t>
  </si>
  <si>
    <t>Příplatek za ztížení vykopávky v blízkosti podzemního vedení</t>
  </si>
  <si>
    <t>1157555888</t>
  </si>
  <si>
    <t>Příplatek k cenám hloubených vykopávek za ztížení vykopávky v blízkosti podzemního vedení nebo výbušnin pro jakoukoliv třídu horniny</t>
  </si>
  <si>
    <t>https://podminky.urs.cz/item/CS_URS_2025_02/139001101</t>
  </si>
  <si>
    <t>Poznámka k položce:_x000D_
- křížení stoky A s topným kanálem v budově - řešeno ručním výkopem</t>
  </si>
  <si>
    <t>"křížení stoky A s plynovodem - viz. C.4. + D.2.1." 1,0*1,2*(2,73+1,52+1,45)</t>
  </si>
  <si>
    <t>"křížení stoky A s el. vedením NN - viz. C.4. + D.2.1." 1,0*1,1*(1,42+1,43)</t>
  </si>
  <si>
    <t>"křížení stoky A s topným kanálem - viz. C.4. + D.2.1." 3,5*1,0*1,44-1,5*1,0*0,8</t>
  </si>
  <si>
    <t>"souběh přípojky P1,P3,P4,P5,P6 s el. vedením NN - viz. C.4. " 2,0*1,1*2,7+1,0*1,1*1,8*2+1,0*1,1*1,6*2</t>
  </si>
  <si>
    <t>"křížení přípojky P14,P16,P17,P18,P19,P21,P22 s el. vedením NN - viz. C.4. " 1,0*1,1*(1,37+1,52+1,53+1,53+1,45)+2,2*1,5*1,44+1,0*1,1*1,44</t>
  </si>
  <si>
    <t>"souběh stoky A se stávající kanalizací - viz. C.4. " 4,1*1,5*1,4</t>
  </si>
  <si>
    <t>"křížení přípojky P14,P16,P17,P18 se stávající kanalizací - viz. C.4. " 1,0*1,5*(1,37+1,52+1,53+1,53)</t>
  </si>
  <si>
    <t>"souběh přípojky P22 s topným kanálem - viz. C.4. " 3,0*0,5*1,44</t>
  </si>
  <si>
    <t>18</t>
  </si>
  <si>
    <t>151101101</t>
  </si>
  <si>
    <t>Zřízení příložného pažení a rozepření stěn rýh hl do 2 m</t>
  </si>
  <si>
    <t>1458521359</t>
  </si>
  <si>
    <t>Zřízení pažení a rozepření stěn rýh pro podzemní vedení příložné pro jakoukoliv mezerovitost, hloubky do 2 m</t>
  </si>
  <si>
    <t>https://podminky.urs.cz/item/CS_URS_2025_02/151101101</t>
  </si>
  <si>
    <t>Poznámka k položce:_x000D_
Společný výkop pro splaškovou a dešťovou kanalizaci je zohledněn v SO-02.1.</t>
  </si>
  <si>
    <t>"viz. C.4. + Podélný profil D.2.1."</t>
  </si>
  <si>
    <t>"stoka A" 25,6*1,7*2+(3,9+3,1)*1,4+(74,4+75,0)*1,5</t>
  </si>
  <si>
    <t>"přípojky stoky A" 2,2*1,85+6,65*1,8+6,7*1,8+11,3*1,4+3,0*1,45*2+11,6*1,35+2,0*1,5+9,7*1,5+9,4*1,5+8,0*1,5+(4,2+5,9)*1,45+4,9*1,5+2,8*1,4+7,0*1,45</t>
  </si>
  <si>
    <t>19</t>
  </si>
  <si>
    <t>151101102</t>
  </si>
  <si>
    <t>Zřízení příložného pažení a rozepření stěn rýh hl přes 2 do 4 m</t>
  </si>
  <si>
    <t>-529392047</t>
  </si>
  <si>
    <t>Zřízení pažení a rozepření stěn rýh pro podzemní vedení příložné pro jakoukoliv mezerovitost, hloubky přes 2 do 4 m</t>
  </si>
  <si>
    <t>https://podminky.urs.cz/item/CS_URS_2025_02/151101102</t>
  </si>
  <si>
    <t>"stoka A - viz. C.4. + Podélný profil D.2.1." (8,0*2,7+7,0*2,3)*2</t>
  </si>
  <si>
    <t>20</t>
  </si>
  <si>
    <t>151101111</t>
  </si>
  <si>
    <t>Odstranění příložného pažení a rozepření stěn rýh hl do 2 m</t>
  </si>
  <si>
    <t>1127774394</t>
  </si>
  <si>
    <t>Odstranění pažení a rozepření stěn rýh pro podzemní vedení s uložením materiálu na vzdálenost do 3 m od kraje výkopu příložné, hloubky do 2 m</t>
  </si>
  <si>
    <t>https://podminky.urs.cz/item/CS_URS_2025_02/151101111</t>
  </si>
  <si>
    <t>151101112</t>
  </si>
  <si>
    <t>Odstranění příložného pažení a rozepření stěn rýh hl přes 2 do 4 m</t>
  </si>
  <si>
    <t>1571666457</t>
  </si>
  <si>
    <t>Odstranění pažení a rozepření stěn rýh pro podzemní vedení s uložením materiálu na vzdálenost do 3 m od kraje výkopu příložné, hloubky přes 2 do 4 m</t>
  </si>
  <si>
    <t>https://podminky.urs.cz/item/CS_URS_2025_02/151101112</t>
  </si>
  <si>
    <t>22</t>
  </si>
  <si>
    <t>162211311</t>
  </si>
  <si>
    <t>Vodorovné přemístění výkopku z horniny třídy těžitelnosti I skupiny 1 až 3 stavebním kolečkem do 10 m</t>
  </si>
  <si>
    <t>2010719419</t>
  </si>
  <si>
    <t>Vodorovné přemístění výkopku nebo sypaniny stavebním kolečkem s vyprázdněním kolečka na hromady nebo do dopravního prostředku na vzdálenost do 10 m z horniny třídy těžitelnosti I, skupiny 1 až 3</t>
  </si>
  <si>
    <t>https://podminky.urs.cz/item/CS_URS_2025_02/162211311</t>
  </si>
  <si>
    <t>"zemina z ručního výkopu na mezideponii mimo budovu" 4,86+1,97+59,77</t>
  </si>
  <si>
    <t>"zrušení obsypu drenáže v budově a pod základy (odvodnění výkopu)" 1,97</t>
  </si>
  <si>
    <t>"zemina na zpětný zásyp v budově a pod základy+po drenáži" 40,69</t>
  </si>
  <si>
    <t>23</t>
  </si>
  <si>
    <t>162211319</t>
  </si>
  <si>
    <t>Příplatek k vodorovnému přemístění výkopku z horniny třídy těžitelnosti I skupiny 1 až 3 stavebním kolečkem za každých dalších 10 m</t>
  </si>
  <si>
    <t>-1975194911</t>
  </si>
  <si>
    <t>Vodorovné přemístění výkopku nebo sypaniny stavebním kolečkem s vyprázdněním kolečka na hromady nebo do dopravního prostředku na vzdálenost do 10 m Příplatek za každých dalších 10 m k ceně -1311</t>
  </si>
  <si>
    <t>https://podminky.urs.cz/item/CS_URS_2025_02/162211319</t>
  </si>
  <si>
    <t>"zemina z ručního výkopu na mezideponii mimo budovu" 3*66,6</t>
  </si>
  <si>
    <t>"zrušení obsypu drenáže v budově a pod základy (odvodnění výkopu)" 3*1,97</t>
  </si>
  <si>
    <t>"zemina na zpětný zásyp v budově a pod základy+po drenáži" 3*40,69</t>
  </si>
  <si>
    <t>24</t>
  </si>
  <si>
    <t>162751117</t>
  </si>
  <si>
    <t>Vodorovné přemístění přes 9 000 do 10000 m výkopku/sypaniny z horniny třídy těžitelnosti I skupiny 1 až 3</t>
  </si>
  <si>
    <t>1052677891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</si>
  <si>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</si>
  <si>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https://podminky.urs.cz/item/CS_URS_2025_02/162751117</t>
  </si>
  <si>
    <t>"přebytečná zemina" 4,9+3,9+59,8+8,5+239,0-(40,7+121,8)</t>
  </si>
  <si>
    <t>25</t>
  </si>
  <si>
    <t>162751119</t>
  </si>
  <si>
    <t>Příplatek k vodorovnému přemístění výkopku/sypaniny z horniny třídy těžitelnosti I skupiny 1 až 3 ZKD 1000 m přes 10000 m</t>
  </si>
  <si>
    <t>1403198465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</si>
  <si>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</si>
  <si>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https://podminky.urs.cz/item/CS_URS_2025_02/162751119</t>
  </si>
  <si>
    <t>"přebytečná zemina" 5*153,6</t>
  </si>
  <si>
    <t>26</t>
  </si>
  <si>
    <t>167111101</t>
  </si>
  <si>
    <t>Nakládání výkopku z hornin třídy těžitelnosti I skupiny 1 až 3 ručně</t>
  </si>
  <si>
    <t>-409237539</t>
  </si>
  <si>
    <t>Nakládání, skládání a překládání neulehlého výkopku nebo sypaniny ručně nakládání, z hornin třídy těžitelnosti I, skupiny 1 až 3</t>
  </si>
  <si>
    <t>https://podminky.urs.cz/item/CS_URS_2025_02/167111101</t>
  </si>
  <si>
    <t>27</t>
  </si>
  <si>
    <t>167151111</t>
  </si>
  <si>
    <t>Nakládání výkopku z hornin třídy těžitelnosti I skupiny 1 až 3 přes 100 m3</t>
  </si>
  <si>
    <t>-1781549051</t>
  </si>
  <si>
    <t>Nakládání, skládání a překládání neulehlého výkopku nebo sypaniny strojně nakládání, množství přes 100 m3, z hornin třídy těžitelnosti I, skupiny 1 až 3</t>
  </si>
  <si>
    <t>https://podminky.urs.cz/item/CS_URS_2025_02/167151111</t>
  </si>
  <si>
    <t>"přebytečná zemina" 8,5+239,0-121,8</t>
  </si>
  <si>
    <t>28</t>
  </si>
  <si>
    <t>171201231</t>
  </si>
  <si>
    <t>Poplatek za uložení zeminy a kamení na recyklační skládce (skládkovné) kód odpadu 17 05 04</t>
  </si>
  <si>
    <t>t</t>
  </si>
  <si>
    <t>737801793</t>
  </si>
  <si>
    <t>Poplatek za uložení stavebního odpadu na recyklační skládce (skládkovné) zeminy a kamení zatříděného do Katalogu odpadů pod kódem 17 05 04</t>
  </si>
  <si>
    <t>https://podminky.urs.cz/item/CS_URS_2025_02/171201231</t>
  </si>
  <si>
    <t>"přebytečná zemina" 153,6*1,8</t>
  </si>
  <si>
    <t>29</t>
  </si>
  <si>
    <t>171251201</t>
  </si>
  <si>
    <t>Uložení sypaniny na skládky nebo meziskládky</t>
  </si>
  <si>
    <t>-368904972</t>
  </si>
  <si>
    <t>Uložení sypaniny na skládky nebo meziskládky bez hutnění s upravením uložené sypaniny do předepsaného tvaru</t>
  </si>
  <si>
    <t>https://podminky.urs.cz/item/CS_URS_2025_02/171251201</t>
  </si>
  <si>
    <t>"přebytečná zemina" 153,6</t>
  </si>
  <si>
    <t>30</t>
  </si>
  <si>
    <t>174111101</t>
  </si>
  <si>
    <t>Zásyp jam, šachet rýh nebo kolem objektů sypaninou se zhutněním ručně</t>
  </si>
  <si>
    <t>1366252991</t>
  </si>
  <si>
    <t>Zásyp sypaninou z jakékoliv horniny ručně s uložením výkopku ve vrstvách se zhutněním jam, šachet, rýh nebo kolem objektů v těchto vykopávkách</t>
  </si>
  <si>
    <t>https://podminky.urs.cz/item/CS_URS_2025_02/174111101</t>
  </si>
  <si>
    <t>Poznámka k položce:_x000D_
plocha zpevněných ploch v budově: 40,19 m2_x000D_
průměrná hloubka: 1,63 m_x000D_
objem nových zpevněných ploch - 40,19x0,175=7,03 m3</t>
  </si>
  <si>
    <t>"stoka A+přípojky v budově a pod základy - viz. Tabulka kubatur D.2.4.1." (40,19+6*1,5)*1,0*1,63-7,03</t>
  </si>
  <si>
    <t>"odpočet ŠP lože a obsypu" -(49,19*0,1+49,19*1,0*0,6)</t>
  </si>
  <si>
    <t>"zpětný zásyp rýhy po drenáži v budově" 1,97</t>
  </si>
  <si>
    <t>31</t>
  </si>
  <si>
    <t>174151101</t>
  </si>
  <si>
    <t>Zásyp jam, šachet rýh nebo kolem objektů sypaninou se zhutněním</t>
  </si>
  <si>
    <t>-311202538</t>
  </si>
  <si>
    <t>Zásyp sypaninou z jakékoliv horniny strojně s uložením výkopku ve vrstvách se zhutněním jam, šachet, rýh nebo kolem objektů v těchto vykopávkách</t>
  </si>
  <si>
    <t>https://podminky.urs.cz/item/CS_URS_2025_02/174151101</t>
  </si>
  <si>
    <t>Poznámka k položce:_x000D_
plocha volného terénu a zpevněných ploch: 107,56+38,95+40,19+37,38=224,08 m2_x000D_
průměrná hloubka: 1,63 m_x000D_
objem ohumusování a nových zpevněných ploch - 52,62 m3: _x000D_
   107,56x0,3=32,27 m3_x000D_
    38,95x0,15=5,84 m3_x000D_
    40,19x0,175=7,03 m3_x000D_
    37,38x0,2=7,48 m3</t>
  </si>
  <si>
    <t>"stoka A+přípojky+napojení na šachty+rozšíření pro šachty - viz. Tabulka kubatur D.2.4.1." 224,08*1,63-52,62</t>
  </si>
  <si>
    <t>"odpočet ŠP lože a obsypu" -(22,41+174,0*1,0*0,6+50,08*1,0*0,55)</t>
  </si>
  <si>
    <t>"zpětný zásyp rýhy po drenáži" 4,25</t>
  </si>
  <si>
    <t>"odpočet ručního zásypu" -40,69</t>
  </si>
  <si>
    <t>32</t>
  </si>
  <si>
    <t>175111101</t>
  </si>
  <si>
    <t>Obsypání potrubí ručně sypaninou bez prohození, uloženou do 3 m</t>
  </si>
  <si>
    <t>124228890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</si>
  <si>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</si>
  <si>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https://podminky.urs.cz/item/CS_URS_2025_02/175111101</t>
  </si>
  <si>
    <t>"stoka A v budově a pod základy - viz. Tabulka kubatur D.2.4.1." (40,19+6*1,5)*(1,0*0,6-3,14*0,15*0,15)</t>
  </si>
  <si>
    <t>33</t>
  </si>
  <si>
    <t>175151101</t>
  </si>
  <si>
    <t>Obsypání potrubí strojně sypaninou bez prohození, uloženou do 3 m</t>
  </si>
  <si>
    <t>-205567919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</si>
  <si>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</si>
  <si>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https://podminky.urs.cz/item/CS_URS_2025_02/175151101</t>
  </si>
  <si>
    <t>"stoka A+přípojky+napojení na šachty+roz.š. - viz. Tabulka kubatur D.2.4.1." 174,0*1,0*0,6+50,08*1,0*0,55-(159,6*3,14*0,15*0,15+51,8*3,14*0,125*0,125)</t>
  </si>
  <si>
    <t>"odpočet ručního obsypu" -26,04</t>
  </si>
  <si>
    <t>34</t>
  </si>
  <si>
    <t>M</t>
  </si>
  <si>
    <t>58337302</t>
  </si>
  <si>
    <t>štěrkopísek frakce 0/16</t>
  </si>
  <si>
    <t>1739853278</t>
  </si>
  <si>
    <t>(26,04+92,09)*1,67*1,05</t>
  </si>
  <si>
    <t>35</t>
  </si>
  <si>
    <t>181351105</t>
  </si>
  <si>
    <t>Rozprostření ornice tl vrstvy přes 250 do 300 mm pl přes 100 do 500 m2 v rovině nebo ve svahu do 1:5 strojně</t>
  </si>
  <si>
    <t>-1755764468</t>
  </si>
  <si>
    <t>Rozprostření a urovnání ornice v rovině nebo ve svahu sklonu do 1:5 strojně při souvislé ploše přes 100 do 500 m2, tl. vrstvy přes 250 do 300 mm</t>
  </si>
  <si>
    <t>https://podminky.urs.cz/item/CS_URS_2025_02/181351105</t>
  </si>
  <si>
    <t>36</t>
  </si>
  <si>
    <t>181411121</t>
  </si>
  <si>
    <t>Založení lučního trávníku výsevem pl do 1000 m2 v rovině a ve svahu do 1:5</t>
  </si>
  <si>
    <t>-1439775112</t>
  </si>
  <si>
    <t>Založení trávníku na půdě předem připravené plochy do 1000 m2 výsevem včetně utažení lučního v rovině nebo na svahu do 1:5</t>
  </si>
  <si>
    <t>https://podminky.urs.cz/item/CS_URS_2025_02/181411121</t>
  </si>
  <si>
    <t>37</t>
  </si>
  <si>
    <t>00572470</t>
  </si>
  <si>
    <t>osivo směs travní univerzál</t>
  </si>
  <si>
    <t>kg</t>
  </si>
  <si>
    <t>1642809878</t>
  </si>
  <si>
    <t>107,56*0,02*1,03</t>
  </si>
  <si>
    <t>38</t>
  </si>
  <si>
    <t>181951112</t>
  </si>
  <si>
    <t>Úprava pláně v hornině třídy těžitelnosti I skupiny 1 až 3 se zhutněním strojně</t>
  </si>
  <si>
    <t>1292184993</t>
  </si>
  <si>
    <t>Úprava pláně vyrovnáním výškových rozdílů strojně v hornině třídy těžitelnosti I, skupiny 1 až 3 se zhutněním</t>
  </si>
  <si>
    <t>https://podminky.urs.cz/item/CS_URS_2025_02/181951112</t>
  </si>
  <si>
    <t>"chodník (znovupoložení rozebrané dlažby) - viz. Tabulka kubatur D.2.4.1." 38,95</t>
  </si>
  <si>
    <t>39</t>
  </si>
  <si>
    <t>183101114</t>
  </si>
  <si>
    <t>Hloubení jamek bez výměny půdy zeminy skupiny 1 až 4 obj přes 0,05 do 0,125 m3 v rovině a svahu do 1:5</t>
  </si>
  <si>
    <t>kus</t>
  </si>
  <si>
    <t>1187393849</t>
  </si>
  <si>
    <t>Hloubení jamek pro vysazování rostlin v zemině skupiny 1 až 4 bez výměny půdy v rovině nebo na svahu do 1:5, objemu přes 0,05 do 0,125 m3</t>
  </si>
  <si>
    <t>https://podminky.urs.cz/item/CS_URS_2025_02/183101114</t>
  </si>
  <si>
    <t>"náhradní výsadba (borovice)" 1</t>
  </si>
  <si>
    <t>40</t>
  </si>
  <si>
    <t>183101115</t>
  </si>
  <si>
    <t>Hloubení jamek bez výměny půdy zeminy skupiny 1 až 4 obj přes 0,125 do 0,4 m3 v rovině a svahu do 1:5</t>
  </si>
  <si>
    <t>-862864021</t>
  </si>
  <si>
    <t>Hloubení jamek pro vysazování rostlin v zemině skupiny 1 až 4 bez výměny půdy v rovině nebo na svahu do 1:5, objemu přes 0,125 do 0,40 m3</t>
  </si>
  <si>
    <t>https://podminky.urs.cz/item/CS_URS_2025_02/183101115</t>
  </si>
  <si>
    <t>"náhradní výsadba (lípa)" 1</t>
  </si>
  <si>
    <t>41</t>
  </si>
  <si>
    <t>184102112</t>
  </si>
  <si>
    <t>Výsadba dřeviny s balem D přes 0,2 do 0,3 m do jamky se zalitím v rovině a svahu do 1:5</t>
  </si>
  <si>
    <t>2112847415</t>
  </si>
  <si>
    <t>Výsadba dřeviny s balem do předem vyhloubené jamky se zalitím v rovině nebo na svahu do 1:5, při průměru balu přes 200 do 300 mm</t>
  </si>
  <si>
    <t>https://podminky.urs.cz/item/CS_URS_2025_02/184102112</t>
  </si>
  <si>
    <t>42</t>
  </si>
  <si>
    <t>02699004-R</t>
  </si>
  <si>
    <t>Dodávka stromků jehličnatých v. 150-180 cm, bal</t>
  </si>
  <si>
    <t>1126372645</t>
  </si>
  <si>
    <t>Poznámka k položce:_x000D_
Borovice černá (Pinus nigra) - min. výška 150-180 cm s balem</t>
  </si>
  <si>
    <t>43</t>
  </si>
  <si>
    <t>184102113</t>
  </si>
  <si>
    <t>Výsadba dřeviny s balem D přes 0,3 do 0,4 m do jamky se zalitím v rovině a svahu do 1:5</t>
  </si>
  <si>
    <t>-1714112520</t>
  </si>
  <si>
    <t>Výsadba dřeviny s balem do předem vyhloubené jamky se zalitím v rovině nebo na svahu do 1:5, při průměru balu přes 300 do 400 mm</t>
  </si>
  <si>
    <t>https://podminky.urs.cz/item/CS_URS_2025_02/184102113</t>
  </si>
  <si>
    <t>44</t>
  </si>
  <si>
    <t>02699003-R</t>
  </si>
  <si>
    <t>Dodávka stromků listnatých se zapěstovanou korunkou ok 14-16 cm, bal</t>
  </si>
  <si>
    <t>1219605005</t>
  </si>
  <si>
    <t>Poznámka k položce:_x000D_
Lípa malolistá (Tilia cordata) - výška kmene 180-200 cm, obvod kmene min. 14-16 cm, bal</t>
  </si>
  <si>
    <t>45</t>
  </si>
  <si>
    <t>184215112</t>
  </si>
  <si>
    <t>Ukotvení kmene dřevin v rovině nebo na svahu do 1:5 jedním kůlem D do 0,1 m dl přes 1 do 2 m</t>
  </si>
  <si>
    <t>1909182674</t>
  </si>
  <si>
    <t>Ukotvení dřeviny kůly v rovině nebo na svahu do 1:5 jedním kůlem, délky přes 1 do 2 m</t>
  </si>
  <si>
    <t>https://podminky.urs.cz/item/CS_URS_2025_02/184215112</t>
  </si>
  <si>
    <t>46</t>
  </si>
  <si>
    <t>60591253</t>
  </si>
  <si>
    <t>kůl vyvazovací dřevěný impregnovaný D 8cm dl 2m</t>
  </si>
  <si>
    <t>1125939368</t>
  </si>
  <si>
    <t>47</t>
  </si>
  <si>
    <t>184215133</t>
  </si>
  <si>
    <t>Ukotvení kmene dřevin v rovině nebo na svahu do 1:5 třemi kůly D do 0,1 m dl přes 2 do 3 m</t>
  </si>
  <si>
    <t>1427653141</t>
  </si>
  <si>
    <t>Ukotvení dřeviny kůly v rovině nebo na svahu do 1:5 třemi kůly, délky přes 2 do 3 m</t>
  </si>
  <si>
    <t>https://podminky.urs.cz/item/CS_URS_2025_02/184215133</t>
  </si>
  <si>
    <t>48</t>
  </si>
  <si>
    <t>60591255</t>
  </si>
  <si>
    <t>kůl vyvazovací dřevěný impregnovaný D 8cm dl 2,5m</t>
  </si>
  <si>
    <t>636286199</t>
  </si>
  <si>
    <t>1*3</t>
  </si>
  <si>
    <t>49</t>
  </si>
  <si>
    <t>60599001-R</t>
  </si>
  <si>
    <t>Příčka spojovací ke kůlům impregnovaná 50 x 8 cm</t>
  </si>
  <si>
    <t>345665143</t>
  </si>
  <si>
    <t>Poznámka k položce:_x000D_
- zpevnění kůlů v polovině nadzemní výšky a na vrcholu</t>
  </si>
  <si>
    <t>50</t>
  </si>
  <si>
    <t>184801121</t>
  </si>
  <si>
    <t>Ošetřování vysazených dřevin solitérních v rovině a svahu do 1:5</t>
  </si>
  <si>
    <t>-1911964612</t>
  </si>
  <si>
    <t>Ošetření vysazených dřevin solitérních v rovině nebo na svahu do 1:5</t>
  </si>
  <si>
    <t>https://podminky.urs.cz/item/CS_URS_2025_02/184801121</t>
  </si>
  <si>
    <t>Poznámka k položce:_x000D_
Jedná se o jednorázové ošetření při výsadbě.</t>
  </si>
  <si>
    <t>"náhradní výsadba" 1+1</t>
  </si>
  <si>
    <t>51</t>
  </si>
  <si>
    <t>184911431</t>
  </si>
  <si>
    <t>Mulčování rostlin kůrou tl přes 0,1 do 0,15 m v rovině a svahu do 1:5</t>
  </si>
  <si>
    <t>-2105956026</t>
  </si>
  <si>
    <t>Mulčování vysazených rostlin mulčovací kůrou, tl. přes 100 do 150 mm v rovině nebo na svahu do 1:5</t>
  </si>
  <si>
    <t>https://podminky.urs.cz/item/CS_URS_2025_02/184911431</t>
  </si>
  <si>
    <t>"náhradní výsadba (1 m2/ks)" 2*1,0</t>
  </si>
  <si>
    <t>52</t>
  </si>
  <si>
    <t>10391100</t>
  </si>
  <si>
    <t>kůra mulčovací VL</t>
  </si>
  <si>
    <t>-1820304715</t>
  </si>
  <si>
    <t>2*0,153 'Přepočtené koeficientem množství</t>
  </si>
  <si>
    <t>53</t>
  </si>
  <si>
    <t>185804311</t>
  </si>
  <si>
    <t>Zalití rostlin vodou plocha do 20 m2</t>
  </si>
  <si>
    <t>515894144</t>
  </si>
  <si>
    <t>Zalití rostlin vodou plochy záhonů jednotlivě do 20 m2</t>
  </si>
  <si>
    <t>https://podminky.urs.cz/item/CS_URS_2025_02/185804311</t>
  </si>
  <si>
    <t>Poznámka k položce:_x000D_
Dodávka vody je zahrnuta v ceně.</t>
  </si>
  <si>
    <t>"20 l/strom" 2*0,020</t>
  </si>
  <si>
    <t>Zakládání</t>
  </si>
  <si>
    <t>54</t>
  </si>
  <si>
    <t>211531111</t>
  </si>
  <si>
    <t>Výplň odvodňovacích žeber nebo trativodů kamenivem hrubým drceným frakce 16 až 63 mm</t>
  </si>
  <si>
    <t>-515380914</t>
  </si>
  <si>
    <t>Výplň kamenivem do rýh odvodňovacích žeber nebo trativodů bez zhutnění, s úpravou povrchu výplně kamenivem hrubým drceným frakce 16 až 63 mm</t>
  </si>
  <si>
    <t>https://podminky.urs.cz/item/CS_URS_2025_02/211531111</t>
  </si>
  <si>
    <t>"drenáž (odvodnění výkopu) - viz. Vzorové řezy D.2.4." 155,6*0,2*0,2</t>
  </si>
  <si>
    <t>55</t>
  </si>
  <si>
    <t>212755214</t>
  </si>
  <si>
    <t>Trativody z drenážních trubek plastových flexibilních DN 100 mm bez lože a obsypu</t>
  </si>
  <si>
    <t>2136382780</t>
  </si>
  <si>
    <t>Trativody bez lože a obsypu z drenážních trubek plastových flexibilních DN 100 mm</t>
  </si>
  <si>
    <t>https://podminky.urs.cz/item/CS_URS_2025_02/212755214</t>
  </si>
  <si>
    <t>"drenáž (odvodnění výkopu) - viz. Vzorové řezy D.2.4." 155,6</t>
  </si>
  <si>
    <t>Vodorovné konstrukce</t>
  </si>
  <si>
    <t>56</t>
  </si>
  <si>
    <t>451573111</t>
  </si>
  <si>
    <t>Lože pod potrubí otevřený výkop ze štěrkopísku</t>
  </si>
  <si>
    <t>-647989860</t>
  </si>
  <si>
    <t>Lože pod potrubí, stoky a drobné objekty v otevřeném výkopu z písku a štěrkopísku do 63 mm</t>
  </si>
  <si>
    <t>https://podminky.urs.cz/item/CS_URS_2025_02/451573111</t>
  </si>
  <si>
    <t>Poznámka k položce:_x000D_
plocha volného terénu a zpevněných ploch: 107,56+38,95+40,19+37,38=224,08 m2</t>
  </si>
  <si>
    <t>"stoka A+přípojky+napojení na šachty+rozšíření pro šachty - viz. Tabulka kubatur D.2.4.1." 224,08*0,1</t>
  </si>
  <si>
    <t>57</t>
  </si>
  <si>
    <t>451577777</t>
  </si>
  <si>
    <t>Podklad nebo lože pod dlažbu vodorovný nebo do sklonu 1:5 z kameniva těženého tl přes 30 do 100 mm</t>
  </si>
  <si>
    <t>592812080</t>
  </si>
  <si>
    <t>Podklad nebo lože pod dlažbu (přídlažbu) v ploše vodorovné nebo ve sklonu do 1:5, tloušťky od 30 do 100 mm z kameniva těženého</t>
  </si>
  <si>
    <t>https://podminky.urs.cz/item/CS_URS_2025_02/451577777</t>
  </si>
  <si>
    <t>Poznámka k položce:_x000D_
štěrk fr. 0-8 mm</t>
  </si>
  <si>
    <t>"chodník (nová dlažba)" 57,8</t>
  </si>
  <si>
    <t>Komunikace pozemní</t>
  </si>
  <si>
    <t>58</t>
  </si>
  <si>
    <t>564930412</t>
  </si>
  <si>
    <t>Podklad z asfaltového recyklátu plochy do 100 m2 tl 100 mm</t>
  </si>
  <si>
    <t>1982655629</t>
  </si>
  <si>
    <t>Podklad nebo podsyp z asfaltového recyklátu s rozprostřením a zhutněním plochy jednotlivě do 100 m2, po zhutnění tl. 100 mm</t>
  </si>
  <si>
    <t>https://podminky.urs.cz/item/CS_URS_2025_02/564930412</t>
  </si>
  <si>
    <t>"zpevněné plochy - viz. Tabulka kubatur D.2.4.1. (tl. 200 mm)" 37,38*2</t>
  </si>
  <si>
    <t>59</t>
  </si>
  <si>
    <t>596811121</t>
  </si>
  <si>
    <t>Kladení betonové dlažby komunikací pro pěší do lože z kameniva velikosti do 0,09 m2 pl přes 50 do 100 m2</t>
  </si>
  <si>
    <t>-108384993</t>
  </si>
  <si>
    <t>Kladení dlažby z betonových nebo kameninových dlaždic komunikací pro pěší s vyplněním spár a se smetením přebytečného materiálu na vzdálenost do 3 m s ložem z kameniva těženého tl. do 30 mm velikosti dlaždic do 0,09 m2 (bez zámku), pro plochy přes 50 do 100 m2</t>
  </si>
  <si>
    <t>https://podminky.urs.cz/item/CS_URS_2025_02/596811121</t>
  </si>
  <si>
    <t>60</t>
  </si>
  <si>
    <t>59248005</t>
  </si>
  <si>
    <t>dlažba chodníková betonová 300x300mm tl 50mm přírodní</t>
  </si>
  <si>
    <t>351124542</t>
  </si>
  <si>
    <t>57,8*1,03 'Přepočtené koeficientem množství</t>
  </si>
  <si>
    <t>Úpravy povrchů, podlahy a osazování výplní</t>
  </si>
  <si>
    <t>61</t>
  </si>
  <si>
    <t>631311116</t>
  </si>
  <si>
    <t>Mazanina tl přes 50 do 80 mm z betonu prostého bez zvýšených nároků na prostředí tř. C 25/30</t>
  </si>
  <si>
    <t>1482385723</t>
  </si>
  <si>
    <t>Mazanina z betonu prostého bez zvýšených nároků na prostředí tl. přes 50 do 80 mm tř. C 25/30</t>
  </si>
  <si>
    <t>https://podminky.urs.cz/item/CS_URS_2025_02/631311116</t>
  </si>
  <si>
    <t>"teracová podlaha v budově - viz. Tabulka kubatur D.2.4.1. + Vzorové řezy D.2.4." 40,19*(0,050+0,075)</t>
  </si>
  <si>
    <t>62</t>
  </si>
  <si>
    <t>632451021</t>
  </si>
  <si>
    <t>Vyrovnávací potěr tl od 10 do 20 mm z MC 15 provedený v pásu</t>
  </si>
  <si>
    <t>1980723290</t>
  </si>
  <si>
    <t>Potěr cementový vyrovnávací z malty (MC-15) v pásu o průměrné (střední) tl. od 10 do 20 mm</t>
  </si>
  <si>
    <t>https://podminky.urs.cz/item/CS_URS_2025_02/632451021</t>
  </si>
  <si>
    <t>"teracová podlaha v budově - viz. Tabulka kubatur D.2.4.1." 40,19</t>
  </si>
  <si>
    <t>63</t>
  </si>
  <si>
    <t>632481111</t>
  </si>
  <si>
    <t>Vložka do potěru nebo mazaniny z rabicového pletiva</t>
  </si>
  <si>
    <t>-641217390</t>
  </si>
  <si>
    <t>Vložka do cementového potěru nebo mazaniny z rabicového pletiva černého</t>
  </si>
  <si>
    <t>https://podminky.urs.cz/item/CS_URS_2025_02/632481111</t>
  </si>
  <si>
    <t>"teracová podlaha v budově - viz. Tabulka kubatur D.2.4.1. + Vzorové řezy D.2.4." 40,19</t>
  </si>
  <si>
    <t>Trubní vedení</t>
  </si>
  <si>
    <t>64</t>
  </si>
  <si>
    <t>830311811</t>
  </si>
  <si>
    <t>Bourání stávajícího kameninového potrubí DN do 150</t>
  </si>
  <si>
    <t>-1174423466</t>
  </si>
  <si>
    <t>Bourání stávajícího potrubí z kameninových trub v otevřeném výkopu DN do 150</t>
  </si>
  <si>
    <t>https://podminky.urs.cz/item/CS_URS_2025_02/830311811</t>
  </si>
  <si>
    <t>"stávající přípojky (P1-P8,P10-P12,P14-P23)" 1,0+1,2+1,0+1,0+2,0+1,0+1,5+1,5+1,0+1,5+1,5+1,0+1,5+1,0+1,0+1,0+1,0+1,5+1,0+1,5+1,5+1,5</t>
  </si>
  <si>
    <t>65</t>
  </si>
  <si>
    <t>830391811</t>
  </si>
  <si>
    <t>Bourání stávajícího kameninového potrubí DN přes 205 do 400</t>
  </si>
  <si>
    <t>-1725324517</t>
  </si>
  <si>
    <t>Bourání stávajícího potrubí z kameninových trub v otevřeném výkopu DN přes 250 do 400</t>
  </si>
  <si>
    <t>https://podminky.urs.cz/item/CS_URS_2025_02/830391811</t>
  </si>
  <si>
    <t>"stávající kanalizace" 155,6</t>
  </si>
  <si>
    <t>"stávající přípojky (P1,P3-P6,P9,P10,P13,P14,P16-P19,P21,P22,P24)" 2,5+2,8+2,8+3,2+3,4+1,5+5,8+1,5+5,5+4,5+4,5+3,7+2,9+3,5+3,2+1,5</t>
  </si>
  <si>
    <t>"napojení stávaj. kanalizace do Š4 a Š5" 1,5+2,0</t>
  </si>
  <si>
    <t>66</t>
  </si>
  <si>
    <t>871275811</t>
  </si>
  <si>
    <t>Bourání stávajícího potrubí z PVC nebo PP DN 150</t>
  </si>
  <si>
    <t>-1022032500</t>
  </si>
  <si>
    <t>Bourání stávajícího potrubí z PVC nebo polypropylenu PP v otevřeném výkopu DN do 150</t>
  </si>
  <si>
    <t>https://podminky.urs.cz/item/CS_URS_2025_02/871275811</t>
  </si>
  <si>
    <t>"zrušení drenáže (odvodnění výkopu) - viz. Vzorové řezy D.2.4." 155,6</t>
  </si>
  <si>
    <t>67</t>
  </si>
  <si>
    <t>871313121</t>
  </si>
  <si>
    <t>Montáž kanalizačního potrubí hladkého plnostěnného SN 8 z PVC-U DN 160</t>
  </si>
  <si>
    <t>799339415</t>
  </si>
  <si>
    <t>Montáž kanalizačního potrubí z tvrdého PVC-U hladkého plnostěnného tuhost SN 8 DN 160</t>
  </si>
  <si>
    <t>https://podminky.urs.cz/item/CS_URS_2025_02/871313121</t>
  </si>
  <si>
    <t xml:space="preserve">"přípojky - viz. D.2.5. + Výpis materiálu D.2.5.1." </t>
  </si>
  <si>
    <t>"P1-P8" 1,0+1,2+1,0+1,0+2,0+1,0+1,5+1,5</t>
  </si>
  <si>
    <t>"P10-P12" 1,0+1,5+1,5</t>
  </si>
  <si>
    <t>"P14-P23" 1,0+1,5+1,0+1,0+1,0+1,0+1,5+1,0+1,5+1,5</t>
  </si>
  <si>
    <t>"P25" 1,5</t>
  </si>
  <si>
    <t>68</t>
  </si>
  <si>
    <t>28611164</t>
  </si>
  <si>
    <t>trubka kanalizační PVC-U plnostěnná jednovrstvá DN 160x1000mm SN8</t>
  </si>
  <si>
    <t>-235683731</t>
  </si>
  <si>
    <t>27,7*1,03 'Přepočtené koeficientem množství</t>
  </si>
  <si>
    <t>69</t>
  </si>
  <si>
    <t>871363121</t>
  </si>
  <si>
    <t>Montáž kanalizačního potrubí hladkého plnostěnného SN 8 z PVC-U DN 250</t>
  </si>
  <si>
    <t>1319911456</t>
  </si>
  <si>
    <t>Montáž kanalizačního potrubí z tvrdého PVC-U hladkého plnostěnného tuhost SN 8 DN 250</t>
  </si>
  <si>
    <t>https://podminky.urs.cz/item/CS_URS_2025_02/871363121</t>
  </si>
  <si>
    <t>"P1" 2,5</t>
  </si>
  <si>
    <t>"P3-P6" 2,8+2,8+3,2+3,4</t>
  </si>
  <si>
    <t>"P10" 5,8</t>
  </si>
  <si>
    <t>"P14" 5,5</t>
  </si>
  <si>
    <t>"P16-P19" 4,5+4,5+3,7+2,9</t>
  </si>
  <si>
    <t>"P21-P22" 3,5+3,2</t>
  </si>
  <si>
    <t>70</t>
  </si>
  <si>
    <t>28611152</t>
  </si>
  <si>
    <t>trubka kanalizační PVC-U plnostěnná jednovrstvá DN 250x1000mm SN8</t>
  </si>
  <si>
    <t>1476664993</t>
  </si>
  <si>
    <t>"P5-P6" 0,2+0,4</t>
  </si>
  <si>
    <t>"P10" 0,8</t>
  </si>
  <si>
    <t>"P14" 0,5</t>
  </si>
  <si>
    <t>"P18" 0,7</t>
  </si>
  <si>
    <t>"P21-P22" 0,5+0,2</t>
  </si>
  <si>
    <t>3,3*1,03 'Přepočtené koeficientem množství</t>
  </si>
  <si>
    <t>71</t>
  </si>
  <si>
    <t>28611215</t>
  </si>
  <si>
    <t>trubka kanalizační PVC-U plnostěnná jednovrstvá DN 250x3000mm SN8</t>
  </si>
  <si>
    <t>-855735692</t>
  </si>
  <si>
    <t>"P3-P6" 2,8+2,8+3,0+3,0</t>
  </si>
  <si>
    <t>"P18-P19" 3,0+2,9</t>
  </si>
  <si>
    <t>"P21-P22" 3,0+3,0</t>
  </si>
  <si>
    <t>26*1,03 'Přepočtené koeficientem množství</t>
  </si>
  <si>
    <t>72</t>
  </si>
  <si>
    <t>28611154</t>
  </si>
  <si>
    <t>trubka kanalizační PVC-U plnostěnná jednovrstvá DN 250x5000mm SN8</t>
  </si>
  <si>
    <t>-1156699957</t>
  </si>
  <si>
    <t>"P10" 5,0</t>
  </si>
  <si>
    <t>"P14" 5,0</t>
  </si>
  <si>
    <t>"P16-P17" 4,5+4,5</t>
  </si>
  <si>
    <t>19*1,03 'Přepočtené koeficientem množství</t>
  </si>
  <si>
    <t>73</t>
  </si>
  <si>
    <t>871373121</t>
  </si>
  <si>
    <t>Montáž kanalizačního potrubí hladkého plnostěnného SN 8 z PVC-U DN 315</t>
  </si>
  <si>
    <t>1092364014</t>
  </si>
  <si>
    <t>Montáž kanalizačního potrubí z tvrdého PVC-U hladkého plnostěnného tuhost SN 8 DN 315</t>
  </si>
  <si>
    <t>https://podminky.urs.cz/item/CS_URS_2025_02/871373121</t>
  </si>
  <si>
    <t>"stoka A - viz. Výpis materiálu D.2.3.1." 155,6</t>
  </si>
  <si>
    <t>"P9" 1,5</t>
  </si>
  <si>
    <t>"P13" 1,5</t>
  </si>
  <si>
    <t>"P24" 1,5</t>
  </si>
  <si>
    <t>"napojení stávaj. kanalizace do Š4" 2,0</t>
  </si>
  <si>
    <t>"napojení stávaj. kanalizace do Š5" 2,0</t>
  </si>
  <si>
    <t>74</t>
  </si>
  <si>
    <t>28611155</t>
  </si>
  <si>
    <t>trubka kanalizační PVC-U plnostěnná jednovrstvá DN 315x1000mm SN8</t>
  </si>
  <si>
    <t>1268204205</t>
  </si>
  <si>
    <t xml:space="preserve">"přípojky" </t>
  </si>
  <si>
    <t>8,5*1,03 'Přepočtené koeficientem množství</t>
  </si>
  <si>
    <t>75</t>
  </si>
  <si>
    <t>28611213</t>
  </si>
  <si>
    <t>trubka kanalizační PVC-U plnostěnná jednovrstvá DN 315x6000mm SN8</t>
  </si>
  <si>
    <t>-968198948</t>
  </si>
  <si>
    <t>"stoka A" 155,6</t>
  </si>
  <si>
    <t>155,6*1,03 'Přepočtené koeficientem množství</t>
  </si>
  <si>
    <t>76</t>
  </si>
  <si>
    <t>877310310</t>
  </si>
  <si>
    <t>Montáž kolen na kanalizačním potrubí z PP nebo tvrdého PVC-U trub hladkých plnostěnných DN 150</t>
  </si>
  <si>
    <t>-745371078</t>
  </si>
  <si>
    <t>Montáž tvarovek na kanalizačním plastovém potrubí z PP nebo PVC-U hladkého plnostěnného kolen, víček nebo hrdlových uzávěrů DN 150</t>
  </si>
  <si>
    <t>https://podminky.urs.cz/item/CS_URS_2025_02/877310310</t>
  </si>
  <si>
    <t>"P1,P5,P8,P10,P14,P16,P17,P18,P23" 1+1+1+1+1+1+1+1+1</t>
  </si>
  <si>
    <t>"P23" 1</t>
  </si>
  <si>
    <t>"P2,P5,P8,P11,P12,P15,P20,P21" 1+1+2+1+1+1+1+1</t>
  </si>
  <si>
    <t>"P22" 2</t>
  </si>
  <si>
    <t>77</t>
  </si>
  <si>
    <t>28611359</t>
  </si>
  <si>
    <t>koleno kanalizační PVC KG 160x15°</t>
  </si>
  <si>
    <t>2093278416</t>
  </si>
  <si>
    <t>"P1,P5,P8,P10,P14,P16,P17,P18,P23" 9</t>
  </si>
  <si>
    <t>78</t>
  </si>
  <si>
    <t>28611360</t>
  </si>
  <si>
    <t>koleno kanalizační PVC KG 160x30°</t>
  </si>
  <si>
    <t>-2144564979</t>
  </si>
  <si>
    <t>79</t>
  </si>
  <si>
    <t>28611361</t>
  </si>
  <si>
    <t>koleno kanalizační PVC KG 160x45°</t>
  </si>
  <si>
    <t>1483595165</t>
  </si>
  <si>
    <t>"P2,P5,P8,P11,P12,P15,P20,P21" 9</t>
  </si>
  <si>
    <t>80</t>
  </si>
  <si>
    <t>28611362</t>
  </si>
  <si>
    <t>koleno kanalizační PVC KG 160x67°</t>
  </si>
  <si>
    <t>1310473559</t>
  </si>
  <si>
    <t>81</t>
  </si>
  <si>
    <t>877310320</t>
  </si>
  <si>
    <t>Montáž odboček na kanalizačním potrubí z PP nebo tvrdého PVC-U trub hladkých plnostěnných DN 150</t>
  </si>
  <si>
    <t>-670707284</t>
  </si>
  <si>
    <t>Montáž tvarovek na kanalizačním plastovém potrubí z PP nebo PVC-U hladkého plnostěnného odboček DN 150</t>
  </si>
  <si>
    <t>https://podminky.urs.cz/item/CS_URS_2025_02/877310320</t>
  </si>
  <si>
    <t>"P5" 1</t>
  </si>
  <si>
    <t>82</t>
  </si>
  <si>
    <t>28611392</t>
  </si>
  <si>
    <t>odbočka kanalizační plastová s hrdlem KG 160/160/45°</t>
  </si>
  <si>
    <t>319981867</t>
  </si>
  <si>
    <t>83</t>
  </si>
  <si>
    <t>877310330</t>
  </si>
  <si>
    <t>Montáž spojek na kanalizačním potrubí z PP nebo tvrdého PVC-U trub hladkých plnostěnných DN 150</t>
  </si>
  <si>
    <t>-459126426</t>
  </si>
  <si>
    <t>Montáž tvarovek na kanalizačním plastovém potrubí z PP nebo PVC-U hladkého plnostěnného spojek nebo redukcí DN 150</t>
  </si>
  <si>
    <t>https://podminky.urs.cz/item/CS_URS_2025_02/877310330</t>
  </si>
  <si>
    <t xml:space="preserve">"přípojky - viz. D.2.5. + Výpis materiálu D.2.5.1. - přechod z kameniny na PVC" </t>
  </si>
  <si>
    <t>"P1,P3-P8,P10-P12,P14-P23,P25" 1+1+1+2+1+1+1+1+1+1+1+1+1+1+1+1+1+1+1+1+1</t>
  </si>
  <si>
    <t>"Š1 - viz. Výpis materiálu D.2.3.1." 1</t>
  </si>
  <si>
    <t>"Š6 - viz. Výpis materiálu D.2.3.1." 1</t>
  </si>
  <si>
    <t>84</t>
  </si>
  <si>
    <t>28611528</t>
  </si>
  <si>
    <t>přechod kanalizační KG kamenina-plast DN 160</t>
  </si>
  <si>
    <t>-1963733190</t>
  </si>
  <si>
    <t>"P1,P3-P8,P10-P12,P14-P23,P25" 22</t>
  </si>
  <si>
    <t>85</t>
  </si>
  <si>
    <t>28611686</t>
  </si>
  <si>
    <t>kroužek těsnící náhradní pro plastové potrubí KGUS-DN 160</t>
  </si>
  <si>
    <t>-2035508557</t>
  </si>
  <si>
    <t>86</t>
  </si>
  <si>
    <t>28661842</t>
  </si>
  <si>
    <t>spojka navrtávané kanalizace DN 150 do korugovaného potrubí</t>
  </si>
  <si>
    <t>-351112514</t>
  </si>
  <si>
    <t>Poznámka k položce:_x000D_
- včetně pryžové manžety</t>
  </si>
  <si>
    <t>87</t>
  </si>
  <si>
    <t>877360310</t>
  </si>
  <si>
    <t>Montáž kolen na kanalizačním potrubí z PP nebo tvrdého PVC-U trub hladkých plnostěnných DN 250</t>
  </si>
  <si>
    <t>1682656449</t>
  </si>
  <si>
    <t>Montáž tvarovek na kanalizačním plastovém potrubí z PP nebo PVC-U hladkého plnostěnného kolen, víček nebo hrdlových uzávěrů DN 250</t>
  </si>
  <si>
    <t>https://podminky.urs.cz/item/CS_URS_2025_02/877360310</t>
  </si>
  <si>
    <t>"P1,P3-P6,P10,P14,P16-P19,P21,P22" 1+1+1+1+1+1+1+1+1+1+1+2+1</t>
  </si>
  <si>
    <t>88</t>
  </si>
  <si>
    <t>28611371</t>
  </si>
  <si>
    <t>koleno kanalizační PVC KG 250x45°</t>
  </si>
  <si>
    <t>1081971312</t>
  </si>
  <si>
    <t>"P1,P3-P6,P10,P14,P16-P19,P21,P22" 14</t>
  </si>
  <si>
    <t>89</t>
  </si>
  <si>
    <t>877360330</t>
  </si>
  <si>
    <t>Montáž spojek na kanalizačním potrubí z PP nebo tvrdého PVC-U trub hladkých plnostěnných DN 250</t>
  </si>
  <si>
    <t>1223309224</t>
  </si>
  <si>
    <t>Montáž tvarovek na kanalizačním plastovém potrubí z PP nebo PVC-U hladkého plnostěnného spojek nebo redukcí DN 250</t>
  </si>
  <si>
    <t>https://podminky.urs.cz/item/CS_URS_2025_02/877360330</t>
  </si>
  <si>
    <t>"P1,P3-P6,P10,P14,P16-P19,P21,P22" 1+1+1+1+1+1+1+1+1+1+1+1+1</t>
  </si>
  <si>
    <t>90</t>
  </si>
  <si>
    <t>28651256</t>
  </si>
  <si>
    <t>redukce kanalizační PVC 250/150</t>
  </si>
  <si>
    <t>-1650081009</t>
  </si>
  <si>
    <t>"P1,P3-P6,P10,P14,P16-P19,P21,P22" 13</t>
  </si>
  <si>
    <t>91</t>
  </si>
  <si>
    <t>877370310</t>
  </si>
  <si>
    <t>Montáž kolen na kanalizačním potrubí z PP nebo tvrdého PVC-U trub hladkých plnostěnných DN 300</t>
  </si>
  <si>
    <t>1773114060</t>
  </si>
  <si>
    <t>Montáž tvarovek na kanalizačním plastovém potrubí z PP nebo PVC-U hladkého plnostěnného kolen, víček nebo hrdlových uzávěrů DN 300</t>
  </si>
  <si>
    <t>https://podminky.urs.cz/item/CS_URS_2025_02/877370310</t>
  </si>
  <si>
    <t>"stoka A - viz. Výpis materiálu D.2.3.1." 1+1</t>
  </si>
  <si>
    <t>"přípojky - viz. D.2.5. + Výpis materiálu D.2.5.1. - P13" 1</t>
  </si>
  <si>
    <t>"napojení stávaj. kanalizace do Š4" 2</t>
  </si>
  <si>
    <t>"Š2 (zátka) - viz. Výpis materiálu D.2.3.1." 1</t>
  </si>
  <si>
    <t>"Š3 (zátka) - viz. Výpis materiálu D.2.3.1." 2</t>
  </si>
  <si>
    <t>"Š4 (zátka) - viz. Výpis materiálu D.2.3.1." 1</t>
  </si>
  <si>
    <t>"Š5 (zátka) - viz. Výpis materiálu D.2.3.1." 1</t>
  </si>
  <si>
    <t>"Š6 (zátka) - viz. Výpis materiálu D.2.3.1." 1</t>
  </si>
  <si>
    <t>92</t>
  </si>
  <si>
    <t>28611373</t>
  </si>
  <si>
    <t>koleno kanalizační PVC KG 300x15°</t>
  </si>
  <si>
    <t>-1683258174</t>
  </si>
  <si>
    <t>"stoka A" 1</t>
  </si>
  <si>
    <t>93</t>
  </si>
  <si>
    <t>28611374</t>
  </si>
  <si>
    <t>koleno kanalizační PVC KG 300x30°</t>
  </si>
  <si>
    <t>1183713517</t>
  </si>
  <si>
    <t>94</t>
  </si>
  <si>
    <t>28611375</t>
  </si>
  <si>
    <t>koleno kanalizační PVC KG 300x45°</t>
  </si>
  <si>
    <t>1273044210</t>
  </si>
  <si>
    <t>"P13" 1</t>
  </si>
  <si>
    <t>95</t>
  </si>
  <si>
    <t>WVN.DF635000W</t>
  </si>
  <si>
    <t>KGM ZÁTKA VNITŘNÍ 315</t>
  </si>
  <si>
    <t>1454044627</t>
  </si>
  <si>
    <t>96</t>
  </si>
  <si>
    <t>877370320</t>
  </si>
  <si>
    <t>Montáž odboček na kanalizačním potrubí z PP nebo tvrdého PVC-U trub hladkých plnostěnných DN 300</t>
  </si>
  <si>
    <t>1614023071</t>
  </si>
  <si>
    <t>Montáž tvarovek na kanalizačním plastovém potrubí z PP nebo PVC-U hladkého plnostěnného odboček DN 300</t>
  </si>
  <si>
    <t>https://podminky.urs.cz/item/CS_URS_2025_02/877370320</t>
  </si>
  <si>
    <t>"stoka A - viz. Výpis materiálu D.2.3.1." 12</t>
  </si>
  <si>
    <t>97</t>
  </si>
  <si>
    <t>28611406</t>
  </si>
  <si>
    <t>odbočka kanalizační plastová s hrdlem KG 315/250/45°</t>
  </si>
  <si>
    <t>-882110497</t>
  </si>
  <si>
    <t>98</t>
  </si>
  <si>
    <t>877370330</t>
  </si>
  <si>
    <t>Montáž spojek na kanalizačním potrubí z PP nebo tvrdého PVC-U trub hladkých plnostěnných DN 300</t>
  </si>
  <si>
    <t>1680313575</t>
  </si>
  <si>
    <t>Montáž tvarovek na kanalizačním plastovém potrubí z PP nebo PVC-U hladkého plnostěnného spojek nebo redukcí DN 300</t>
  </si>
  <si>
    <t>https://podminky.urs.cz/item/CS_URS_2025_02/877370330</t>
  </si>
  <si>
    <t>"P2,P8,P11,P12,P15,P20,P23" 1+1+1+1+1+1+1</t>
  </si>
  <si>
    <t>"P10" 1</t>
  </si>
  <si>
    <t>"P9,P13,P24" 1+1+1</t>
  </si>
  <si>
    <t>"napojení stávaj. kanalizace do Š4" 1</t>
  </si>
  <si>
    <t>"napojení stávaj. kanalizace do Š5" 1</t>
  </si>
  <si>
    <t>99</t>
  </si>
  <si>
    <t>28651257</t>
  </si>
  <si>
    <t>redukce kanalizační PVC 300/150</t>
  </si>
  <si>
    <t>-1305643513</t>
  </si>
  <si>
    <t>"P2,P8,P11,P12,P15,P20,P23" 7</t>
  </si>
  <si>
    <t>100</t>
  </si>
  <si>
    <t>28611514</t>
  </si>
  <si>
    <t>redukce kanalizační PVC 315/250</t>
  </si>
  <si>
    <t>163027477</t>
  </si>
  <si>
    <t>101</t>
  </si>
  <si>
    <t>28611534</t>
  </si>
  <si>
    <t>přechod kanalizační KG kamenina-plast DN 315</t>
  </si>
  <si>
    <t>749395592</t>
  </si>
  <si>
    <t>"P9,P13,P24" 3</t>
  </si>
  <si>
    <t>102</t>
  </si>
  <si>
    <t>28611690</t>
  </si>
  <si>
    <t>kroužek těsnící náhradní pro plastové potrubí KGUS-DN 315</t>
  </si>
  <si>
    <t>-1131063273</t>
  </si>
  <si>
    <t>103</t>
  </si>
  <si>
    <t>890411851</t>
  </si>
  <si>
    <t>Bourání šachet z prefabrikovaných skruží strojně obestavěného prostoru do 1,5 m3</t>
  </si>
  <si>
    <t>-296272791</t>
  </si>
  <si>
    <t>Bourání šachet a jímek strojně velikosti obestavěného prostoru do 1,5 m3 z prefabrikovaných skruží</t>
  </si>
  <si>
    <t>https://podminky.urs.cz/item/CS_URS_2025_02/890411851</t>
  </si>
  <si>
    <t>"stávající šachta v místě nové Š1 - viz. C.4." 1,0</t>
  </si>
  <si>
    <t>"stávající šachta v místě nové Š2 - viz. C.4." 1,0</t>
  </si>
  <si>
    <t>"stávající šachta v místě nové P13 - viz. C.4." 1,0</t>
  </si>
  <si>
    <t>"stávající šachta vedle nové Š4 - viz. C.4." 1,0</t>
  </si>
  <si>
    <t>"stávající šachta v místě nové Š5 - viz. C.4." 1,0</t>
  </si>
  <si>
    <t>"stávající šachta v místě nové Š6 - viz. C.4." 1,0</t>
  </si>
  <si>
    <t>104</t>
  </si>
  <si>
    <t>894999991-R</t>
  </si>
  <si>
    <t>Revizní a čistící šachta z PE šachtové dno DN 315/250 přímý tok</t>
  </si>
  <si>
    <t>1257296059</t>
  </si>
  <si>
    <t>Revizní a čistící šachta z polyethylenu PE pro hladké trouby DN 315 šachtové dno (DN šachty / DN trubního vedení) DN 315/250 přímý tok</t>
  </si>
  <si>
    <t>Poznámka k položce:_x000D_
 - včetně těsnění_x000D_
 V cenách jsou započteny náklady na vyrovnávací násypnou vrstvu ze štěrkopísku tl. 100 mm</t>
  </si>
  <si>
    <t>"P1,P3,P4,P5,P6,P10,P14,P16,P17,P18,P19,P21,P22" 13</t>
  </si>
  <si>
    <t>105</t>
  </si>
  <si>
    <t>894999992-R</t>
  </si>
  <si>
    <t>Revizní a čistící šachta z PE šachtové dno DN 315/300 pravý nebo levý přítok</t>
  </si>
  <si>
    <t>-606252633</t>
  </si>
  <si>
    <t>Revizní a čistící šachta z polyethylenu PE pro hladké trouby DN 315 šachtové dno (DN šachty / DN trubního vedení) DN 315/300 pravý nebo levý přítok</t>
  </si>
  <si>
    <t>Poznámka k položce:_x000D_
 - včetně těsnění_x000D_
V cenách jsou započteny náklady na vyrovnávací násypnou vrstvu ze štěrkopísku tl. 100 mm</t>
  </si>
  <si>
    <t>"P2 - viz. Výpis materiálu D.2.3.1." 1</t>
  </si>
  <si>
    <t>"P11 - viz. Výpis materiálu D.2.3.1." 1</t>
  </si>
  <si>
    <t>"P12 - viz. Výpis materiálu D.2.3.1." 1</t>
  </si>
  <si>
    <t>"P13 - viz. Výpis materiálu D.2.3.1." 1</t>
  </si>
  <si>
    <t>"P15 - viz. Výpis materiálu D.2.3.1." 1</t>
  </si>
  <si>
    <t>"P20 - viz. Výpis materiálu D.2.3.1." 1</t>
  </si>
  <si>
    <t>106</t>
  </si>
  <si>
    <t>894812131</t>
  </si>
  <si>
    <t>Revizní a čistící šachta z PP DN 315 šachtová roura korugovaná bez hrdla světlé hloubky 1250 mm</t>
  </si>
  <si>
    <t>1750992353</t>
  </si>
  <si>
    <t>Revizní a čistící šachta z polypropylenu PP pro hladké trouby DN 315 roura šachtová korugovaná bez hrdla, světlé hloubky 1250 mm</t>
  </si>
  <si>
    <t>https://podminky.urs.cz/item/CS_URS_2025_02/894812131</t>
  </si>
  <si>
    <t>"P5,P10,P14,P16,P17,P18,P19,P21,P22" 1+1+1+1+1+1+1+1+1</t>
  </si>
  <si>
    <t>107</t>
  </si>
  <si>
    <t>894812132</t>
  </si>
  <si>
    <t>Revizní a čistící šachta z PP DN 315 šachtová roura korugovaná bez hrdla světlé hloubky 2000 mm</t>
  </si>
  <si>
    <t>-1913674915</t>
  </si>
  <si>
    <t>Revizní a čistící šachta z polypropylenu PP pro hladké trouby DN 315 roura šachtová korugovaná bez hrdla, světlé hloubky 2000 mm</t>
  </si>
  <si>
    <t>https://podminky.urs.cz/item/CS_URS_2025_02/894812132</t>
  </si>
  <si>
    <t>"P3,P4,P6" 1+1+1</t>
  </si>
  <si>
    <t>108</t>
  </si>
  <si>
    <t>894812133</t>
  </si>
  <si>
    <t>Revizní a čistící šachta z PP DN 315 šachtová roura korugovaná bez hrdla světlé hloubky 3000 mm</t>
  </si>
  <si>
    <t>-322871856</t>
  </si>
  <si>
    <t>Revizní a čistící šachta z polypropylenu PP pro hladké trouby DN 315 roura šachtová korugovaná bez hrdla, světlé hloubky 3000 mm</t>
  </si>
  <si>
    <t>https://podminky.urs.cz/item/CS_URS_2025_02/894812133</t>
  </si>
  <si>
    <t>"P1" 1</t>
  </si>
  <si>
    <t>109</t>
  </si>
  <si>
    <t>28661800</t>
  </si>
  <si>
    <t>těsnění šachtové roury DN 315</t>
  </si>
  <si>
    <t>-1549932672</t>
  </si>
  <si>
    <t>110</t>
  </si>
  <si>
    <t>894812141</t>
  </si>
  <si>
    <t>Revizní a čistící šachta z PP DN 315 šachtová roura teleskopická světlé hloubky 375 mm</t>
  </si>
  <si>
    <t>342424327</t>
  </si>
  <si>
    <t>Revizní a čistící šachta z polypropylenu PP pro hladké trouby DN 315 roura šachtová korugovaná teleskopická (včetně těsnění) 375 mm</t>
  </si>
  <si>
    <t>https://podminky.urs.cz/item/CS_URS_2025_02/894812141</t>
  </si>
  <si>
    <t>111</t>
  </si>
  <si>
    <t>28661171</t>
  </si>
  <si>
    <t>těsnění pro teleskop dno DN 315</t>
  </si>
  <si>
    <t>-1368831428</t>
  </si>
  <si>
    <t>112</t>
  </si>
  <si>
    <t>894812149</t>
  </si>
  <si>
    <t>Příplatek k rourám revizní a čistící šachty z PP DN 315 za uříznutí šachtové roury</t>
  </si>
  <si>
    <t>1209657911</t>
  </si>
  <si>
    <t>Revizní a čistící šachta z polypropylenu PP pro hladké trouby DN 315 roura šachtová korugovaná Příplatek k cenám 2131 - 2142 za uříznutí šachtové roury</t>
  </si>
  <si>
    <t>https://podminky.urs.cz/item/CS_URS_2025_02/894812149</t>
  </si>
  <si>
    <t>113</t>
  </si>
  <si>
    <t>894812155</t>
  </si>
  <si>
    <t>Revizní a čistící šachta z PP DN 315 poklop pro šachtu plastový pachotěsný s madlem</t>
  </si>
  <si>
    <t>-138524031</t>
  </si>
  <si>
    <t>Revizní a čistící šachta z polypropylenu PP pro hladké trouby DN 315 poklop plastový pachotěsný s madlem</t>
  </si>
  <si>
    <t>https://podminky.urs.cz/item/CS_URS_2025_02/894812155</t>
  </si>
  <si>
    <t>Poznámka k položce:_x000D_
- včetně těsnění</t>
  </si>
  <si>
    <t>"P11,P12,P13 - viz. Výpis materiálu D.2.3.1." 3</t>
  </si>
  <si>
    <t>114</t>
  </si>
  <si>
    <t>894812163</t>
  </si>
  <si>
    <t>Revizní a čistící šachta z PP DN 315 poklop litinový plný do teleskopické trubky pro třídu zatížení D400</t>
  </si>
  <si>
    <t>314238342</t>
  </si>
  <si>
    <t>Revizní a čistící šachta z polypropylenu PP pro hladké trouby DN 315 poklop litinový (pro třídu zatížení) plný do teleskopické trubky (D400)</t>
  </si>
  <si>
    <t>https://podminky.urs.cz/item/CS_URS_2025_02/894812163</t>
  </si>
  <si>
    <t>115</t>
  </si>
  <si>
    <t>894812512</t>
  </si>
  <si>
    <t>Revizní a čistící šachta z PP typ DN 1000/315 šachtové dno sběrné 45°, 90°</t>
  </si>
  <si>
    <t>-1752786258</t>
  </si>
  <si>
    <t>Revizní a čistící šachta z polypropylenu PP pro hladké trouby DN 1000 šachtové dno (DN šachty / DN trubního vedení) DN 1000/315 sběrné 45°, 90°</t>
  </si>
  <si>
    <t>https://podminky.urs.cz/item/CS_URS_2025_02/894812512</t>
  </si>
  <si>
    <t>Poznámka k položce:_x000D_
V cenách jsou započteny náklady na vyrovnávací násypnou vrstvu ze štěrkopísku tl. 100 mm</t>
  </si>
  <si>
    <t>"Š2 - viz. Výpis materiálu D.2.3.1." 1</t>
  </si>
  <si>
    <t>"Š3 - viz. Výpis materiálu D.2.3.1." 1</t>
  </si>
  <si>
    <t>"Š4 - viz. Výpis materiálu D.2.3.1." 1</t>
  </si>
  <si>
    <t>"Š5 - viz. Výpis materiálu D.2.3.1." 1</t>
  </si>
  <si>
    <t>116</t>
  </si>
  <si>
    <t>894812521</t>
  </si>
  <si>
    <t>Revizní a čistící šachta z PP DN 1000 šachtová roura korugovaná světlé hloubky 1200 mm</t>
  </si>
  <si>
    <t>2111006222</t>
  </si>
  <si>
    <t>Revizní a čistící šachta z polypropylenu PP pro hladké trouby DN 1000 roura šachtová korugovaná, světlé hloubky 1 200 mm</t>
  </si>
  <si>
    <t>https://podminky.urs.cz/item/CS_URS_2025_02/894812521</t>
  </si>
  <si>
    <t>117</t>
  </si>
  <si>
    <t>28661491</t>
  </si>
  <si>
    <t>těsnění k šachtové rouře korugované DN 1000</t>
  </si>
  <si>
    <t>617840681</t>
  </si>
  <si>
    <t>"Š1 - viz. Výpis materiálu D.2.3.1." 2</t>
  </si>
  <si>
    <t>"Š4 - viz. Výpis materiálu D.2.3.1." 2</t>
  </si>
  <si>
    <t>118</t>
  </si>
  <si>
    <t>894812529</t>
  </si>
  <si>
    <t>Příplatek k rourám revizní a čistící šachty z PP DN 1000 za uříznutí šachtové skruže</t>
  </si>
  <si>
    <t>494189151</t>
  </si>
  <si>
    <t>Revizní a čistící šachta z polypropylenu PP pro hladké trouby DN 1000 Příplatek k cenám 2431 - 2438 za uříznutí šachtové roury</t>
  </si>
  <si>
    <t>https://podminky.urs.cz/item/CS_URS_2025_02/894812529</t>
  </si>
  <si>
    <t>"Š1 - uříznutí roury" 1</t>
  </si>
  <si>
    <t>"Š2 - uříznutí konusu" 1</t>
  </si>
  <si>
    <t>"Š3 - uříznutí konusu" 1</t>
  </si>
  <si>
    <t>"Š4 - uříznutí roury" 1</t>
  </si>
  <si>
    <t>"Š5 - uříznutí konusu" 1</t>
  </si>
  <si>
    <t>"Š6 - uříznutí konusu" 1</t>
  </si>
  <si>
    <t>119</t>
  </si>
  <si>
    <t>894812531</t>
  </si>
  <si>
    <t>Revizní a čistící šachta z PP DN 1000 poklop plastový pro třídu zatížení A15 s přechodovým konusem</t>
  </si>
  <si>
    <t>-1943634557</t>
  </si>
  <si>
    <t>Revizní a čistící šachta z polypropylenu PP pro hladké trouby DN 1000 poklop plastový pro třídu zatížení A15 s přechodovým konusem</t>
  </si>
  <si>
    <t>https://podminky.urs.cz/item/CS_URS_2025_02/894812531</t>
  </si>
  <si>
    <t>120</t>
  </si>
  <si>
    <t>894812543</t>
  </si>
  <si>
    <t>Revizní a čistící šachta z PP DN 1000 poklop litinový pro třídu zatížení B125 na teleskopickém adaptéru</t>
  </si>
  <si>
    <t>1687653072</t>
  </si>
  <si>
    <t>Revizní a čistící šachta z polypropylenu PP pro hladké trouby DN 1000 poklop (mříž) litinový s přechodovým konusem pro třídu zatížení B125 na teleskopickém adaptéru</t>
  </si>
  <si>
    <t>https://podminky.urs.cz/item/CS_URS_2025_02/894812543</t>
  </si>
  <si>
    <t>121</t>
  </si>
  <si>
    <t>894812553</t>
  </si>
  <si>
    <t>Revizní a čistící šachta z PP DN 1000 poklop litinový pro třídu zatížení D400 na teleskopickém adaptéru</t>
  </si>
  <si>
    <t>1540551396</t>
  </si>
  <si>
    <t>Revizní a čistící šachta z polypropylenu PP pro hladké trouby DN 1000 poklop (mříž) litinový s přechodovým konusem pro třídu zatížení D400 na teleskopickém adaptéru</t>
  </si>
  <si>
    <t>https://podminky.urs.cz/item/CS_URS_2025_02/894812553</t>
  </si>
  <si>
    <t>122</t>
  </si>
  <si>
    <t>28661942</t>
  </si>
  <si>
    <t>těsnění pro teleskop a betonový prstenec</t>
  </si>
  <si>
    <t>287017459</t>
  </si>
  <si>
    <t>"Š2, Š3, Š5, Š6" 4</t>
  </si>
  <si>
    <t>123</t>
  </si>
  <si>
    <t>894812612</t>
  </si>
  <si>
    <t>Vyříznutí a utěsnění otvoru ve stěně šachty DN 160</t>
  </si>
  <si>
    <t>-1578777536</t>
  </si>
  <si>
    <t>Revizní a čistící šachta z polypropylenu PP vyříznutí a utěsnění otvoru ve stěně šachty DN 150</t>
  </si>
  <si>
    <t>https://podminky.urs.cz/item/CS_URS_2025_02/894812612</t>
  </si>
  <si>
    <t>"Š1 - pro napojení potrubí do roury" 1</t>
  </si>
  <si>
    <t>"Š6 - pro napojení potrubí do roury" 1</t>
  </si>
  <si>
    <t>124</t>
  </si>
  <si>
    <t>899103112</t>
  </si>
  <si>
    <t>Osazení poklopů litinových, ocelových nebo železobetonových včetně rámů pro třídu zatížení B125, C250</t>
  </si>
  <si>
    <t>1829693197</t>
  </si>
  <si>
    <t>Osazení poklopů šachtových litinových, ocelových nebo železobetonových včetně rámů pro třídu zatížení B125, C250</t>
  </si>
  <si>
    <t>https://podminky.urs.cz/item/CS_URS_2025_02/899103112</t>
  </si>
  <si>
    <t>125</t>
  </si>
  <si>
    <t>WVN.IF113900N</t>
  </si>
  <si>
    <t>POKLOP BETONOVÝ RÁM ČTVEREC 315/3T</t>
  </si>
  <si>
    <t>-1970755661</t>
  </si>
  <si>
    <t>126</t>
  </si>
  <si>
    <t>899111113</t>
  </si>
  <si>
    <t>Osazení poklopů plastových nebo kompozitních bez rámů do 50 kg</t>
  </si>
  <si>
    <t>-624958881</t>
  </si>
  <si>
    <t>Osazení poklopů šachtových plastových nebo kompozitních bez rámů hmotnosti jednotlivě do 50 kg</t>
  </si>
  <si>
    <t>https://podminky.urs.cz/item/CS_URS_2025_02/899111113</t>
  </si>
  <si>
    <t>"P2,P15,P20 - viz. Výpis materiálu D.2.3.1." 3</t>
  </si>
  <si>
    <t>"P1,P3,P4,P5,P6,P14,P16,P17,P18,P19,P21,P22" 12</t>
  </si>
  <si>
    <t>127</t>
  </si>
  <si>
    <t>28661730</t>
  </si>
  <si>
    <t>poklop plastový třídy A15 pro šachtu DN 315</t>
  </si>
  <si>
    <t>1235098844</t>
  </si>
  <si>
    <t>128</t>
  </si>
  <si>
    <t>899999019-R</t>
  </si>
  <si>
    <t xml:space="preserve">Napojení nové kanalizace na stávající šachtu_x000D_
</t>
  </si>
  <si>
    <t>-211176574</t>
  </si>
  <si>
    <t>Napojení nové kanalizace na stávající šachtu</t>
  </si>
  <si>
    <t>Ostatní konstrukce a práce, bourání</t>
  </si>
  <si>
    <t>129</t>
  </si>
  <si>
    <t>952902021</t>
  </si>
  <si>
    <t>Čištění budov zametení hladkých podlah</t>
  </si>
  <si>
    <t>1046669578</t>
  </si>
  <si>
    <t>Čištění budov při provádění oprav a udržovacích prací podlah hladkých zametením</t>
  </si>
  <si>
    <t>https://podminky.urs.cz/item/CS_URS_2025_02/952902021</t>
  </si>
  <si>
    <t>Poznámka k položce:_x000D_
- po dokončení prací se podlaha v budově očistí od výkopku</t>
  </si>
  <si>
    <t>"podlaha v budově - viz. C.4. + D.2.1." (3,6+23,3+7,2)*4,0</t>
  </si>
  <si>
    <t>130</t>
  </si>
  <si>
    <t>952902031</t>
  </si>
  <si>
    <t>Čištění budov omytí hladkých podlah</t>
  </si>
  <si>
    <t>1838352853</t>
  </si>
  <si>
    <t>Čištění budov při provádění oprav a udržovacích prací podlah hladkých omytím</t>
  </si>
  <si>
    <t>https://podminky.urs.cz/item/CS_URS_2025_02/952902031</t>
  </si>
  <si>
    <t>131</t>
  </si>
  <si>
    <t>965042141</t>
  </si>
  <si>
    <t>Bourání podkladů pod dlažby nebo mazanin betonových nebo z litého asfaltu tl do 100 mm pl přes 4 m2</t>
  </si>
  <si>
    <t>695857349</t>
  </si>
  <si>
    <t>Bourání mazanin betonových nebo z litého asfaltu tl. do 100 mm, plochy přes 4 m2</t>
  </si>
  <si>
    <t>https://podminky.urs.cz/item/CS_URS_2025_02/965042141</t>
  </si>
  <si>
    <t>"podlaha v budově - viz. Tabulka kubatur D.2.4.1. (podkladní beton)" 40,19*0,075</t>
  </si>
  <si>
    <t>132</t>
  </si>
  <si>
    <t>965043341</t>
  </si>
  <si>
    <t>Bourání podkladů pod dlažby betonových s potěrem nebo teracem tl do 100 mm pl přes 4 m2</t>
  </si>
  <si>
    <t>-1155932915</t>
  </si>
  <si>
    <t>Bourání mazanin betonových s potěrem nebo teracem tl. do 100 mm, plochy přes 4 m2</t>
  </si>
  <si>
    <t>https://podminky.urs.cz/item/CS_URS_2025_02/965043341</t>
  </si>
  <si>
    <t>"podlaha v budově - viz. Tabulka kubatur D.2.4.1. (beton+potěr)" 40,19*0,05</t>
  </si>
  <si>
    <t>133</t>
  </si>
  <si>
    <t>965049113</t>
  </si>
  <si>
    <t>Příplatek k bourání betonových mazanin za bourání mazanin s rabicovým pletivem tl do 100 mm</t>
  </si>
  <si>
    <t>1667586149</t>
  </si>
  <si>
    <t>Bourání mazanin Příplatek k cenám za bourání mazanin betonových s rabicovým pletivem, tl. do 100 mm</t>
  </si>
  <si>
    <t>https://podminky.urs.cz/item/CS_URS_2025_02/965049113</t>
  </si>
  <si>
    <t>"podlaha v budově - viz. Tabulka kubatur D.2.4.1. (beton s pletivem)" 40,19*0,05</t>
  </si>
  <si>
    <t>134</t>
  </si>
  <si>
    <t>965081313</t>
  </si>
  <si>
    <t>Bourání podlah z dlaždic betonových, teracových nebo čedičových tl do 20 mm plochy přes 1 m2</t>
  </si>
  <si>
    <t>-642504905</t>
  </si>
  <si>
    <t>Bourání podlah z dlaždic bez podkladního lože nebo mazaniny, s jakoukoliv výplní spár betonových, teracových nebo čedičových tl. do 20 mm, plochy přes 1 m2</t>
  </si>
  <si>
    <t>https://podminky.urs.cz/item/CS_URS_2025_02/965081313</t>
  </si>
  <si>
    <t>135</t>
  </si>
  <si>
    <t>979054441</t>
  </si>
  <si>
    <t>Očištění vybouraných z desek nebo dlaždic s původním spárováním z kameniva těženého</t>
  </si>
  <si>
    <t>2118509495</t>
  </si>
  <si>
    <t>Očištění vybouraných prvků komunikací od spojovacího materiálu s odklizením a uložením očištěných hmot a spojovacího materiálu na skládku na vzdálenost do 10 m dlaždic, desek nebo tvarovek s původním vyplněním spár kamenivem těženým</t>
  </si>
  <si>
    <t>https://podminky.urs.cz/item/CS_URS_2025_02/979054441</t>
  </si>
  <si>
    <t>"chodník (dlažba 30x30 cm) - viz. Tabulka kubatur D.2.4.1." 38,95</t>
  </si>
  <si>
    <t>997</t>
  </si>
  <si>
    <t>Přesun sutě</t>
  </si>
  <si>
    <t>136</t>
  </si>
  <si>
    <t>997013211</t>
  </si>
  <si>
    <t>Vnitrostaveništní doprava suti a vybouraných hmot pro budovy v do 6 m ručně</t>
  </si>
  <si>
    <t>-1101871002</t>
  </si>
  <si>
    <t>Vnitrostaveništní doprava suti a vybouraných hmot vodorovně do 50 m s naložením ručně pro budovy a haly výšky do 6 m</t>
  </si>
  <si>
    <t>https://podminky.urs.cz/item/CS_URS_2025_02/997013211</t>
  </si>
  <si>
    <t>Poznámka k položce:_x000D_
 V cenách jsou započteny i náklady na:_x000D_
a) vodorovnou dopravu na uvedenou vzdálenost_x000D_
b) svislou dopravu pro uvedenou výšku budovy_x000D_
c) naložení na vodorovný dopravní prostředek pro odvoz na skládku nebo meziskládku_x000D_
d) náklady na rozhrnutí a urovnání suti na dopravním prostředku.</t>
  </si>
  <si>
    <t>"suť a izolace z podlahy v budově" 13,433+0,390</t>
  </si>
  <si>
    <t>"část stávající kanalizace v budově" (3,6+23,3+7,2)*0,155</t>
  </si>
  <si>
    <t>"část stávajících přípojek v budově (P11-P13)" (1,5+1,5)*0,029+1,5*0,155</t>
  </si>
  <si>
    <t>"drenážní potrubí" 40,19*0,005</t>
  </si>
  <si>
    <t>"suť z šachty v budově" 1,920</t>
  </si>
  <si>
    <t>137</t>
  </si>
  <si>
    <t>997013501</t>
  </si>
  <si>
    <t>Odvoz suti a vybouraných hmot na skládku nebo meziskládku do 1 km se složením</t>
  </si>
  <si>
    <t>-72862540</t>
  </si>
  <si>
    <t>Odvoz suti a vybouraných hmot na skládku nebo meziskládku se složením, na vzdálenost do 1 km</t>
  </si>
  <si>
    <t>https://podminky.urs.cz/item/CS_URS_2025_02/997013501</t>
  </si>
  <si>
    <t>"stávající kanalizace vč. přípojek" 0,803+32,845</t>
  </si>
  <si>
    <t>"drenážní potrubí" 0,778</t>
  </si>
  <si>
    <t>"šachty" 11,520</t>
  </si>
  <si>
    <t>138</t>
  </si>
  <si>
    <t>997013509</t>
  </si>
  <si>
    <t>Příplatek k odvozu suti a vybouraných hmot na skládku ZKD 1 km přes 1 km</t>
  </si>
  <si>
    <t>-332247595</t>
  </si>
  <si>
    <t>Odvoz suti a vybouraných hmot na skládku nebo meziskládku se složením, na vzdálenost Příplatek k ceně za každý další započatý 1 km přes 1 km</t>
  </si>
  <si>
    <t>https://podminky.urs.cz/item/CS_URS_2025_02/997013509</t>
  </si>
  <si>
    <t>"suť z podlahy v budově" 14*13,433</t>
  </si>
  <si>
    <t>"izolace z podlahy v budově" 9*0,390</t>
  </si>
  <si>
    <t>"stávající kanalizace vč. přípojek" 14*(0,803+32,845)</t>
  </si>
  <si>
    <t>"drenážní potrubí" 9*0,778</t>
  </si>
  <si>
    <t>"šachty" 14*11,520</t>
  </si>
  <si>
    <t>139</t>
  </si>
  <si>
    <t>997013813</t>
  </si>
  <si>
    <t>Poplatek za uložení na skládce (skládkovné) stavebního odpadu z plastických hmot kód odpadu 17 02 03</t>
  </si>
  <si>
    <t>-913625467</t>
  </si>
  <si>
    <t>Poplatek za uložení stavebního odpadu na skládce (skládkovné) z plastických hmot zatříděného do Katalogu odpadů pod kódem 17 02 03</t>
  </si>
  <si>
    <t>https://podminky.urs.cz/item/CS_URS_2025_02/997013813</t>
  </si>
  <si>
    <t>140</t>
  </si>
  <si>
    <t>997013814</t>
  </si>
  <si>
    <t>Poplatek za uložení na skládce (skládkovné) stavebního odpadu izolací kód odpadu 17 06 04</t>
  </si>
  <si>
    <t>303771530</t>
  </si>
  <si>
    <t>Poplatek za uložení stavebního odpadu na skládce (skládkovné) z izolačních materiálů zatříděného do Katalogu odpadů pod kódem 17 06 04</t>
  </si>
  <si>
    <t>https://podminky.urs.cz/item/CS_URS_2025_02/997013814</t>
  </si>
  <si>
    <t>"izolace z podlahy v budově" 0,390</t>
  </si>
  <si>
    <t>141</t>
  </si>
  <si>
    <t>997013871</t>
  </si>
  <si>
    <t>Poplatek za uložení stavebního odpadu na recyklační skládce (skládkovné) směsného stavebního a demoličního kód odpadu 17 09 04</t>
  </si>
  <si>
    <t>1126765857</t>
  </si>
  <si>
    <t>Poplatek za uložení stavebního odpadu na recyklační skládce (skládkovné) směsného stavebního a demoličního zatříděného do Katalogu odpadů pod kódem 17 09 04</t>
  </si>
  <si>
    <t>https://podminky.urs.cz/item/CS_URS_2025_02/997013871</t>
  </si>
  <si>
    <t>"suť z podlahy v budově" 13,433</t>
  </si>
  <si>
    <t>142</t>
  </si>
  <si>
    <t>997221551</t>
  </si>
  <si>
    <t>Vodorovná doprava suti ze sypkých materiálů do 1 km</t>
  </si>
  <si>
    <t>1804857033</t>
  </si>
  <si>
    <t>Vodorovná doprava suti bez naložení, ale se složením a s hrubým urovnáním ze sypkých materiálů, na vzdálenost do 1 km</t>
  </si>
  <si>
    <t>https://podminky.urs.cz/item/CS_URS_2025_02/997221551</t>
  </si>
  <si>
    <t>"lože dlažby" 9,826</t>
  </si>
  <si>
    <t>"podkladní kamenivo z asfaltových ploch" 8,672</t>
  </si>
  <si>
    <t>"asfalt" 3,289</t>
  </si>
  <si>
    <t>"beton ze zpevněných ploch" 25,119</t>
  </si>
  <si>
    <t>143</t>
  </si>
  <si>
    <t>997221559</t>
  </si>
  <si>
    <t>Příplatek ZKD 1 km u vodorovné dopravy suti ze sypkých materiálů</t>
  </si>
  <si>
    <t>-439101299</t>
  </si>
  <si>
    <t>Vodorovná doprava suti bez naložení, ale se složením a s hrubým urovnáním ze sypkých materiálů, na vzdálenost Příplatek k ceně za každý další započatý 1 km přes 1 km</t>
  </si>
  <si>
    <t>https://podminky.urs.cz/item/CS_URS_2025_02/997221559</t>
  </si>
  <si>
    <t>14*46,906</t>
  </si>
  <si>
    <t>144</t>
  </si>
  <si>
    <t>997221561</t>
  </si>
  <si>
    <t>Vodorovná doprava suti z kusových materiálů do 1 km</t>
  </si>
  <si>
    <t>-2006569009</t>
  </si>
  <si>
    <t>Vodorovná doprava suti bez naložení, ale se složením a s hrubým urovnáním z kusových materiálů, na vzdálenost do 1 km</t>
  </si>
  <si>
    <t>https://podminky.urs.cz/item/CS_URS_2025_02/997221561</t>
  </si>
  <si>
    <t>"dlažba z chodníku" 14,739</t>
  </si>
  <si>
    <t>145</t>
  </si>
  <si>
    <t>997221569</t>
  </si>
  <si>
    <t>Příplatek ZKD 1 km u vodorovné dopravy suti z kusových materiálů</t>
  </si>
  <si>
    <t>-1467435800</t>
  </si>
  <si>
    <t>Vodorovná doprava suti bez naložení, ale se složením a s hrubým urovnáním z kusových materiálů, na vzdálenost Příplatek k ceně za každý další započatý 1 km přes 1 km</t>
  </si>
  <si>
    <t>https://podminky.urs.cz/item/CS_URS_2025_02/997221569</t>
  </si>
  <si>
    <t>14*14,739</t>
  </si>
  <si>
    <t>146</t>
  </si>
  <si>
    <t>997221861</t>
  </si>
  <si>
    <t>Poplatek za uložení na recyklační skládce (skládkovné) stavebního odpadu z prostého betonu pod kódem 17 01 01</t>
  </si>
  <si>
    <t>-1286062908</t>
  </si>
  <si>
    <t>Poplatek za uložení stavebního odpadu na recyklační skládce (skládkovné) z prostého betonu zatříděného do Katalogu odpadů pod kódem 17 01 01</t>
  </si>
  <si>
    <t>https://podminky.urs.cz/item/CS_URS_2025_02/997221861</t>
  </si>
  <si>
    <t>147</t>
  </si>
  <si>
    <t>997221873</t>
  </si>
  <si>
    <t>Poplatek za uložení na recyklační skládce (skládkovné) stavebního odpadu zeminy a kamení zatříděného do Katalogu odpadů pod kódem 17 05 04</t>
  </si>
  <si>
    <t>-1118663463</t>
  </si>
  <si>
    <t>https://podminky.urs.cz/item/CS_URS_2025_02/997221873</t>
  </si>
  <si>
    <t>148</t>
  </si>
  <si>
    <t>997221875</t>
  </si>
  <si>
    <t>Poplatek za uložení na recyklační skládce (skládkovné) stavebního odpadu asfaltového bez obsahu dehtu zatříděného do Katalogu odpadů pod kódem 17 03 02</t>
  </si>
  <si>
    <t>1549867510</t>
  </si>
  <si>
    <t>Poplatek za uložení stavebního odpadu na recyklační skládce (skládkovné) asfaltového bez obsahu dehtu zatříděného do Katalogu odpadů pod kódem 17 03 02</t>
  </si>
  <si>
    <t>https://podminky.urs.cz/item/CS_URS_2025_02/997221875</t>
  </si>
  <si>
    <t>998</t>
  </si>
  <si>
    <t>Přesun hmot</t>
  </si>
  <si>
    <t>149</t>
  </si>
  <si>
    <t>998276101</t>
  </si>
  <si>
    <t>Přesun hmot pro trubní vedení z trub z plastických hmot otevřený výkop</t>
  </si>
  <si>
    <t>1208098946</t>
  </si>
  <si>
    <t>Přesun hmot pro trubní vedení hloubené z trub z plastických hmot nebo sklolaminátových pro vodovody, kanalizace, teplovody, produktovody v otevřeném výkopu dopravní vzdálenost do 15 m</t>
  </si>
  <si>
    <t>https://podminky.urs.cz/item/CS_URS_2025_02/998276101</t>
  </si>
  <si>
    <t>320,662-258,868</t>
  </si>
  <si>
    <t>150</t>
  </si>
  <si>
    <t>998999001-R</t>
  </si>
  <si>
    <t>Přesun hmot pro štěrkopísek</t>
  </si>
  <si>
    <t>-1095809007</t>
  </si>
  <si>
    <t>207,141+51,727</t>
  </si>
  <si>
    <t>PSV</t>
  </si>
  <si>
    <t>Práce a dodávky PSV</t>
  </si>
  <si>
    <t>711</t>
  </si>
  <si>
    <t>Izolace proti vodě, vlhkosti a plynům</t>
  </si>
  <si>
    <t>151</t>
  </si>
  <si>
    <t>711131801</t>
  </si>
  <si>
    <t>Odstranění izolace proti vodě, vlhkosti a plynům z pásů AIP nebo tkaniny na sucho z plochy vodorovné</t>
  </si>
  <si>
    <t>762934</t>
  </si>
  <si>
    <t>Odstranění izolace proti vodě, vlhkosti a plynům z pásů na sucho AIP nebo tkaniny z plochy vodorovné V</t>
  </si>
  <si>
    <t>https://podminky.urs.cz/item/CS_URS_2025_02/711131801</t>
  </si>
  <si>
    <t>"podlaha v budově - viz. Tabulka kubatur D.2.4.1. (lepenka)" 40,19</t>
  </si>
  <si>
    <t>152</t>
  </si>
  <si>
    <t>711141559</t>
  </si>
  <si>
    <t>Provedení izolace proti zemní vlhkosti pásy přitavením vodorovné NAIP</t>
  </si>
  <si>
    <t>1479967103</t>
  </si>
  <si>
    <t>Provedení izolace proti zemní vlhkosti pásy přitavením NAIP na ploše vodorovné V</t>
  </si>
  <si>
    <t>https://podminky.urs.cz/item/CS_URS_2025_02/711141559</t>
  </si>
  <si>
    <t>153</t>
  </si>
  <si>
    <t>62832000</t>
  </si>
  <si>
    <t>pás asfaltový natavitelný oxidovaný s vložkou ze skleněné rohože typu V60 s jemnozrnným minerálním posypem tl 3,0mm</t>
  </si>
  <si>
    <t>616839576</t>
  </si>
  <si>
    <t>40,19*1,1655 'Přepočtené koeficientem množství</t>
  </si>
  <si>
    <t>154</t>
  </si>
  <si>
    <t>711141811</t>
  </si>
  <si>
    <t>Odstranění izolace proti vodě, vlhkosti a plynům z pásů NAIP přitavených jednovrstvých z plochy vodorovné</t>
  </si>
  <si>
    <t>-365436457</t>
  </si>
  <si>
    <t>Odstranění izolace proti vodě, vlhkosti a plynům z přitavených pásů NAIP z plochy vodorovné V jednovrstvé</t>
  </si>
  <si>
    <t>https://podminky.urs.cz/item/CS_URS_2025_02/711141811</t>
  </si>
  <si>
    <t>"podlaha v budově - viz. Tabulka kubatur D.2.4.1. (vodotěsná izolace)" 40,19</t>
  </si>
  <si>
    <t>155</t>
  </si>
  <si>
    <t>998711101</t>
  </si>
  <si>
    <t>Přesun hmot tonážní pro izolace proti vodě, vlhkosti a plynům v objektech v do 6 m</t>
  </si>
  <si>
    <t>-1035303308</t>
  </si>
  <si>
    <t>Přesun hmot pro izolace proti vodě, vlhkosti a plynům stanovený z hmotnosti přesunovaného materiálu vodorovná dopravní vzdálenost do 50 m základní v objektech výšky do 6 m</t>
  </si>
  <si>
    <t>https://podminky.urs.cz/item/CS_URS_2025_02/998711101</t>
  </si>
  <si>
    <t>713</t>
  </si>
  <si>
    <t>Izolace tepelné</t>
  </si>
  <si>
    <t>156</t>
  </si>
  <si>
    <t>713120821</t>
  </si>
  <si>
    <t>Odstranění tepelné izolace podlah volně kladené z polystyrenu suchého tl do 100 mm</t>
  </si>
  <si>
    <t>2134434830</t>
  </si>
  <si>
    <t>Odstranění tepelné izolace podlah z rohoží, pásů, dílců, desek, bloků podlah volně kladených nebo mezi trámy z polystyrenu, tloušťka izolace suchého, tloušťka izolace do 100 mm</t>
  </si>
  <si>
    <t>https://podminky.urs.cz/item/CS_URS_2025_02/713120821</t>
  </si>
  <si>
    <t>"podlaha v budově - viz. Tabulka kubatur D.2.4.1." 40,19</t>
  </si>
  <si>
    <t>157</t>
  </si>
  <si>
    <t>713121111</t>
  </si>
  <si>
    <t>Montáž izolace tepelné podlah volně kladenými rohožemi, pásy, dílci, deskami 1 vrstva</t>
  </si>
  <si>
    <t>1122439250</t>
  </si>
  <si>
    <t>Montáž tepelné izolace podlah rohožemi, pásy, deskami, dílci, bloky (izolační materiál ve specifikaci) kladenými volně jednovrstvá</t>
  </si>
  <si>
    <t>https://podminky.urs.cz/item/CS_URS_2025_02/713121111</t>
  </si>
  <si>
    <t>158</t>
  </si>
  <si>
    <t>28372301</t>
  </si>
  <si>
    <t>deska EPS 100 pro konstrukce s běžným zatížením λ=0,037 tl 20mm</t>
  </si>
  <si>
    <t>-1068326056</t>
  </si>
  <si>
    <t>40,19*1,05 'Přepočtené koeficientem množství</t>
  </si>
  <si>
    <t>159</t>
  </si>
  <si>
    <t>713191114</t>
  </si>
  <si>
    <t>Montáž izolace tepelné podlah, stropů vrchem nebo střech překrytí pásem asfaltovým položeným volně</t>
  </si>
  <si>
    <t>1900229505</t>
  </si>
  <si>
    <t>Montáž tepelné izolace stavebních konstrukcí - doplňky a konstrukční součásti podlah, stropů vrchem nebo střech překrytí pásem asfaltovým položeném volně</t>
  </si>
  <si>
    <t>https://podminky.urs.cz/item/CS_URS_2025_02/713191114</t>
  </si>
  <si>
    <t>160</t>
  </si>
  <si>
    <t>62821109</t>
  </si>
  <si>
    <t>asfaltový pás separační s krycí vrstvou tl do 1,0mm, typu R</t>
  </si>
  <si>
    <t>2102215059</t>
  </si>
  <si>
    <t>161</t>
  </si>
  <si>
    <t>998713101</t>
  </si>
  <si>
    <t>Přesun hmot tonážní pro izolace tepelné v objektech v do 6 m</t>
  </si>
  <si>
    <t>1360253562</t>
  </si>
  <si>
    <t>Přesun hmot pro izolace tepelné stanovený z hmotnosti přesunovaného materiálu vodorovná dopravní vzdálenost do 50 m s užitím mechanizace v objektech výšky do 6 m</t>
  </si>
  <si>
    <t>https://podminky.urs.cz/item/CS_URS_2025_02/998713101</t>
  </si>
  <si>
    <t>771</t>
  </si>
  <si>
    <t>Podlahy z dlaždic</t>
  </si>
  <si>
    <t>162</t>
  </si>
  <si>
    <t>771551113</t>
  </si>
  <si>
    <t>Montáž podlah z dlaždic teracových do malty přes 9 do 12 ks/m2</t>
  </si>
  <si>
    <t>-747755949</t>
  </si>
  <si>
    <t>Montáž podlah z dlaždic teracových kladených do malty přes 9 do 12 ks/ m2</t>
  </si>
  <si>
    <t>https://podminky.urs.cz/item/CS_URS_2025_02/771551113</t>
  </si>
  <si>
    <t>163</t>
  </si>
  <si>
    <t>59247001</t>
  </si>
  <si>
    <t>dlaždice teracová 300x300x30mm</t>
  </si>
  <si>
    <t>54370404</t>
  </si>
  <si>
    <t>Poznámka k položce:_x000D_
Dlažba bude použita co nejvíc podobná původní dlažbě velikostí a barvou.</t>
  </si>
  <si>
    <t>40,19*1,1 'Přepočtené koeficientem množství</t>
  </si>
  <si>
    <t>164</t>
  </si>
  <si>
    <t>998771101</t>
  </si>
  <si>
    <t>Přesun hmot tonážní pro podlahy z dlaždic v objektech v do 6 m</t>
  </si>
  <si>
    <t>2109055042</t>
  </si>
  <si>
    <t>Přesun hmot pro podlahy z dlaždic stanovený z hmotnosti přesunovaného materiálu vodorovná dopravní vzdálenost do 50 m základní v objektech výšky do 6 m</t>
  </si>
  <si>
    <t>https://podminky.urs.cz/item/CS_URS_2025_02/998771101</t>
  </si>
  <si>
    <t>SO-02.1 - Hospodaření s dešťovou vodou - příprava</t>
  </si>
  <si>
    <t>637691711</t>
  </si>
  <si>
    <t>"chodník (dlažba 30x30 cm) - viz. Tabulka kubatur D.2.7.1." 7,2</t>
  </si>
  <si>
    <t>113107321</t>
  </si>
  <si>
    <t>Odstranění podkladu z kameniva drceného tl do 100 mm strojně pl do 50 m2</t>
  </si>
  <si>
    <t>-1140534434</t>
  </si>
  <si>
    <t>Odstranění podkladů nebo krytů strojně plochy jednotlivě do 50 m2 s přemístěním hmot na skládku na vzdálenost do 3 m nebo s naložením na dopravní prostředek z kameniva hrubého drceného, o tl. vrstvy do 100 mm</t>
  </si>
  <si>
    <t>https://podminky.urs.cz/item/CS_URS_2025_02/113107321</t>
  </si>
  <si>
    <t>"chodník - viz. Tabulka kubatur D.2.7.1." 7,2</t>
  </si>
  <si>
    <t>-521852780</t>
  </si>
  <si>
    <t>"betonové plochy - viz. Tabulka kubatur D.2.7.1." 22,75</t>
  </si>
  <si>
    <t>119001406</t>
  </si>
  <si>
    <t>Dočasné zajištění potrubí z PE DN přes 200 do 500 mm</t>
  </si>
  <si>
    <t>-37802076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</si>
  <si>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přes 200 do 500 mm</t>
  </si>
  <si>
    <t>https://podminky.urs.cz/item/CS_URS_2025_02/119001406</t>
  </si>
  <si>
    <t>"křížení stoky C1 s novou splaškovou kanalizací - viz. C.5.+D.2.2. " 1,1</t>
  </si>
  <si>
    <t>"křížení přípojky SŠ35, SŠ34, SŠ33, SŠ32, SŠ26, SŠ11, SŠ12, SŠ13, SŠ15 s novou splaškovou kanalizací - viz. C.5.+D.2.2." 9*1,0</t>
  </si>
  <si>
    <t>"křížení přípojky SŠ32 s přípojkou P6 - viz. C.5. +D.2.2." 1,2</t>
  </si>
  <si>
    <t>2129635313</t>
  </si>
  <si>
    <t>"křížení stoky C se stávající kanalizací - viz. C.5. " 1,0</t>
  </si>
  <si>
    <t>"křížení přípojky SŠ11, SŠ12 se stávající kanalizací - viz. C.5. " 2*1,0</t>
  </si>
  <si>
    <t>1976880219</t>
  </si>
  <si>
    <t>"křížení stoky C  s el. vedením NN - viz. C.5. + D.2.2." 1,35</t>
  </si>
  <si>
    <t>"křížení přípojky SŠ11, SŠ12, SŠ13, SŠ15 s el. vedením NN - viz. C.5. " 3*1,0+1,2</t>
  </si>
  <si>
    <t>-325303533</t>
  </si>
  <si>
    <t>"křížení stoky C1 s topným kanálem - viz. C.5. + D.2.2." 1,0</t>
  </si>
  <si>
    <t>-257196034</t>
  </si>
  <si>
    <t>"volný terén - viz. Tabulka kubatur D.2.7.1." 51,55</t>
  </si>
  <si>
    <t>1167711521</t>
  </si>
  <si>
    <t>"stoka C+C1 0,5 m před budovou a pod zdmi budovy - viz. Podélný profil D.2.2." 1,5*1,0*(1,13+0,98+0,99+1,06)</t>
  </si>
  <si>
    <t>882690987</t>
  </si>
  <si>
    <t>"drenáž v budově a pod základy (odvodnění výkopu) - viz. Vzorové řezy D.2.7." (22,41+4*1,5)*0,2*0,2</t>
  </si>
  <si>
    <t>"zrušení obsypu drenáže v budově a pod základy (odvodnění výkopu)" 1,136</t>
  </si>
  <si>
    <t>1836085420</t>
  </si>
  <si>
    <t>Poznámka k položce:_x000D_
plocha zpevněných ploch v budově: 22,41 m2_x000D_
průměrná hloubka: 2,12 m</t>
  </si>
  <si>
    <t>"stoka C+C1+přípojky v budově - viz. Tabulka kubatur D.2.7.1." 22,41*2,12-22,41*0,175</t>
  </si>
  <si>
    <t>-1676490529</t>
  </si>
  <si>
    <t>"drenáž (odvodnění výkopu) - viz. Vzorové řezy D.2.7. (odpočet ručního výkopu)" (34,0+48,1)*0,2*0,2-1,14</t>
  </si>
  <si>
    <t>"zrušení obsypu drenáže (odvodnění výkopu)" 2,144</t>
  </si>
  <si>
    <t>506681190</t>
  </si>
  <si>
    <t>Poznámka k položce:_x000D_
plocha volného terénu a zpevněných ploch: 51,55+7,2+22,41+22,75=103,91 m2_x000D_
průměrná hloubka: 2,12 m_x000D_
objem ornice a vybouraných zpevněných ploch - 30,48 m3: _x000D_
   51,55x0,3=15,47 m3_x000D_
     7,2x0,15=1,08 m3_x000D_
   22,41x0,175=3,92 m3_x000D_
   22,75x0,44=10,01 m3</t>
  </si>
  <si>
    <t>"stoka C+C1+přípojky - viz. Tabulka kubatur D.2.7.1." 103,91*2,12-30,48</t>
  </si>
  <si>
    <t>"odpočet ručního výkopu" -(6,24+43,59)</t>
  </si>
  <si>
    <t>91219215</t>
  </si>
  <si>
    <t>Poznámka k položce:_x000D_
- křížení stoky C1 s topným kanálem v budově - řešeno ručním výkopem</t>
  </si>
  <si>
    <t>"křížení stoky C se stávající kanalizací - viz. C.5. " 1,0*1,5*2,1</t>
  </si>
  <si>
    <t>"křížení přípojky SŠ11, SŠ12 se stávající kanalizací - viz. C.5. " 1,0*1,2*(2,1+2,0)</t>
  </si>
  <si>
    <t>"křížení stoky C s el. vedením NN - viz. C.5. + D.2.2." 1,35*1,1*2,05</t>
  </si>
  <si>
    <t>"křížení přípojky SŠ11, SŠ12, SŠ13, SŠ15 s el. vedením NN - viz. C.5. " 3*1,0*1,1*(2,1+2,0+1,95)+1,2+1,1*1,85</t>
  </si>
  <si>
    <t>-1036578307</t>
  </si>
  <si>
    <t>"viz. C.5. + Podélný profil D.2.2."</t>
  </si>
  <si>
    <t>"stoka C" (3,3+2,5)*1,89</t>
  </si>
  <si>
    <t>"přípojka stoky C+SŠ13" 11,7*1,95+7,1*2,0</t>
  </si>
  <si>
    <t>"společný výkop přípojky stoky A+SŠ15" 14,5*1,8</t>
  </si>
  <si>
    <t>"stoka C1" (3,0+1,75)*1,85+(25,3+25,4)*2,0</t>
  </si>
  <si>
    <t>"společný výkop stoka A+C1" (12,3+9,6)*2,0</t>
  </si>
  <si>
    <t>"společný výkop přípojky stoky A+SŠ32" 8,9*1,95</t>
  </si>
  <si>
    <t>-100150835</t>
  </si>
  <si>
    <t>"společný výkop stoka A+C" (31,2+28,9)*2,04</t>
  </si>
  <si>
    <t>"přípojka SŠ11,SŠ12" 13,75*2,1+9,8*2,1</t>
  </si>
  <si>
    <t>"stoka C1" (5,4+6,5)*2,56</t>
  </si>
  <si>
    <t>"přípojka stoky C1" 6,5*2,15</t>
  </si>
  <si>
    <t>"společný výkop přípojky stoky A+SŠ33,SŠ35" 8,0*2,03+8,8*2,9</t>
  </si>
  <si>
    <t>-1758551635</t>
  </si>
  <si>
    <t>-1153438749</t>
  </si>
  <si>
    <t>94865403</t>
  </si>
  <si>
    <t>"zemina z ručního výkopu na mezideponii mimo budovu" 6,24+1,14+43,59</t>
  </si>
  <si>
    <t>"zrušení obsypu drenáže v budově a pod základy (odvodnění výkopu)" 1,14</t>
  </si>
  <si>
    <t>"zemina na zpětný zásyp v budově a pod základy+po drenáži" 41,76</t>
  </si>
  <si>
    <t>274299292</t>
  </si>
  <si>
    <t>"zemina z ručního výkopu na mezideponii mimo budovu" 3*50,97</t>
  </si>
  <si>
    <t>"zrušení obsypu drenáže v budově a pod základy (odvodnění výkopu)" 3*1,14</t>
  </si>
  <si>
    <t>"zemina na zpětný zásyp v budově a pod základy+po drenáži" 3*41,76</t>
  </si>
  <si>
    <t>48403219</t>
  </si>
  <si>
    <t>"přebytečná zemina" 6,2+2,3+43,6+4,3+140,0-(41,8+74,2)</t>
  </si>
  <si>
    <t>2031724137</t>
  </si>
  <si>
    <t>"přebytečná zemina" 5*80,4</t>
  </si>
  <si>
    <t>2128091918</t>
  </si>
  <si>
    <t>1028005421</t>
  </si>
  <si>
    <t>"přebytečná zemina" 4,29+139,98-74,17</t>
  </si>
  <si>
    <t>769861086</t>
  </si>
  <si>
    <t>"přebytečná zemina" 80,4*1,8</t>
  </si>
  <si>
    <t>1082653212</t>
  </si>
  <si>
    <t>"přebytečná zemina" 80,4</t>
  </si>
  <si>
    <t>-173009915</t>
  </si>
  <si>
    <t>Poznámka k položce:_x000D_
plocha zpevněných ploch v budově: 22,41 m2_x000D_
průměrná hloubka: 2,12 m_x000D_
objem nových zpevněných ploch - 22,41x0,175=3,92 m3</t>
  </si>
  <si>
    <t>"stoka C+C1+přípojky v budově a pod základy - viz. Tabulka kubatur D.2.7.1." (22,41+4*1,5)*1,0*2,12-3,92</t>
  </si>
  <si>
    <t>"odpočet ŠP lože a obsypu" -22,41*(0,1+0,6)</t>
  </si>
  <si>
    <t>"zpětný zásyp rýhy po drenáži v budově a pod základy" 1,14</t>
  </si>
  <si>
    <t>2082089061</t>
  </si>
  <si>
    <t>Poznámka k položce:_x000D_
plocha volného terénu a zpevněných ploch: 51,55+7,2+22,41+22,75=103,91 m2_x000D_
průměrná hloubka: 2,12 m_x000D_
objem ohumusování a nových zpevněných ploch - 25,02 m3: _x000D_
   51,55x0,3=15,47 m3_x000D_
    7,2x0,15=1,08 m3_x000D_
    22,41x0,175=3,92 m3_x000D_
    22,75x0,2=4,55 m3</t>
  </si>
  <si>
    <t>"stoka C,C1+přípojky - viz. Tabulka kubatur D.2.7.1." 103,91*2,12-25,02</t>
  </si>
  <si>
    <t>"odpočet ŠP lože a obsypu" -(11,59+35,0*1,0*0,6+49,0*1,0*0,55+39,6*1,0*0,5)</t>
  </si>
  <si>
    <t>"odpočet ručního zásypu" -41,76</t>
  </si>
  <si>
    <t>1363872691</t>
  </si>
  <si>
    <t>"stoka C+C1 v budově a pod základy" (22,41+4*1,5)*(1,0*0,6-3,14*0,15*0,15)</t>
  </si>
  <si>
    <t>-636561837</t>
  </si>
  <si>
    <t>"stoka C+C1+přípojky - viz. Tabulka kubatur D.2.7.1." (35,0*0,6+49,0*0,55+39,6*0,5)*1,0-(34,0*3,14*0,15*0,15+48,1*3,14*0,125*0,125+35,8*3,14*0,1*0,1)</t>
  </si>
  <si>
    <t>"odpočet ručního obsypu" -15,04</t>
  </si>
  <si>
    <t>-549548931</t>
  </si>
  <si>
    <t>(15,04+46,82)*1,67*1,05</t>
  </si>
  <si>
    <t>1878122397</t>
  </si>
  <si>
    <t>1013142334</t>
  </si>
  <si>
    <t>1559712942</t>
  </si>
  <si>
    <t>51,55*0,02*1,03</t>
  </si>
  <si>
    <t>-386376446</t>
  </si>
  <si>
    <t>"chodník (znovupoložení rozebrané dlažby) - viz. Tabulka kubatur D.2.7.1." 7,2</t>
  </si>
  <si>
    <t>-63373032</t>
  </si>
  <si>
    <t>"drenáž (odvodnění výkopu) - viz. Vzorové řezy D.2.7." (34,0+48,1)*0,2*0,2</t>
  </si>
  <si>
    <t>546396095</t>
  </si>
  <si>
    <t>"drenáž (odvodnění výkopu) - viz. Vzorové řezy D.2.7." 34,0+48,1</t>
  </si>
  <si>
    <t>407831378</t>
  </si>
  <si>
    <t>Poznámka k položce:_x000D_
plocha lože (volný terén a zpevněné plochy vč. křížení stok): 115,9 m2</t>
  </si>
  <si>
    <t>"stoka C+C1+přípojky - viz. Tabulka kubatur D.2.7.1." 115,9*0,1</t>
  </si>
  <si>
    <t>-747707301</t>
  </si>
  <si>
    <t>"chodník (nová dlažba) - viz. Tabulka kubatur D.2.7.1." 7,2</t>
  </si>
  <si>
    <t>1361692234</t>
  </si>
  <si>
    <t>"zpevněné plochy - viz. Tabulka kubatur D.2.7.1. (tl. 200 mm)" 22,75*2</t>
  </si>
  <si>
    <t>596811120</t>
  </si>
  <si>
    <t>Kladení betonové dlažby komunikací pro pěší do lože z kameniva velikosti do 0,09 m2 pl do 50 m2</t>
  </si>
  <si>
    <t>691333785</t>
  </si>
  <si>
    <t>Kladení dlažby z betonových nebo kameninových dlaždic komunikací pro pěší s vyplněním spár a se smetením přebytečného materiálu na vzdálenost do 3 m s ložem z kameniva těženého tl. do 30 mm velikosti dlaždic do 0,09 m2 (bez zámku), pro plochy do 50 m2</t>
  </si>
  <si>
    <t>https://podminky.urs.cz/item/CS_URS_2025_02/596811120</t>
  </si>
  <si>
    <t>-1479455918</t>
  </si>
  <si>
    <t>7,2*1,03 'Přepočtené koeficientem množství</t>
  </si>
  <si>
    <t>-1903595062</t>
  </si>
  <si>
    <t>"teracová podlaha v budově - viz. Tabulka kubatur D.2.7.1. + Vzorové řezy D.2.7." 22,41*(0,050+0,075)</t>
  </si>
  <si>
    <t>-1773541516</t>
  </si>
  <si>
    <t>"teracová podlaha v budově - viz. Tabulka kubatur D.2.7.1." 22,41</t>
  </si>
  <si>
    <t>1705276833</t>
  </si>
  <si>
    <t>"teracová podlaha v budově - viz. Tabulka kubatur D.2.7.1. + Vzorové řezy D.2.7." 22,41</t>
  </si>
  <si>
    <t>-1807437242</t>
  </si>
  <si>
    <t>"zrušení drenáže (odvodnění výkopu) - viz. Vzorové řezy D.2.7." 34,0+48,1</t>
  </si>
  <si>
    <t>871353121</t>
  </si>
  <si>
    <t>Montáž kanalizačního potrubí hladkého plnostěnného SN 8 z PVC-U DN 200</t>
  </si>
  <si>
    <t>245302422</t>
  </si>
  <si>
    <t>Montáž kanalizačního potrubí z tvrdého PVC-U hladkého plnostěnného tuhost SN 8 DN 200</t>
  </si>
  <si>
    <t>https://podminky.urs.cz/item/CS_URS_2025_02/871353121</t>
  </si>
  <si>
    <t xml:space="preserve">"přípojky - viz. Výpis materiálu D.2.8.1." </t>
  </si>
  <si>
    <t>"SŠ11" 6,0</t>
  </si>
  <si>
    <t>"SŠ12" 4,0</t>
  </si>
  <si>
    <t>"SŠ13" 3,0</t>
  </si>
  <si>
    <t>"SŠ15" 4,0</t>
  </si>
  <si>
    <t>"SŠ26" 6,5</t>
  </si>
  <si>
    <t>"SŠ32" 4,0</t>
  </si>
  <si>
    <t>"SŠ33" 4,0</t>
  </si>
  <si>
    <t>"SŠ34" 4,0</t>
  </si>
  <si>
    <t>28611167</t>
  </si>
  <si>
    <t>trubka kanalizační PVC-U plnostěnná jednovrstvá DN 200x1000mm SN8</t>
  </si>
  <si>
    <t>-506986159</t>
  </si>
  <si>
    <t>"SŠ12" 1,0</t>
  </si>
  <si>
    <t>"SŠ15" 1,0</t>
  </si>
  <si>
    <t>"SŠ26" 0,5</t>
  </si>
  <si>
    <t>"SŠ32" 1,0</t>
  </si>
  <si>
    <t>"SŠ33" 1,0</t>
  </si>
  <si>
    <t>"SŠ34" 1,0</t>
  </si>
  <si>
    <t>5,5*1,03 'Přepočtené koeficientem množství</t>
  </si>
  <si>
    <t>28611168</t>
  </si>
  <si>
    <t>trubka kanalizační PVC-U plnostěnná jednovrstvá DN 200x3000mm SN8</t>
  </si>
  <si>
    <t>-1856021448</t>
  </si>
  <si>
    <t>"SŠ12" 3,0</t>
  </si>
  <si>
    <t>"SŠ15" 3,0</t>
  </si>
  <si>
    <t>"SŠ32" 3,0</t>
  </si>
  <si>
    <t>"SŠ33" 3,0</t>
  </si>
  <si>
    <t>"SŠ34" 3,0</t>
  </si>
  <si>
    <t>18*1,03 'Přepočtené koeficientem množství</t>
  </si>
  <si>
    <t>28611211</t>
  </si>
  <si>
    <t>trubka kanalizační PVC-U plnostěnná jednovrstvá DN 200x6000mm SN8</t>
  </si>
  <si>
    <t>-446416431</t>
  </si>
  <si>
    <t>"SŠ26" 6,0</t>
  </si>
  <si>
    <t>12*1,03 'Přepočtené koeficientem množství</t>
  </si>
  <si>
    <t>1465234207</t>
  </si>
  <si>
    <t>"stoka C1 - viz. Výpis materiálu D.2.6.1." 48,1</t>
  </si>
  <si>
    <t>28611212</t>
  </si>
  <si>
    <t>trubka kanalizační PVC-U plnostěnná jednovrstvá DN 250x6000mm SN8</t>
  </si>
  <si>
    <t>816509048</t>
  </si>
  <si>
    <t>"stoka C1" 48,1</t>
  </si>
  <si>
    <t>48,1*1,03 'Přepočtené koeficientem množství</t>
  </si>
  <si>
    <t>-1471298801</t>
  </si>
  <si>
    <t>"stoka C - viz. Výpis materiálu D.2.6.1." 34,0</t>
  </si>
  <si>
    <t>105127842</t>
  </si>
  <si>
    <t>"stoka C" 34,0</t>
  </si>
  <si>
    <t>34*1,03 'Přepočtené koeficientem množství</t>
  </si>
  <si>
    <t>877350310</t>
  </si>
  <si>
    <t>Montáž kolen na kanalizačním potrubí z PP nebo tvrdého PVC-U trub hladkých plnostěnných DN 200</t>
  </si>
  <si>
    <t>806872725</t>
  </si>
  <si>
    <t>Montáž tvarovek na kanalizačním plastovém potrubí z PP nebo PVC-U hladkého plnostěnného kolen, víček nebo hrdlových uzávěrů DN 200</t>
  </si>
  <si>
    <t>https://podminky.urs.cz/item/CS_URS_2025_02/877350310</t>
  </si>
  <si>
    <t>"SŠ11" 1+1</t>
  </si>
  <si>
    <t>"SŠ12" 1+1</t>
  </si>
  <si>
    <t>"SŠ13" 1+1</t>
  </si>
  <si>
    <t>"SŠ15" 1+1</t>
  </si>
  <si>
    <t>"SŠ26" 2+1</t>
  </si>
  <si>
    <t>"SŠ32" 2+1</t>
  </si>
  <si>
    <t>"SŠ33" 1+1</t>
  </si>
  <si>
    <t>"SŠ34" 1+1</t>
  </si>
  <si>
    <t>"SŠ35" 1</t>
  </si>
  <si>
    <t>28611724</t>
  </si>
  <si>
    <t>víčko kanalizace plastové KG DN 200</t>
  </si>
  <si>
    <t>1266551454</t>
  </si>
  <si>
    <t>Poznámka k položce:_x000D_
- vnější</t>
  </si>
  <si>
    <t>"SŠ11-SŠ13, SŠ15"4</t>
  </si>
  <si>
    <t>28611590</t>
  </si>
  <si>
    <t>zátka kanalizace plastové KG DN 200</t>
  </si>
  <si>
    <t>-287192804</t>
  </si>
  <si>
    <t>Poznámka k položce:_x000D_
- do hrdla</t>
  </si>
  <si>
    <t>"SŠ11-SŠ13, SŠ15,SŠ26,SŠ32-SŠ35" 9</t>
  </si>
  <si>
    <t>28611366</t>
  </si>
  <si>
    <t>koleno kanalizační PVC KG 200x45°</t>
  </si>
  <si>
    <t>2112338510</t>
  </si>
  <si>
    <t>"SŠ26" 2</t>
  </si>
  <si>
    <t>"SŠ32" 2</t>
  </si>
  <si>
    <t>"SŠ33" 1</t>
  </si>
  <si>
    <t>"SŠ34" 1</t>
  </si>
  <si>
    <t>-1177047673</t>
  </si>
  <si>
    <t>"stoka C1 - viz. Výpis materiálu D.2.6.1." 1+1</t>
  </si>
  <si>
    <t>28611372</t>
  </si>
  <si>
    <t>koleno kanalizační PVC KG 250x87°</t>
  </si>
  <si>
    <t>-856827447</t>
  </si>
  <si>
    <t>"stoka C1" 1</t>
  </si>
  <si>
    <t>WVN.DF634000W</t>
  </si>
  <si>
    <t>KGM ZÁTKA VNITŘNÍ 250</t>
  </si>
  <si>
    <t>902507628</t>
  </si>
  <si>
    <t>877360320</t>
  </si>
  <si>
    <t>Montáž odboček na kanalizačním potrubí z PP nebo tvrdého PVC-U trub hladkých plnostěnných DN 250</t>
  </si>
  <si>
    <t>-1766328100</t>
  </si>
  <si>
    <t>Montáž tvarovek na kanalizačním plastovém potrubí z PP nebo PVC-U hladkého plnostěnného odboček DN 250</t>
  </si>
  <si>
    <t>https://podminky.urs.cz/item/CS_URS_2025_02/877360320</t>
  </si>
  <si>
    <t>"stoka C1 - viz. Výpis materiálu D.2.6.1." 3</t>
  </si>
  <si>
    <t>28611400</t>
  </si>
  <si>
    <t>odbočka kanalizační plastová s hrdlem KG 250/200/45°</t>
  </si>
  <si>
    <t>2022123478</t>
  </si>
  <si>
    <t>"stoka C1" 3</t>
  </si>
  <si>
    <t>761461701</t>
  </si>
  <si>
    <t>"stoka C - viz. Výpis materiálu D.2.6.1. (víčko)" 1</t>
  </si>
  <si>
    <t>"DŠ13 - viz. Výpis materiálu D.2.6.1. (zátka)" 1</t>
  </si>
  <si>
    <t>28611728</t>
  </si>
  <si>
    <t>víčko kanalizace plastové KG DN 315</t>
  </si>
  <si>
    <t>1048512608</t>
  </si>
  <si>
    <t>"stoka C" 1</t>
  </si>
  <si>
    <t>1147496707</t>
  </si>
  <si>
    <t>"DŠ13" 1</t>
  </si>
  <si>
    <t>-734944105</t>
  </si>
  <si>
    <t>"stoka C - viz. Výpis materiálu D.2.6.1." 1</t>
  </si>
  <si>
    <t>28611405</t>
  </si>
  <si>
    <t>odbočka kanalizační plastová s hrdlem KG 315/200/45°</t>
  </si>
  <si>
    <t>1785976561</t>
  </si>
  <si>
    <t>2042880746</t>
  </si>
  <si>
    <t>"stoka C1 - viz. Výpis materiálu D.2.6.1." 1</t>
  </si>
  <si>
    <t>83905653</t>
  </si>
  <si>
    <t>894812326</t>
  </si>
  <si>
    <t>Revizní a čistící šachta z PP typ DN 600/315 šachtové dno průtočné 30°, 60°, 90°</t>
  </si>
  <si>
    <t>-106891672</t>
  </si>
  <si>
    <t>Revizní a čistící šachta z polypropylenu PP pro hladké trouby DN 600 šachtové dno (DN šachty / DN trubního vedení) DN 600/315 průtočné 30°,60°,90°</t>
  </si>
  <si>
    <t>https://podminky.urs.cz/item/CS_URS_2025_02/894812326</t>
  </si>
  <si>
    <t xml:space="preserve">Poznámka k položce:_x000D_
- včetně těsnění_x000D_
V cenách jsou započteny náklady na vyrovnávací násypnou vrstvu ze štěrkopísku tl. 100 mm_x000D_
</t>
  </si>
  <si>
    <t>"DŠ13 - viz. Výpis materiálu D.2.6.1." 1</t>
  </si>
  <si>
    <t>894812331</t>
  </si>
  <si>
    <t>Revizní a čistící šachta z PP DN 600 šachtová roura korugovaná světlé hloubky 1000 mm</t>
  </si>
  <si>
    <t>1933672266</t>
  </si>
  <si>
    <t>Revizní a čistící šachta z polypropylenu PP pro hladké trouby DN 600 roura šachtová korugovaná, světlé hloubky 1 000 mm</t>
  </si>
  <si>
    <t>https://podminky.urs.cz/item/CS_URS_2025_02/894812331</t>
  </si>
  <si>
    <t>894812339</t>
  </si>
  <si>
    <t>Příplatek k rourám revizní a čistící šachty z PP DN 600 za uříznutí šachtové roury</t>
  </si>
  <si>
    <t>-307873976</t>
  </si>
  <si>
    <t>Revizní a čistící šachta z polypropylenu PP pro hladké trouby DN 600 Příplatek k cenám 2331 - 2334 za uříznutí šachtové roury</t>
  </si>
  <si>
    <t>https://podminky.urs.cz/item/CS_URS_2025_02/894812339</t>
  </si>
  <si>
    <t>894812377</t>
  </si>
  <si>
    <t>Revizní a čistící šachta z PP DN 600 poklop litinový pro třídu zatížení D400 s teleskopickým adaptérem</t>
  </si>
  <si>
    <t>1854551204</t>
  </si>
  <si>
    <t>Revizní a čistící šachta z polypropylenu PP pro hladké trouby DN 600 poklop (mříž) litinový pro třídu zatížení D400 s teleskopickým adaptérem</t>
  </si>
  <si>
    <t>https://podminky.urs.cz/item/CS_URS_2025_02/894812377</t>
  </si>
  <si>
    <t>-1456950910</t>
  </si>
  <si>
    <t>-996404995</t>
  </si>
  <si>
    <t>"podlaha v budově - viz. Tabulka kubatur D.2.7.1. (podkladní beton)" 22,41*0,075</t>
  </si>
  <si>
    <t>136907947</t>
  </si>
  <si>
    <t>"podlaha v budově - viz. Tabulka kubatur D.2.7.1. (beton+potěr)" 22,41*0,05</t>
  </si>
  <si>
    <t>808609250</t>
  </si>
  <si>
    <t>"podlaha v budově - viz. Tabulka kubatur D.2.7.1. (beton s pletivem)" 22,41*0,05</t>
  </si>
  <si>
    <t>394749068</t>
  </si>
  <si>
    <t>-1567549989</t>
  </si>
  <si>
    <t>1479628286</t>
  </si>
  <si>
    <t>"suť a izolace z podlahy v budově" 7,492+0,217</t>
  </si>
  <si>
    <t>"drenážní potrubí" 22,41*0,005</t>
  </si>
  <si>
    <t>1881879155</t>
  </si>
  <si>
    <t>"drenážní potrubí" 0,411</t>
  </si>
  <si>
    <t>1307144115</t>
  </si>
  <si>
    <t>"suť z podlahy v budově" 14*7,492</t>
  </si>
  <si>
    <t>"izolace z podlahy v budově" 9*0,217</t>
  </si>
  <si>
    <t>"drenážní potrubí" 9*0,411</t>
  </si>
  <si>
    <t>1295843485</t>
  </si>
  <si>
    <t>1940023215</t>
  </si>
  <si>
    <t>"izolace z podlahy v budově" 0,217</t>
  </si>
  <si>
    <t>284920751</t>
  </si>
  <si>
    <t>"suť z podlahy v budově" 7,492</t>
  </si>
  <si>
    <t>968138388</t>
  </si>
  <si>
    <t>"lože dlažby" 1,224</t>
  </si>
  <si>
    <t>"beton ze zpevněných ploch" 25,480</t>
  </si>
  <si>
    <t>902881287</t>
  </si>
  <si>
    <t>14*26,704</t>
  </si>
  <si>
    <t>1279454331</t>
  </si>
  <si>
    <t>"dlažba z chodníku" 1,836</t>
  </si>
  <si>
    <t>-899217582</t>
  </si>
  <si>
    <t>14*1,836</t>
  </si>
  <si>
    <t>1752996032</t>
  </si>
  <si>
    <t>1496064857</t>
  </si>
  <si>
    <t>-449346753</t>
  </si>
  <si>
    <t>158,734-131,552</t>
  </si>
  <si>
    <t>-302432110</t>
  </si>
  <si>
    <t>108,472+23,080</t>
  </si>
  <si>
    <t>1295871415</t>
  </si>
  <si>
    <t>"podlaha v budově - viz. Tabulka kubatur D.2.7.1. (lepenka)" 22,41</t>
  </si>
  <si>
    <t>242341657</t>
  </si>
  <si>
    <t>1541344100</t>
  </si>
  <si>
    <t>22,41*1,1655 'Přepočtené koeficientem množství</t>
  </si>
  <si>
    <t>117148267</t>
  </si>
  <si>
    <t>"podlaha v budově - viz. Tabulka kubatur D.2.7.1. (vodotěsná izolace)" 22,41</t>
  </si>
  <si>
    <t>2001872189</t>
  </si>
  <si>
    <t>171170491</t>
  </si>
  <si>
    <t>"podlaha v budově - viz. Tabulka kubatur D.2.7.1." 22,41</t>
  </si>
  <si>
    <t>-1829956973</t>
  </si>
  <si>
    <t>-1819220149</t>
  </si>
  <si>
    <t>22,41*1,05 'Přepočtené koeficientem množství</t>
  </si>
  <si>
    <t>-1113681714</t>
  </si>
  <si>
    <t>-349535235</t>
  </si>
  <si>
    <t>1114489841</t>
  </si>
  <si>
    <t>1272886603</t>
  </si>
  <si>
    <t>-442570108</t>
  </si>
  <si>
    <t>22,41*1,1 'Přepočtené koeficientem množství</t>
  </si>
  <si>
    <t>1945383902</t>
  </si>
  <si>
    <t>VON - Vedlejší a ostatní náklady</t>
  </si>
  <si>
    <t>VRN - Vedlejší rozpočtové náklady</t>
  </si>
  <si>
    <t xml:space="preserve">    VRN2 - Vedlejší náklady</t>
  </si>
  <si>
    <t xml:space="preserve">    VRN9 - Ostatní náklady</t>
  </si>
  <si>
    <t xml:space="preserve">    VRN5 - Finanční náklady</t>
  </si>
  <si>
    <t>VRN</t>
  </si>
  <si>
    <t>Vedlejší rozpočtové náklady</t>
  </si>
  <si>
    <t>VRN2</t>
  </si>
  <si>
    <t>Vedlejší náklady</t>
  </si>
  <si>
    <t>031002000.1</t>
  </si>
  <si>
    <t>Zařízení staveniště</t>
  </si>
  <si>
    <t>soubor</t>
  </si>
  <si>
    <t>1024</t>
  </si>
  <si>
    <t>-182918717</t>
  </si>
  <si>
    <t>Poznámka k položce:_x000D_
Zřízení zařízení staveniště, jeho připojení na sítě, oplocení prostoru a jejich následné odstranění. Přemístění zařízení staveniště v rámci etap stavby. Zajištění přístupu k jednotlivým úsekům stavby za účelem provádění a uvedení do původního stavu po ukončení stavby, náhrada za dočasné zábory ploch. Zřízení a odstranění lávek přes výkopy. Zajištění výkopů mobilním hrazením v. min. 1,8 m. Zřízení čistících zón před výjezdem z obvodu staveniště. Zajištění bezpečnosti práce. Ochrana životního prostředí, ochrana dřevin dle ČSN 83 9061._x000D_
Povrchy, dotčené přístupem a dalším dočasným záborem (manipulační plochy), budou před zahájením stavby zdokumentovány a po dokončení stavebních prací uvedeny do původního stavu včetně obnovy původního travního porostu. Přístupy budou projednány a odsouhlaseny vlastníky dotčených pozemků.</t>
  </si>
  <si>
    <t>VRN9</t>
  </si>
  <si>
    <t>Ostatní náklady</t>
  </si>
  <si>
    <t>090001000</t>
  </si>
  <si>
    <t>Geodetické vytýčení před zahájením realizace 
stavebních prací</t>
  </si>
  <si>
    <t>262144</t>
  </si>
  <si>
    <t>-756545237</t>
  </si>
  <si>
    <t>Poznámka k položce:_x000D_
Geodetické vytýčení před zahájením realizace 
stavebních prací - splašková kanalizace dl. 156 m + dešťová kanalizace dl. 34+48,1=82,1 m + přípojky.</t>
  </si>
  <si>
    <t>091003000</t>
  </si>
  <si>
    <t>Geodetické práce po výstavbě</t>
  </si>
  <si>
    <t>-1902243394</t>
  </si>
  <si>
    <t>Poznámka k položce:_x000D_
Geodetické zaměření skutečného provedení díla pro kolaudační řízen._x000D_
3x v grafické (tištěné) podobě a 1x v digitálním vyhotovení.</t>
  </si>
  <si>
    <t>091003001</t>
  </si>
  <si>
    <t>Vytýčení podzemních inženýrských sítí</t>
  </si>
  <si>
    <t>-1119659447</t>
  </si>
  <si>
    <t xml:space="preserve">Poznámka k položce:_x000D_
Zajištění ochrany a vytýčení podzemních inženýrských sítí uvedených v projektové dokumentaci dle podmínek z dokladové části projektu (např. plynovod, kanalizace, podzemní vedení NN, topný kanál)._x000D_
</t>
  </si>
  <si>
    <t>091204000</t>
  </si>
  <si>
    <t>Dokumentace skutečného provedení stavby</t>
  </si>
  <si>
    <t>ks</t>
  </si>
  <si>
    <t>-1309848591</t>
  </si>
  <si>
    <t>Poznámka k položce:_x000D_
Vypracování projektové dokumentace skutečného provedení díla dle vyhlášky 3x v grafické (tištěné) podobě a 1x v digitálním vyhotovení</t>
  </si>
  <si>
    <t>091205000</t>
  </si>
  <si>
    <t>Zápis do DTM se základním popisem požadavků na dodavatele, které budou přílohou smlouvy</t>
  </si>
  <si>
    <t>1602381361</t>
  </si>
  <si>
    <t>091404000</t>
  </si>
  <si>
    <t>Zkoušky, atesty a revize podle ČSN a případných jiných právních nebo technických předpisů</t>
  </si>
  <si>
    <t>129987156</t>
  </si>
  <si>
    <t>Poznámka k položce:_x000D_
Zajištění a provedení všech ostatních nezbytných zkoušek, rozborů, atestů a revizí podle ČSN a případných jiných právních nebo technických předpisů platných v době provádění a předání díla, kterými bude prokázáno dosažení předepsané kvality a předepsaných technických parametrů díla.</t>
  </si>
  <si>
    <t>091806000</t>
  </si>
  <si>
    <t>Zajištění všech nezbytných průzkumů nutných pro řádné provádění a dokončení díla</t>
  </si>
  <si>
    <t>-1741734057</t>
  </si>
  <si>
    <t xml:space="preserve">Poznámka k položce:_x000D_
- záchranný archeologický výzkum_x000D_
</t>
  </si>
  <si>
    <t>091806001</t>
  </si>
  <si>
    <t>Analýza všech druhů odpadů ukládaných na skládku</t>
  </si>
  <si>
    <t>-436179691</t>
  </si>
  <si>
    <t>Poznámka k položce:_x000D_
Před uložením odpadů na skládku je nutné doložit analýzy všech druhů odpadů dodávaných na skládku a současně vypracovat Základní popis odpadu na základě výsledků těchto zkoušek odpadu. Nedílnou součástí protokolu o zkoušce musí být také protokol o odběru vzorku a doložení akreditace příslušné laboratoře.</t>
  </si>
  <si>
    <t>092004008</t>
  </si>
  <si>
    <t>Pasportizace vnitřních prostor budov</t>
  </si>
  <si>
    <t>1213125038</t>
  </si>
  <si>
    <t xml:space="preserve">Poznámka k položce:_x000D_
Před zahájením stavebních prací bude provedena pasportizace vnitřních prostor budov za účasti správce. </t>
  </si>
  <si>
    <t>092004009</t>
  </si>
  <si>
    <t>Pořízení fotodokumentace</t>
  </si>
  <si>
    <t>-1672648394</t>
  </si>
  <si>
    <t>Poznámka k položce:_x000D_
Fotodokumentace potrubí před záhozem.</t>
  </si>
  <si>
    <t>VRN5</t>
  </si>
  <si>
    <t>Finanční náklady</t>
  </si>
  <si>
    <t>051002000</t>
  </si>
  <si>
    <t>Pojištění odpovědnosti</t>
  </si>
  <si>
    <t>CS ÚRS 2024 02</t>
  </si>
  <si>
    <t>-1486942792</t>
  </si>
  <si>
    <t>https://podminky.urs.cz/item/CS_URS_2024_02/051002000</t>
  </si>
  <si>
    <t>Poznámka k položce:_x000D_
Náklady spojené s povinným pojištěním dodavatele nebo stavebního díla či jeho části v rozsahu obchodních podmínek.</t>
  </si>
  <si>
    <t>056002000</t>
  </si>
  <si>
    <t>Bankovní záruky na řádné provedení díla</t>
  </si>
  <si>
    <t>-267111495</t>
  </si>
  <si>
    <t>https://podminky.urs.cz/item/CS_URS_2024_02/056002000</t>
  </si>
  <si>
    <t>Poznámka k položce:_x000D_
Náklady zhotovitele spojené se zabezpečením a poskytnutím zajišťovacích bankovních záruk za řádné provedení díla, pokud je zadavatel požaduje v obchodních podmínkách.</t>
  </si>
  <si>
    <t>059002000</t>
  </si>
  <si>
    <t>Bankovní záruky za splnění záručních podmínek</t>
  </si>
  <si>
    <t>-459951914</t>
  </si>
  <si>
    <t>https://podminky.urs.cz/item/CS_URS_2024_02/059002000</t>
  </si>
  <si>
    <t>Poznámka k položce:_x000D_
Náklady zhotovitele spojené se zabezpečením a poskytnutím zajišťovacích bankovních záruk za splnění záručních podmínek, pokud je zadavatel požaduje v obchodních podmínkách.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</si>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</sst>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7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  <xf numFmtId="0" fontId="40" fillId="0" borderId="1" xfId="0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1" fillId="0" borderId="29" xfId="0" applyFont="1" applyBorder="1" applyAlignment="1">
      <alignment horizontal="left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5_02/171201231" TargetMode="External"/><Relationship Id="rId21" Type="http://schemas.openxmlformats.org/officeDocument/2006/relationships/hyperlink" Target="https://podminky.urs.cz/item/CS_URS_2025_02/162211319" TargetMode="External"/><Relationship Id="rId42" Type="http://schemas.openxmlformats.org/officeDocument/2006/relationships/hyperlink" Target="https://podminky.urs.cz/item/CS_URS_2025_02/184911431" TargetMode="External"/><Relationship Id="rId47" Type="http://schemas.openxmlformats.org/officeDocument/2006/relationships/hyperlink" Target="https://podminky.urs.cz/item/CS_URS_2025_02/451577777" TargetMode="External"/><Relationship Id="rId63" Type="http://schemas.openxmlformats.org/officeDocument/2006/relationships/hyperlink" Target="https://podminky.urs.cz/item/CS_URS_2025_02/877360330" TargetMode="External"/><Relationship Id="rId68" Type="http://schemas.openxmlformats.org/officeDocument/2006/relationships/hyperlink" Target="https://podminky.urs.cz/item/CS_URS_2025_02/894812131" TargetMode="External"/><Relationship Id="rId84" Type="http://schemas.openxmlformats.org/officeDocument/2006/relationships/hyperlink" Target="https://podminky.urs.cz/item/CS_URS_2025_02/952902021" TargetMode="External"/><Relationship Id="rId89" Type="http://schemas.openxmlformats.org/officeDocument/2006/relationships/hyperlink" Target="https://podminky.urs.cz/item/CS_URS_2025_02/965081313" TargetMode="External"/><Relationship Id="rId112" Type="http://schemas.openxmlformats.org/officeDocument/2006/relationships/hyperlink" Target="https://podminky.urs.cz/item/CS_URS_2025_02/998713101" TargetMode="External"/><Relationship Id="rId16" Type="http://schemas.openxmlformats.org/officeDocument/2006/relationships/hyperlink" Target="https://podminky.urs.cz/item/CS_URS_2025_02/151101101" TargetMode="External"/><Relationship Id="rId107" Type="http://schemas.openxmlformats.org/officeDocument/2006/relationships/hyperlink" Target="https://podminky.urs.cz/item/CS_URS_2025_02/711141811" TargetMode="External"/><Relationship Id="rId11" Type="http://schemas.openxmlformats.org/officeDocument/2006/relationships/hyperlink" Target="https://podminky.urs.cz/item/CS_URS_2025_02/132212131" TargetMode="External"/><Relationship Id="rId24" Type="http://schemas.openxmlformats.org/officeDocument/2006/relationships/hyperlink" Target="https://podminky.urs.cz/item/CS_URS_2025_02/167111101" TargetMode="External"/><Relationship Id="rId32" Type="http://schemas.openxmlformats.org/officeDocument/2006/relationships/hyperlink" Target="https://podminky.urs.cz/item/CS_URS_2025_02/181351105" TargetMode="External"/><Relationship Id="rId37" Type="http://schemas.openxmlformats.org/officeDocument/2006/relationships/hyperlink" Target="https://podminky.urs.cz/item/CS_URS_2025_02/184102112" TargetMode="External"/><Relationship Id="rId40" Type="http://schemas.openxmlformats.org/officeDocument/2006/relationships/hyperlink" Target="https://podminky.urs.cz/item/CS_URS_2025_02/184215133" TargetMode="External"/><Relationship Id="rId45" Type="http://schemas.openxmlformats.org/officeDocument/2006/relationships/hyperlink" Target="https://podminky.urs.cz/item/CS_URS_2025_02/212755214" TargetMode="External"/><Relationship Id="rId53" Type="http://schemas.openxmlformats.org/officeDocument/2006/relationships/hyperlink" Target="https://podminky.urs.cz/item/CS_URS_2025_02/830311811" TargetMode="External"/><Relationship Id="rId58" Type="http://schemas.openxmlformats.org/officeDocument/2006/relationships/hyperlink" Target="https://podminky.urs.cz/item/CS_URS_2025_02/871373121" TargetMode="External"/><Relationship Id="rId66" Type="http://schemas.openxmlformats.org/officeDocument/2006/relationships/hyperlink" Target="https://podminky.urs.cz/item/CS_URS_2025_02/877370330" TargetMode="External"/><Relationship Id="rId74" Type="http://schemas.openxmlformats.org/officeDocument/2006/relationships/hyperlink" Target="https://podminky.urs.cz/item/CS_URS_2025_02/894812163" TargetMode="External"/><Relationship Id="rId79" Type="http://schemas.openxmlformats.org/officeDocument/2006/relationships/hyperlink" Target="https://podminky.urs.cz/item/CS_URS_2025_02/894812543" TargetMode="External"/><Relationship Id="rId87" Type="http://schemas.openxmlformats.org/officeDocument/2006/relationships/hyperlink" Target="https://podminky.urs.cz/item/CS_URS_2025_02/965043341" TargetMode="External"/><Relationship Id="rId102" Type="http://schemas.openxmlformats.org/officeDocument/2006/relationships/hyperlink" Target="https://podminky.urs.cz/item/CS_URS_2025_02/997221873" TargetMode="External"/><Relationship Id="rId110" Type="http://schemas.openxmlformats.org/officeDocument/2006/relationships/hyperlink" Target="https://podminky.urs.cz/item/CS_URS_2025_02/713121111" TargetMode="External"/><Relationship Id="rId115" Type="http://schemas.openxmlformats.org/officeDocument/2006/relationships/drawing" Target="../drawings/drawing2.xml"/><Relationship Id="rId5" Type="http://schemas.openxmlformats.org/officeDocument/2006/relationships/hyperlink" Target="https://podminky.urs.cz/item/CS_URS_2025_02/113107342" TargetMode="External"/><Relationship Id="rId61" Type="http://schemas.openxmlformats.org/officeDocument/2006/relationships/hyperlink" Target="https://podminky.urs.cz/item/CS_URS_2025_02/877310330" TargetMode="External"/><Relationship Id="rId82" Type="http://schemas.openxmlformats.org/officeDocument/2006/relationships/hyperlink" Target="https://podminky.urs.cz/item/CS_URS_2025_02/899103112" TargetMode="External"/><Relationship Id="rId90" Type="http://schemas.openxmlformats.org/officeDocument/2006/relationships/hyperlink" Target="https://podminky.urs.cz/item/CS_URS_2025_02/979054441" TargetMode="External"/><Relationship Id="rId95" Type="http://schemas.openxmlformats.org/officeDocument/2006/relationships/hyperlink" Target="https://podminky.urs.cz/item/CS_URS_2025_02/997013814" TargetMode="External"/><Relationship Id="rId19" Type="http://schemas.openxmlformats.org/officeDocument/2006/relationships/hyperlink" Target="https://podminky.urs.cz/item/CS_URS_2025_02/151101112" TargetMode="External"/><Relationship Id="rId14" Type="http://schemas.openxmlformats.org/officeDocument/2006/relationships/hyperlink" Target="https://podminky.urs.cz/item/CS_URS_2025_02/132254204" TargetMode="External"/><Relationship Id="rId22" Type="http://schemas.openxmlformats.org/officeDocument/2006/relationships/hyperlink" Target="https://podminky.urs.cz/item/CS_URS_2025_02/162751117" TargetMode="External"/><Relationship Id="rId27" Type="http://schemas.openxmlformats.org/officeDocument/2006/relationships/hyperlink" Target="https://podminky.urs.cz/item/CS_URS_2025_02/171251201" TargetMode="External"/><Relationship Id="rId30" Type="http://schemas.openxmlformats.org/officeDocument/2006/relationships/hyperlink" Target="https://podminky.urs.cz/item/CS_URS_2025_02/175111101" TargetMode="External"/><Relationship Id="rId35" Type="http://schemas.openxmlformats.org/officeDocument/2006/relationships/hyperlink" Target="https://podminky.urs.cz/item/CS_URS_2025_02/183101114" TargetMode="External"/><Relationship Id="rId43" Type="http://schemas.openxmlformats.org/officeDocument/2006/relationships/hyperlink" Target="https://podminky.urs.cz/item/CS_URS_2025_02/185804311" TargetMode="External"/><Relationship Id="rId48" Type="http://schemas.openxmlformats.org/officeDocument/2006/relationships/hyperlink" Target="https://podminky.urs.cz/item/CS_URS_2025_02/564930412" TargetMode="External"/><Relationship Id="rId56" Type="http://schemas.openxmlformats.org/officeDocument/2006/relationships/hyperlink" Target="https://podminky.urs.cz/item/CS_URS_2025_02/871313121" TargetMode="External"/><Relationship Id="rId64" Type="http://schemas.openxmlformats.org/officeDocument/2006/relationships/hyperlink" Target="https://podminky.urs.cz/item/CS_URS_2025_02/877370310" TargetMode="External"/><Relationship Id="rId69" Type="http://schemas.openxmlformats.org/officeDocument/2006/relationships/hyperlink" Target="https://podminky.urs.cz/item/CS_URS_2025_02/894812132" TargetMode="External"/><Relationship Id="rId77" Type="http://schemas.openxmlformats.org/officeDocument/2006/relationships/hyperlink" Target="https://podminky.urs.cz/item/CS_URS_2025_02/894812529" TargetMode="External"/><Relationship Id="rId100" Type="http://schemas.openxmlformats.org/officeDocument/2006/relationships/hyperlink" Target="https://podminky.urs.cz/item/CS_URS_2025_02/997221569" TargetMode="External"/><Relationship Id="rId105" Type="http://schemas.openxmlformats.org/officeDocument/2006/relationships/hyperlink" Target="https://podminky.urs.cz/item/CS_URS_2025_02/711131801" TargetMode="External"/><Relationship Id="rId113" Type="http://schemas.openxmlformats.org/officeDocument/2006/relationships/hyperlink" Target="https://podminky.urs.cz/item/CS_URS_2025_02/771551113" TargetMode="External"/><Relationship Id="rId8" Type="http://schemas.openxmlformats.org/officeDocument/2006/relationships/hyperlink" Target="https://podminky.urs.cz/item/CS_URS_2025_02/119001421" TargetMode="External"/><Relationship Id="rId51" Type="http://schemas.openxmlformats.org/officeDocument/2006/relationships/hyperlink" Target="https://podminky.urs.cz/item/CS_URS_2025_02/632451021" TargetMode="External"/><Relationship Id="rId72" Type="http://schemas.openxmlformats.org/officeDocument/2006/relationships/hyperlink" Target="https://podminky.urs.cz/item/CS_URS_2025_02/894812149" TargetMode="External"/><Relationship Id="rId80" Type="http://schemas.openxmlformats.org/officeDocument/2006/relationships/hyperlink" Target="https://podminky.urs.cz/item/CS_URS_2025_02/894812553" TargetMode="External"/><Relationship Id="rId85" Type="http://schemas.openxmlformats.org/officeDocument/2006/relationships/hyperlink" Target="https://podminky.urs.cz/item/CS_URS_2025_02/952902031" TargetMode="External"/><Relationship Id="rId93" Type="http://schemas.openxmlformats.org/officeDocument/2006/relationships/hyperlink" Target="https://podminky.urs.cz/item/CS_URS_2025_02/997013509" TargetMode="External"/><Relationship Id="rId98" Type="http://schemas.openxmlformats.org/officeDocument/2006/relationships/hyperlink" Target="https://podminky.urs.cz/item/CS_URS_2025_02/997221559" TargetMode="External"/><Relationship Id="rId3" Type="http://schemas.openxmlformats.org/officeDocument/2006/relationships/hyperlink" Target="https://podminky.urs.cz/item/CS_URS_2025_02/113107324" TargetMode="External"/><Relationship Id="rId12" Type="http://schemas.openxmlformats.org/officeDocument/2006/relationships/hyperlink" Target="https://podminky.urs.cz/item/CS_URS_2025_02/132212221" TargetMode="External"/><Relationship Id="rId17" Type="http://schemas.openxmlformats.org/officeDocument/2006/relationships/hyperlink" Target="https://podminky.urs.cz/item/CS_URS_2025_02/151101102" TargetMode="External"/><Relationship Id="rId25" Type="http://schemas.openxmlformats.org/officeDocument/2006/relationships/hyperlink" Target="https://podminky.urs.cz/item/CS_URS_2025_02/167151111" TargetMode="External"/><Relationship Id="rId33" Type="http://schemas.openxmlformats.org/officeDocument/2006/relationships/hyperlink" Target="https://podminky.urs.cz/item/CS_URS_2025_02/181411121" TargetMode="External"/><Relationship Id="rId38" Type="http://schemas.openxmlformats.org/officeDocument/2006/relationships/hyperlink" Target="https://podminky.urs.cz/item/CS_URS_2025_02/184102113" TargetMode="External"/><Relationship Id="rId46" Type="http://schemas.openxmlformats.org/officeDocument/2006/relationships/hyperlink" Target="https://podminky.urs.cz/item/CS_URS_2025_02/451573111" TargetMode="External"/><Relationship Id="rId59" Type="http://schemas.openxmlformats.org/officeDocument/2006/relationships/hyperlink" Target="https://podminky.urs.cz/item/CS_URS_2025_02/877310310" TargetMode="External"/><Relationship Id="rId67" Type="http://schemas.openxmlformats.org/officeDocument/2006/relationships/hyperlink" Target="https://podminky.urs.cz/item/CS_URS_2025_02/890411851" TargetMode="External"/><Relationship Id="rId103" Type="http://schemas.openxmlformats.org/officeDocument/2006/relationships/hyperlink" Target="https://podminky.urs.cz/item/CS_URS_2025_02/997221875" TargetMode="External"/><Relationship Id="rId108" Type="http://schemas.openxmlformats.org/officeDocument/2006/relationships/hyperlink" Target="https://podminky.urs.cz/item/CS_URS_2025_02/998711101" TargetMode="External"/><Relationship Id="rId20" Type="http://schemas.openxmlformats.org/officeDocument/2006/relationships/hyperlink" Target="https://podminky.urs.cz/item/CS_URS_2025_02/162211311" TargetMode="External"/><Relationship Id="rId41" Type="http://schemas.openxmlformats.org/officeDocument/2006/relationships/hyperlink" Target="https://podminky.urs.cz/item/CS_URS_2025_02/184801121" TargetMode="External"/><Relationship Id="rId54" Type="http://schemas.openxmlformats.org/officeDocument/2006/relationships/hyperlink" Target="https://podminky.urs.cz/item/CS_URS_2025_02/830391811" TargetMode="External"/><Relationship Id="rId62" Type="http://schemas.openxmlformats.org/officeDocument/2006/relationships/hyperlink" Target="https://podminky.urs.cz/item/CS_URS_2025_02/877360310" TargetMode="External"/><Relationship Id="rId70" Type="http://schemas.openxmlformats.org/officeDocument/2006/relationships/hyperlink" Target="https://podminky.urs.cz/item/CS_URS_2025_02/894812133" TargetMode="External"/><Relationship Id="rId75" Type="http://schemas.openxmlformats.org/officeDocument/2006/relationships/hyperlink" Target="https://podminky.urs.cz/item/CS_URS_2025_02/894812512" TargetMode="External"/><Relationship Id="rId83" Type="http://schemas.openxmlformats.org/officeDocument/2006/relationships/hyperlink" Target="https://podminky.urs.cz/item/CS_URS_2025_02/899111113" TargetMode="External"/><Relationship Id="rId88" Type="http://schemas.openxmlformats.org/officeDocument/2006/relationships/hyperlink" Target="https://podminky.urs.cz/item/CS_URS_2025_02/965049113" TargetMode="External"/><Relationship Id="rId91" Type="http://schemas.openxmlformats.org/officeDocument/2006/relationships/hyperlink" Target="https://podminky.urs.cz/item/CS_URS_2025_02/997013211" TargetMode="External"/><Relationship Id="rId96" Type="http://schemas.openxmlformats.org/officeDocument/2006/relationships/hyperlink" Target="https://podminky.urs.cz/item/CS_URS_2025_02/997013871" TargetMode="External"/><Relationship Id="rId111" Type="http://schemas.openxmlformats.org/officeDocument/2006/relationships/hyperlink" Target="https://podminky.urs.cz/item/CS_URS_2025_02/713191114" TargetMode="External"/><Relationship Id="rId1" Type="http://schemas.openxmlformats.org/officeDocument/2006/relationships/hyperlink" Target="https://podminky.urs.cz/item/CS_URS_2025_02/113106121" TargetMode="External"/><Relationship Id="rId6" Type="http://schemas.openxmlformats.org/officeDocument/2006/relationships/hyperlink" Target="https://podminky.urs.cz/item/CS_URS_2025_02/119001401" TargetMode="External"/><Relationship Id="rId15" Type="http://schemas.openxmlformats.org/officeDocument/2006/relationships/hyperlink" Target="https://podminky.urs.cz/item/CS_URS_2025_02/139001101" TargetMode="External"/><Relationship Id="rId23" Type="http://schemas.openxmlformats.org/officeDocument/2006/relationships/hyperlink" Target="https://podminky.urs.cz/item/CS_URS_2025_02/162751119" TargetMode="External"/><Relationship Id="rId28" Type="http://schemas.openxmlformats.org/officeDocument/2006/relationships/hyperlink" Target="https://podminky.urs.cz/item/CS_URS_2025_02/174111101" TargetMode="External"/><Relationship Id="rId36" Type="http://schemas.openxmlformats.org/officeDocument/2006/relationships/hyperlink" Target="https://podminky.urs.cz/item/CS_URS_2025_02/183101115" TargetMode="External"/><Relationship Id="rId49" Type="http://schemas.openxmlformats.org/officeDocument/2006/relationships/hyperlink" Target="https://podminky.urs.cz/item/CS_URS_2025_02/596811121" TargetMode="External"/><Relationship Id="rId57" Type="http://schemas.openxmlformats.org/officeDocument/2006/relationships/hyperlink" Target="https://podminky.urs.cz/item/CS_URS_2025_02/871363121" TargetMode="External"/><Relationship Id="rId106" Type="http://schemas.openxmlformats.org/officeDocument/2006/relationships/hyperlink" Target="https://podminky.urs.cz/item/CS_URS_2025_02/711141559" TargetMode="External"/><Relationship Id="rId114" Type="http://schemas.openxmlformats.org/officeDocument/2006/relationships/hyperlink" Target="https://podminky.urs.cz/item/CS_URS_2025_02/998771101" TargetMode="External"/><Relationship Id="rId10" Type="http://schemas.openxmlformats.org/officeDocument/2006/relationships/hyperlink" Target="https://podminky.urs.cz/item/CS_URS_2025_02/132211401" TargetMode="External"/><Relationship Id="rId31" Type="http://schemas.openxmlformats.org/officeDocument/2006/relationships/hyperlink" Target="https://podminky.urs.cz/item/CS_URS_2025_02/175151101" TargetMode="External"/><Relationship Id="rId44" Type="http://schemas.openxmlformats.org/officeDocument/2006/relationships/hyperlink" Target="https://podminky.urs.cz/item/CS_URS_2025_02/211531111" TargetMode="External"/><Relationship Id="rId52" Type="http://schemas.openxmlformats.org/officeDocument/2006/relationships/hyperlink" Target="https://podminky.urs.cz/item/CS_URS_2025_02/632481111" TargetMode="External"/><Relationship Id="rId60" Type="http://schemas.openxmlformats.org/officeDocument/2006/relationships/hyperlink" Target="https://podminky.urs.cz/item/CS_URS_2025_02/877310320" TargetMode="External"/><Relationship Id="rId65" Type="http://schemas.openxmlformats.org/officeDocument/2006/relationships/hyperlink" Target="https://podminky.urs.cz/item/CS_URS_2025_02/877370320" TargetMode="External"/><Relationship Id="rId73" Type="http://schemas.openxmlformats.org/officeDocument/2006/relationships/hyperlink" Target="https://podminky.urs.cz/item/CS_URS_2025_02/894812155" TargetMode="External"/><Relationship Id="rId78" Type="http://schemas.openxmlformats.org/officeDocument/2006/relationships/hyperlink" Target="https://podminky.urs.cz/item/CS_URS_2025_02/894812531" TargetMode="External"/><Relationship Id="rId81" Type="http://schemas.openxmlformats.org/officeDocument/2006/relationships/hyperlink" Target="https://podminky.urs.cz/item/CS_URS_2025_02/894812612" TargetMode="External"/><Relationship Id="rId86" Type="http://schemas.openxmlformats.org/officeDocument/2006/relationships/hyperlink" Target="https://podminky.urs.cz/item/CS_URS_2025_02/965042141" TargetMode="External"/><Relationship Id="rId94" Type="http://schemas.openxmlformats.org/officeDocument/2006/relationships/hyperlink" Target="https://podminky.urs.cz/item/CS_URS_2025_02/997013813" TargetMode="External"/><Relationship Id="rId99" Type="http://schemas.openxmlformats.org/officeDocument/2006/relationships/hyperlink" Target="https://podminky.urs.cz/item/CS_URS_2025_02/997221561" TargetMode="External"/><Relationship Id="rId101" Type="http://schemas.openxmlformats.org/officeDocument/2006/relationships/hyperlink" Target="https://podminky.urs.cz/item/CS_URS_2025_02/997221861" TargetMode="External"/><Relationship Id="rId4" Type="http://schemas.openxmlformats.org/officeDocument/2006/relationships/hyperlink" Target="https://podminky.urs.cz/item/CS_URS_2025_02/113107334" TargetMode="External"/><Relationship Id="rId9" Type="http://schemas.openxmlformats.org/officeDocument/2006/relationships/hyperlink" Target="https://podminky.urs.cz/item/CS_URS_2025_02/121151115" TargetMode="External"/><Relationship Id="rId13" Type="http://schemas.openxmlformats.org/officeDocument/2006/relationships/hyperlink" Target="https://podminky.urs.cz/item/CS_URS_2025_02/132251101" TargetMode="External"/><Relationship Id="rId18" Type="http://schemas.openxmlformats.org/officeDocument/2006/relationships/hyperlink" Target="https://podminky.urs.cz/item/CS_URS_2025_02/151101111" TargetMode="External"/><Relationship Id="rId39" Type="http://schemas.openxmlformats.org/officeDocument/2006/relationships/hyperlink" Target="https://podminky.urs.cz/item/CS_URS_2025_02/184215112" TargetMode="External"/><Relationship Id="rId109" Type="http://schemas.openxmlformats.org/officeDocument/2006/relationships/hyperlink" Target="https://podminky.urs.cz/item/CS_URS_2025_02/713120821" TargetMode="External"/><Relationship Id="rId34" Type="http://schemas.openxmlformats.org/officeDocument/2006/relationships/hyperlink" Target="https://podminky.urs.cz/item/CS_URS_2025_02/181951112" TargetMode="External"/><Relationship Id="rId50" Type="http://schemas.openxmlformats.org/officeDocument/2006/relationships/hyperlink" Target="https://podminky.urs.cz/item/CS_URS_2025_02/631311116" TargetMode="External"/><Relationship Id="rId55" Type="http://schemas.openxmlformats.org/officeDocument/2006/relationships/hyperlink" Target="https://podminky.urs.cz/item/CS_URS_2025_02/871275811" TargetMode="External"/><Relationship Id="rId76" Type="http://schemas.openxmlformats.org/officeDocument/2006/relationships/hyperlink" Target="https://podminky.urs.cz/item/CS_URS_2025_02/894812521" TargetMode="External"/><Relationship Id="rId97" Type="http://schemas.openxmlformats.org/officeDocument/2006/relationships/hyperlink" Target="https://podminky.urs.cz/item/CS_URS_2025_02/997221551" TargetMode="External"/><Relationship Id="rId104" Type="http://schemas.openxmlformats.org/officeDocument/2006/relationships/hyperlink" Target="https://podminky.urs.cz/item/CS_URS_2025_02/998276101" TargetMode="External"/><Relationship Id="rId7" Type="http://schemas.openxmlformats.org/officeDocument/2006/relationships/hyperlink" Target="https://podminky.urs.cz/item/CS_URS_2025_02/119001412" TargetMode="External"/><Relationship Id="rId71" Type="http://schemas.openxmlformats.org/officeDocument/2006/relationships/hyperlink" Target="https://podminky.urs.cz/item/CS_URS_2025_02/894812141" TargetMode="External"/><Relationship Id="rId92" Type="http://schemas.openxmlformats.org/officeDocument/2006/relationships/hyperlink" Target="https://podminky.urs.cz/item/CS_URS_2025_02/997013501" TargetMode="External"/><Relationship Id="rId2" Type="http://schemas.openxmlformats.org/officeDocument/2006/relationships/hyperlink" Target="https://podminky.urs.cz/item/CS_URS_2025_02/113107161" TargetMode="External"/><Relationship Id="rId29" Type="http://schemas.openxmlformats.org/officeDocument/2006/relationships/hyperlink" Target="https://podminky.urs.cz/item/CS_URS_2025_02/174151101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2/139001101" TargetMode="External"/><Relationship Id="rId18" Type="http://schemas.openxmlformats.org/officeDocument/2006/relationships/hyperlink" Target="https://podminky.urs.cz/item/CS_URS_2025_02/162211311" TargetMode="External"/><Relationship Id="rId26" Type="http://schemas.openxmlformats.org/officeDocument/2006/relationships/hyperlink" Target="https://podminky.urs.cz/item/CS_URS_2025_02/174111101" TargetMode="External"/><Relationship Id="rId39" Type="http://schemas.openxmlformats.org/officeDocument/2006/relationships/hyperlink" Target="https://podminky.urs.cz/item/CS_URS_2025_02/631311116" TargetMode="External"/><Relationship Id="rId21" Type="http://schemas.openxmlformats.org/officeDocument/2006/relationships/hyperlink" Target="https://podminky.urs.cz/item/CS_URS_2025_02/162751119" TargetMode="External"/><Relationship Id="rId34" Type="http://schemas.openxmlformats.org/officeDocument/2006/relationships/hyperlink" Target="https://podminky.urs.cz/item/CS_URS_2025_02/212755214" TargetMode="External"/><Relationship Id="rId42" Type="http://schemas.openxmlformats.org/officeDocument/2006/relationships/hyperlink" Target="https://podminky.urs.cz/item/CS_URS_2025_02/871275811" TargetMode="External"/><Relationship Id="rId47" Type="http://schemas.openxmlformats.org/officeDocument/2006/relationships/hyperlink" Target="https://podminky.urs.cz/item/CS_URS_2025_02/877360310" TargetMode="External"/><Relationship Id="rId50" Type="http://schemas.openxmlformats.org/officeDocument/2006/relationships/hyperlink" Target="https://podminky.urs.cz/item/CS_URS_2025_02/877370320" TargetMode="External"/><Relationship Id="rId55" Type="http://schemas.openxmlformats.org/officeDocument/2006/relationships/hyperlink" Target="https://podminky.urs.cz/item/CS_URS_2025_02/894812377" TargetMode="External"/><Relationship Id="rId63" Type="http://schemas.openxmlformats.org/officeDocument/2006/relationships/hyperlink" Target="https://podminky.urs.cz/item/CS_URS_2025_02/997013509" TargetMode="External"/><Relationship Id="rId68" Type="http://schemas.openxmlformats.org/officeDocument/2006/relationships/hyperlink" Target="https://podminky.urs.cz/item/CS_URS_2025_02/997221559" TargetMode="External"/><Relationship Id="rId76" Type="http://schemas.openxmlformats.org/officeDocument/2006/relationships/hyperlink" Target="https://podminky.urs.cz/item/CS_URS_2025_02/711141811" TargetMode="External"/><Relationship Id="rId84" Type="http://schemas.openxmlformats.org/officeDocument/2006/relationships/drawing" Target="../drawings/drawing3.xml"/><Relationship Id="rId7" Type="http://schemas.openxmlformats.org/officeDocument/2006/relationships/hyperlink" Target="https://podminky.urs.cz/item/CS_URS_2025_02/121151115" TargetMode="External"/><Relationship Id="rId71" Type="http://schemas.openxmlformats.org/officeDocument/2006/relationships/hyperlink" Target="https://podminky.urs.cz/item/CS_URS_2025_02/997221861" TargetMode="External"/><Relationship Id="rId2" Type="http://schemas.openxmlformats.org/officeDocument/2006/relationships/hyperlink" Target="https://podminky.urs.cz/item/CS_URS_2025_02/113107321" TargetMode="External"/><Relationship Id="rId16" Type="http://schemas.openxmlformats.org/officeDocument/2006/relationships/hyperlink" Target="https://podminky.urs.cz/item/CS_URS_2025_02/151101111" TargetMode="External"/><Relationship Id="rId29" Type="http://schemas.openxmlformats.org/officeDocument/2006/relationships/hyperlink" Target="https://podminky.urs.cz/item/CS_URS_2025_02/175151101" TargetMode="External"/><Relationship Id="rId11" Type="http://schemas.openxmlformats.org/officeDocument/2006/relationships/hyperlink" Target="https://podminky.urs.cz/item/CS_URS_2025_02/132251101" TargetMode="External"/><Relationship Id="rId24" Type="http://schemas.openxmlformats.org/officeDocument/2006/relationships/hyperlink" Target="https://podminky.urs.cz/item/CS_URS_2025_02/171201231" TargetMode="External"/><Relationship Id="rId32" Type="http://schemas.openxmlformats.org/officeDocument/2006/relationships/hyperlink" Target="https://podminky.urs.cz/item/CS_URS_2025_02/181951112" TargetMode="External"/><Relationship Id="rId37" Type="http://schemas.openxmlformats.org/officeDocument/2006/relationships/hyperlink" Target="https://podminky.urs.cz/item/CS_URS_2025_02/564930412" TargetMode="External"/><Relationship Id="rId40" Type="http://schemas.openxmlformats.org/officeDocument/2006/relationships/hyperlink" Target="https://podminky.urs.cz/item/CS_URS_2025_02/632451021" TargetMode="External"/><Relationship Id="rId45" Type="http://schemas.openxmlformats.org/officeDocument/2006/relationships/hyperlink" Target="https://podminky.urs.cz/item/CS_URS_2025_02/871373121" TargetMode="External"/><Relationship Id="rId53" Type="http://schemas.openxmlformats.org/officeDocument/2006/relationships/hyperlink" Target="https://podminky.urs.cz/item/CS_URS_2025_02/894812331" TargetMode="External"/><Relationship Id="rId58" Type="http://schemas.openxmlformats.org/officeDocument/2006/relationships/hyperlink" Target="https://podminky.urs.cz/item/CS_URS_2025_02/965049113" TargetMode="External"/><Relationship Id="rId66" Type="http://schemas.openxmlformats.org/officeDocument/2006/relationships/hyperlink" Target="https://podminky.urs.cz/item/CS_URS_2025_02/997013871" TargetMode="External"/><Relationship Id="rId74" Type="http://schemas.openxmlformats.org/officeDocument/2006/relationships/hyperlink" Target="https://podminky.urs.cz/item/CS_URS_2025_02/711131801" TargetMode="External"/><Relationship Id="rId79" Type="http://schemas.openxmlformats.org/officeDocument/2006/relationships/hyperlink" Target="https://podminky.urs.cz/item/CS_URS_2025_02/713121111" TargetMode="External"/><Relationship Id="rId5" Type="http://schemas.openxmlformats.org/officeDocument/2006/relationships/hyperlink" Target="https://podminky.urs.cz/item/CS_URS_2025_02/119001412" TargetMode="External"/><Relationship Id="rId61" Type="http://schemas.openxmlformats.org/officeDocument/2006/relationships/hyperlink" Target="https://podminky.urs.cz/item/CS_URS_2025_02/997013211" TargetMode="External"/><Relationship Id="rId82" Type="http://schemas.openxmlformats.org/officeDocument/2006/relationships/hyperlink" Target="https://podminky.urs.cz/item/CS_URS_2025_02/771551113" TargetMode="External"/><Relationship Id="rId10" Type="http://schemas.openxmlformats.org/officeDocument/2006/relationships/hyperlink" Target="https://podminky.urs.cz/item/CS_URS_2025_02/132212221" TargetMode="External"/><Relationship Id="rId19" Type="http://schemas.openxmlformats.org/officeDocument/2006/relationships/hyperlink" Target="https://podminky.urs.cz/item/CS_URS_2025_02/162211319" TargetMode="External"/><Relationship Id="rId31" Type="http://schemas.openxmlformats.org/officeDocument/2006/relationships/hyperlink" Target="https://podminky.urs.cz/item/CS_URS_2025_02/181411121" TargetMode="External"/><Relationship Id="rId44" Type="http://schemas.openxmlformats.org/officeDocument/2006/relationships/hyperlink" Target="https://podminky.urs.cz/item/CS_URS_2025_02/871363121" TargetMode="External"/><Relationship Id="rId52" Type="http://schemas.openxmlformats.org/officeDocument/2006/relationships/hyperlink" Target="https://podminky.urs.cz/item/CS_URS_2025_02/894812326" TargetMode="External"/><Relationship Id="rId60" Type="http://schemas.openxmlformats.org/officeDocument/2006/relationships/hyperlink" Target="https://podminky.urs.cz/item/CS_URS_2025_02/979054441" TargetMode="External"/><Relationship Id="rId65" Type="http://schemas.openxmlformats.org/officeDocument/2006/relationships/hyperlink" Target="https://podminky.urs.cz/item/CS_URS_2025_02/997013814" TargetMode="External"/><Relationship Id="rId73" Type="http://schemas.openxmlformats.org/officeDocument/2006/relationships/hyperlink" Target="https://podminky.urs.cz/item/CS_URS_2025_02/998276101" TargetMode="External"/><Relationship Id="rId78" Type="http://schemas.openxmlformats.org/officeDocument/2006/relationships/hyperlink" Target="https://podminky.urs.cz/item/CS_URS_2025_02/713120821" TargetMode="External"/><Relationship Id="rId81" Type="http://schemas.openxmlformats.org/officeDocument/2006/relationships/hyperlink" Target="https://podminky.urs.cz/item/CS_URS_2025_02/998713101" TargetMode="External"/><Relationship Id="rId4" Type="http://schemas.openxmlformats.org/officeDocument/2006/relationships/hyperlink" Target="https://podminky.urs.cz/item/CS_URS_2025_02/119001406" TargetMode="External"/><Relationship Id="rId9" Type="http://schemas.openxmlformats.org/officeDocument/2006/relationships/hyperlink" Target="https://podminky.urs.cz/item/CS_URS_2025_02/132212131" TargetMode="External"/><Relationship Id="rId14" Type="http://schemas.openxmlformats.org/officeDocument/2006/relationships/hyperlink" Target="https://podminky.urs.cz/item/CS_URS_2025_02/151101101" TargetMode="External"/><Relationship Id="rId22" Type="http://schemas.openxmlformats.org/officeDocument/2006/relationships/hyperlink" Target="https://podminky.urs.cz/item/CS_URS_2025_02/167111101" TargetMode="External"/><Relationship Id="rId27" Type="http://schemas.openxmlformats.org/officeDocument/2006/relationships/hyperlink" Target="https://podminky.urs.cz/item/CS_URS_2025_02/174151101" TargetMode="External"/><Relationship Id="rId30" Type="http://schemas.openxmlformats.org/officeDocument/2006/relationships/hyperlink" Target="https://podminky.urs.cz/item/CS_URS_2025_02/181351105" TargetMode="External"/><Relationship Id="rId35" Type="http://schemas.openxmlformats.org/officeDocument/2006/relationships/hyperlink" Target="https://podminky.urs.cz/item/CS_URS_2025_02/451573111" TargetMode="External"/><Relationship Id="rId43" Type="http://schemas.openxmlformats.org/officeDocument/2006/relationships/hyperlink" Target="https://podminky.urs.cz/item/CS_URS_2025_02/871353121" TargetMode="External"/><Relationship Id="rId48" Type="http://schemas.openxmlformats.org/officeDocument/2006/relationships/hyperlink" Target="https://podminky.urs.cz/item/CS_URS_2025_02/877360320" TargetMode="External"/><Relationship Id="rId56" Type="http://schemas.openxmlformats.org/officeDocument/2006/relationships/hyperlink" Target="https://podminky.urs.cz/item/CS_URS_2025_02/965042141" TargetMode="External"/><Relationship Id="rId64" Type="http://schemas.openxmlformats.org/officeDocument/2006/relationships/hyperlink" Target="https://podminky.urs.cz/item/CS_URS_2025_02/997013813" TargetMode="External"/><Relationship Id="rId69" Type="http://schemas.openxmlformats.org/officeDocument/2006/relationships/hyperlink" Target="https://podminky.urs.cz/item/CS_URS_2025_02/997221561" TargetMode="External"/><Relationship Id="rId77" Type="http://schemas.openxmlformats.org/officeDocument/2006/relationships/hyperlink" Target="https://podminky.urs.cz/item/CS_URS_2025_02/998711101" TargetMode="External"/><Relationship Id="rId8" Type="http://schemas.openxmlformats.org/officeDocument/2006/relationships/hyperlink" Target="https://podminky.urs.cz/item/CS_URS_2025_02/132211401" TargetMode="External"/><Relationship Id="rId51" Type="http://schemas.openxmlformats.org/officeDocument/2006/relationships/hyperlink" Target="https://podminky.urs.cz/item/CS_URS_2025_02/877370330" TargetMode="External"/><Relationship Id="rId72" Type="http://schemas.openxmlformats.org/officeDocument/2006/relationships/hyperlink" Target="https://podminky.urs.cz/item/CS_URS_2025_02/997221873" TargetMode="External"/><Relationship Id="rId80" Type="http://schemas.openxmlformats.org/officeDocument/2006/relationships/hyperlink" Target="https://podminky.urs.cz/item/CS_URS_2025_02/713191114" TargetMode="External"/><Relationship Id="rId3" Type="http://schemas.openxmlformats.org/officeDocument/2006/relationships/hyperlink" Target="https://podminky.urs.cz/item/CS_URS_2025_02/113107334" TargetMode="External"/><Relationship Id="rId12" Type="http://schemas.openxmlformats.org/officeDocument/2006/relationships/hyperlink" Target="https://podminky.urs.cz/item/CS_URS_2025_02/132254204" TargetMode="External"/><Relationship Id="rId17" Type="http://schemas.openxmlformats.org/officeDocument/2006/relationships/hyperlink" Target="https://podminky.urs.cz/item/CS_URS_2025_02/151101112" TargetMode="External"/><Relationship Id="rId25" Type="http://schemas.openxmlformats.org/officeDocument/2006/relationships/hyperlink" Target="https://podminky.urs.cz/item/CS_URS_2025_02/171251201" TargetMode="External"/><Relationship Id="rId33" Type="http://schemas.openxmlformats.org/officeDocument/2006/relationships/hyperlink" Target="https://podminky.urs.cz/item/CS_URS_2025_02/211531111" TargetMode="External"/><Relationship Id="rId38" Type="http://schemas.openxmlformats.org/officeDocument/2006/relationships/hyperlink" Target="https://podminky.urs.cz/item/CS_URS_2025_02/596811120" TargetMode="External"/><Relationship Id="rId46" Type="http://schemas.openxmlformats.org/officeDocument/2006/relationships/hyperlink" Target="https://podminky.urs.cz/item/CS_URS_2025_02/877350310" TargetMode="External"/><Relationship Id="rId59" Type="http://schemas.openxmlformats.org/officeDocument/2006/relationships/hyperlink" Target="https://podminky.urs.cz/item/CS_URS_2025_02/965081313" TargetMode="External"/><Relationship Id="rId67" Type="http://schemas.openxmlformats.org/officeDocument/2006/relationships/hyperlink" Target="https://podminky.urs.cz/item/CS_URS_2025_02/997221551" TargetMode="External"/><Relationship Id="rId20" Type="http://schemas.openxmlformats.org/officeDocument/2006/relationships/hyperlink" Target="https://podminky.urs.cz/item/CS_URS_2025_02/162751117" TargetMode="External"/><Relationship Id="rId41" Type="http://schemas.openxmlformats.org/officeDocument/2006/relationships/hyperlink" Target="https://podminky.urs.cz/item/CS_URS_2025_02/632481111" TargetMode="External"/><Relationship Id="rId54" Type="http://schemas.openxmlformats.org/officeDocument/2006/relationships/hyperlink" Target="https://podminky.urs.cz/item/CS_URS_2025_02/894812339" TargetMode="External"/><Relationship Id="rId62" Type="http://schemas.openxmlformats.org/officeDocument/2006/relationships/hyperlink" Target="https://podminky.urs.cz/item/CS_URS_2025_02/997013501" TargetMode="External"/><Relationship Id="rId70" Type="http://schemas.openxmlformats.org/officeDocument/2006/relationships/hyperlink" Target="https://podminky.urs.cz/item/CS_URS_2025_02/997221569" TargetMode="External"/><Relationship Id="rId75" Type="http://schemas.openxmlformats.org/officeDocument/2006/relationships/hyperlink" Target="https://podminky.urs.cz/item/CS_URS_2025_02/711141559" TargetMode="External"/><Relationship Id="rId83" Type="http://schemas.openxmlformats.org/officeDocument/2006/relationships/hyperlink" Target="https://podminky.urs.cz/item/CS_URS_2025_02/998771101" TargetMode="External"/><Relationship Id="rId1" Type="http://schemas.openxmlformats.org/officeDocument/2006/relationships/hyperlink" Target="https://podminky.urs.cz/item/CS_URS_2025_02/113106121" TargetMode="External"/><Relationship Id="rId6" Type="http://schemas.openxmlformats.org/officeDocument/2006/relationships/hyperlink" Target="https://podminky.urs.cz/item/CS_URS_2025_02/119001421" TargetMode="External"/><Relationship Id="rId15" Type="http://schemas.openxmlformats.org/officeDocument/2006/relationships/hyperlink" Target="https://podminky.urs.cz/item/CS_URS_2025_02/151101102" TargetMode="External"/><Relationship Id="rId23" Type="http://schemas.openxmlformats.org/officeDocument/2006/relationships/hyperlink" Target="https://podminky.urs.cz/item/CS_URS_2025_02/167151111" TargetMode="External"/><Relationship Id="rId28" Type="http://schemas.openxmlformats.org/officeDocument/2006/relationships/hyperlink" Target="https://podminky.urs.cz/item/CS_URS_2025_02/175111101" TargetMode="External"/><Relationship Id="rId36" Type="http://schemas.openxmlformats.org/officeDocument/2006/relationships/hyperlink" Target="https://podminky.urs.cz/item/CS_URS_2025_02/451577777" TargetMode="External"/><Relationship Id="rId49" Type="http://schemas.openxmlformats.org/officeDocument/2006/relationships/hyperlink" Target="https://podminky.urs.cz/item/CS_URS_2025_02/877370310" TargetMode="External"/><Relationship Id="rId57" Type="http://schemas.openxmlformats.org/officeDocument/2006/relationships/hyperlink" Target="https://podminky.urs.cz/item/CS_URS_2025_02/965043341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4_02/059002000" TargetMode="External"/><Relationship Id="rId2" Type="http://schemas.openxmlformats.org/officeDocument/2006/relationships/hyperlink" Target="https://podminky.urs.cz/item/CS_URS_2024_02/056002000" TargetMode="External"/><Relationship Id="rId1" Type="http://schemas.openxmlformats.org/officeDocument/2006/relationships/hyperlink" Target="https://podminky.urs.cz/item/CS_URS_2024_02/051002000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59"/>
  <sheetViews>
    <sheetView showGridLines="0" tabSelected="1" topLeftCell="A43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58"/>
      <c r="AS2" s="358"/>
      <c r="AT2" s="358"/>
      <c r="AU2" s="358"/>
      <c r="AV2" s="358"/>
      <c r="AW2" s="358"/>
      <c r="AX2" s="358"/>
      <c r="AY2" s="358"/>
      <c r="AZ2" s="358"/>
      <c r="BA2" s="358"/>
      <c r="BB2" s="358"/>
      <c r="BC2" s="358"/>
      <c r="BD2" s="358"/>
      <c r="BE2" s="358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22" t="s">
        <v>14</v>
      </c>
      <c r="L5" s="323"/>
      <c r="M5" s="323"/>
      <c r="N5" s="323"/>
      <c r="O5" s="323"/>
      <c r="P5" s="323"/>
      <c r="Q5" s="323"/>
      <c r="R5" s="323"/>
      <c r="S5" s="323"/>
      <c r="T5" s="323"/>
      <c r="U5" s="323"/>
      <c r="V5" s="323"/>
      <c r="W5" s="323"/>
      <c r="X5" s="323"/>
      <c r="Y5" s="323"/>
      <c r="Z5" s="323"/>
      <c r="AA5" s="323"/>
      <c r="AB5" s="323"/>
      <c r="AC5" s="323"/>
      <c r="AD5" s="323"/>
      <c r="AE5" s="323"/>
      <c r="AF5" s="323"/>
      <c r="AG5" s="323"/>
      <c r="AH5" s="323"/>
      <c r="AI5" s="323"/>
      <c r="AJ5" s="323"/>
      <c r="AK5" s="323"/>
      <c r="AL5" s="323"/>
      <c r="AM5" s="323"/>
      <c r="AN5" s="323"/>
      <c r="AO5" s="323"/>
      <c r="AP5" s="23"/>
      <c r="AQ5" s="23"/>
      <c r="AR5" s="21"/>
      <c r="BE5" s="319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24" t="s">
        <v>17</v>
      </c>
      <c r="L6" s="323"/>
      <c r="M6" s="323"/>
      <c r="N6" s="323"/>
      <c r="O6" s="323"/>
      <c r="P6" s="323"/>
      <c r="Q6" s="323"/>
      <c r="R6" s="323"/>
      <c r="S6" s="323"/>
      <c r="T6" s="323"/>
      <c r="U6" s="323"/>
      <c r="V6" s="323"/>
      <c r="W6" s="323"/>
      <c r="X6" s="323"/>
      <c r="Y6" s="323"/>
      <c r="Z6" s="323"/>
      <c r="AA6" s="323"/>
      <c r="AB6" s="323"/>
      <c r="AC6" s="323"/>
      <c r="AD6" s="323"/>
      <c r="AE6" s="323"/>
      <c r="AF6" s="323"/>
      <c r="AG6" s="323"/>
      <c r="AH6" s="323"/>
      <c r="AI6" s="323"/>
      <c r="AJ6" s="323"/>
      <c r="AK6" s="323"/>
      <c r="AL6" s="323"/>
      <c r="AM6" s="323"/>
      <c r="AN6" s="323"/>
      <c r="AO6" s="323"/>
      <c r="AP6" s="23"/>
      <c r="AQ6" s="23"/>
      <c r="AR6" s="21"/>
      <c r="BE6" s="320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19</v>
      </c>
      <c r="AO7" s="23"/>
      <c r="AP7" s="23"/>
      <c r="AQ7" s="23"/>
      <c r="AR7" s="21"/>
      <c r="BE7" s="320"/>
      <c r="BS7" s="18" t="s">
        <v>6</v>
      </c>
    </row>
    <row r="8" spans="1:74" s="1" customFormat="1" ht="12" customHeight="1">
      <c r="B8" s="22"/>
      <c r="C8" s="23"/>
      <c r="D8" s="30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23</v>
      </c>
      <c r="AL8" s="23"/>
      <c r="AM8" s="23"/>
      <c r="AN8" s="31" t="s">
        <v>24</v>
      </c>
      <c r="AO8" s="23"/>
      <c r="AP8" s="23"/>
      <c r="AQ8" s="23"/>
      <c r="AR8" s="21"/>
      <c r="BE8" s="320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0"/>
      <c r="BS9" s="18" t="s">
        <v>6</v>
      </c>
    </row>
    <row r="10" spans="1:74" s="1" customFormat="1" ht="12" customHeight="1">
      <c r="B10" s="22"/>
      <c r="C10" s="23"/>
      <c r="D10" s="30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0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0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0"/>
      <c r="BS12" s="18" t="s">
        <v>6</v>
      </c>
    </row>
    <row r="13" spans="1:74" s="1" customFormat="1" ht="12" customHeight="1">
      <c r="B13" s="22"/>
      <c r="C13" s="23"/>
      <c r="D13" s="30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26</v>
      </c>
      <c r="AL13" s="23"/>
      <c r="AM13" s="23"/>
      <c r="AN13" s="32" t="s">
        <v>30</v>
      </c>
      <c r="AO13" s="23"/>
      <c r="AP13" s="23"/>
      <c r="AQ13" s="23"/>
      <c r="AR13" s="21"/>
      <c r="BE13" s="320"/>
      <c r="BS13" s="18" t="s">
        <v>6</v>
      </c>
    </row>
    <row r="14" spans="1:74" ht="12.75">
      <c r="B14" s="22"/>
      <c r="C14" s="23"/>
      <c r="D14" s="23"/>
      <c r="E14" s="325" t="s">
        <v>30</v>
      </c>
      <c r="F14" s="326"/>
      <c r="G14" s="326"/>
      <c r="H14" s="326"/>
      <c r="I14" s="326"/>
      <c r="J14" s="326"/>
      <c r="K14" s="326"/>
      <c r="L14" s="326"/>
      <c r="M14" s="326"/>
      <c r="N14" s="326"/>
      <c r="O14" s="326"/>
      <c r="P14" s="326"/>
      <c r="Q14" s="326"/>
      <c r="R14" s="326"/>
      <c r="S14" s="326"/>
      <c r="T14" s="326"/>
      <c r="U14" s="326"/>
      <c r="V14" s="326"/>
      <c r="W14" s="326"/>
      <c r="X14" s="326"/>
      <c r="Y14" s="326"/>
      <c r="Z14" s="326"/>
      <c r="AA14" s="326"/>
      <c r="AB14" s="326"/>
      <c r="AC14" s="326"/>
      <c r="AD14" s="326"/>
      <c r="AE14" s="326"/>
      <c r="AF14" s="326"/>
      <c r="AG14" s="326"/>
      <c r="AH14" s="326"/>
      <c r="AI14" s="326"/>
      <c r="AJ14" s="326"/>
      <c r="AK14" s="30" t="s">
        <v>28</v>
      </c>
      <c r="AL14" s="23"/>
      <c r="AM14" s="23"/>
      <c r="AN14" s="32" t="s">
        <v>30</v>
      </c>
      <c r="AO14" s="23"/>
      <c r="AP14" s="23"/>
      <c r="AQ14" s="23"/>
      <c r="AR14" s="21"/>
      <c r="BE14" s="320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0"/>
      <c r="BS15" s="18" t="s">
        <v>4</v>
      </c>
    </row>
    <row r="16" spans="1:74" s="1" customFormat="1" ht="12" customHeight="1">
      <c r="B16" s="22"/>
      <c r="C16" s="23"/>
      <c r="D16" s="30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0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320"/>
      <c r="BS17" s="18" t="s">
        <v>33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0"/>
      <c r="BS18" s="18" t="s">
        <v>6</v>
      </c>
    </row>
    <row r="19" spans="1:71" s="1" customFormat="1" ht="12" customHeight="1">
      <c r="B19" s="22"/>
      <c r="C19" s="23"/>
      <c r="D19" s="30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0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22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320"/>
      <c r="BS20" s="18" t="s">
        <v>33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0"/>
    </row>
    <row r="22" spans="1:71" s="1" customFormat="1" ht="12" customHeight="1">
      <c r="B22" s="22"/>
      <c r="C22" s="23"/>
      <c r="D22" s="30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0"/>
    </row>
    <row r="23" spans="1:71" s="1" customFormat="1" ht="47.25" customHeight="1">
      <c r="B23" s="22"/>
      <c r="C23" s="23"/>
      <c r="D23" s="23"/>
      <c r="E23" s="327" t="s">
        <v>36</v>
      </c>
      <c r="F23" s="327"/>
      <c r="G23" s="327"/>
      <c r="H23" s="327"/>
      <c r="I23" s="327"/>
      <c r="J23" s="327"/>
      <c r="K23" s="327"/>
      <c r="L23" s="327"/>
      <c r="M23" s="327"/>
      <c r="N23" s="327"/>
      <c r="O23" s="327"/>
      <c r="P23" s="327"/>
      <c r="Q23" s="327"/>
      <c r="R23" s="327"/>
      <c r="S23" s="327"/>
      <c r="T23" s="327"/>
      <c r="U23" s="327"/>
      <c r="V23" s="327"/>
      <c r="W23" s="327"/>
      <c r="X23" s="327"/>
      <c r="Y23" s="327"/>
      <c r="Z23" s="327"/>
      <c r="AA23" s="327"/>
      <c r="AB23" s="327"/>
      <c r="AC23" s="327"/>
      <c r="AD23" s="327"/>
      <c r="AE23" s="327"/>
      <c r="AF23" s="327"/>
      <c r="AG23" s="327"/>
      <c r="AH23" s="327"/>
      <c r="AI23" s="327"/>
      <c r="AJ23" s="327"/>
      <c r="AK23" s="327"/>
      <c r="AL23" s="327"/>
      <c r="AM23" s="327"/>
      <c r="AN23" s="327"/>
      <c r="AO23" s="23"/>
      <c r="AP23" s="23"/>
      <c r="AQ23" s="23"/>
      <c r="AR23" s="21"/>
      <c r="BE23" s="320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0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20"/>
    </row>
    <row r="26" spans="1:71" s="2" customFormat="1" ht="25.9" customHeight="1">
      <c r="A26" s="35"/>
      <c r="B26" s="36"/>
      <c r="C26" s="37"/>
      <c r="D26" s="38" t="s">
        <v>37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28">
        <f>ROUND(AG54,2)</f>
        <v>0</v>
      </c>
      <c r="AL26" s="329"/>
      <c r="AM26" s="329"/>
      <c r="AN26" s="329"/>
      <c r="AO26" s="329"/>
      <c r="AP26" s="37"/>
      <c r="AQ26" s="37"/>
      <c r="AR26" s="40"/>
      <c r="BE26" s="320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20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30" t="s">
        <v>38</v>
      </c>
      <c r="M28" s="330"/>
      <c r="N28" s="330"/>
      <c r="O28" s="330"/>
      <c r="P28" s="330"/>
      <c r="Q28" s="37"/>
      <c r="R28" s="37"/>
      <c r="S28" s="37"/>
      <c r="T28" s="37"/>
      <c r="U28" s="37"/>
      <c r="V28" s="37"/>
      <c r="W28" s="330" t="s">
        <v>39</v>
      </c>
      <c r="X28" s="330"/>
      <c r="Y28" s="330"/>
      <c r="Z28" s="330"/>
      <c r="AA28" s="330"/>
      <c r="AB28" s="330"/>
      <c r="AC28" s="330"/>
      <c r="AD28" s="330"/>
      <c r="AE28" s="330"/>
      <c r="AF28" s="37"/>
      <c r="AG28" s="37"/>
      <c r="AH28" s="37"/>
      <c r="AI28" s="37"/>
      <c r="AJ28" s="37"/>
      <c r="AK28" s="330" t="s">
        <v>40</v>
      </c>
      <c r="AL28" s="330"/>
      <c r="AM28" s="330"/>
      <c r="AN28" s="330"/>
      <c r="AO28" s="330"/>
      <c r="AP28" s="37"/>
      <c r="AQ28" s="37"/>
      <c r="AR28" s="40"/>
      <c r="BE28" s="320"/>
    </row>
    <row r="29" spans="1:71" s="3" customFormat="1" ht="14.45" customHeight="1">
      <c r="B29" s="41"/>
      <c r="C29" s="42"/>
      <c r="D29" s="30" t="s">
        <v>41</v>
      </c>
      <c r="E29" s="42"/>
      <c r="F29" s="30" t="s">
        <v>42</v>
      </c>
      <c r="G29" s="42"/>
      <c r="H29" s="42"/>
      <c r="I29" s="42"/>
      <c r="J29" s="42"/>
      <c r="K29" s="42"/>
      <c r="L29" s="333">
        <v>0.21</v>
      </c>
      <c r="M29" s="332"/>
      <c r="N29" s="332"/>
      <c r="O29" s="332"/>
      <c r="P29" s="332"/>
      <c r="Q29" s="42"/>
      <c r="R29" s="42"/>
      <c r="S29" s="42"/>
      <c r="T29" s="42"/>
      <c r="U29" s="42"/>
      <c r="V29" s="42"/>
      <c r="W29" s="331">
        <f>ROUND(AZ54, 2)</f>
        <v>0</v>
      </c>
      <c r="X29" s="332"/>
      <c r="Y29" s="332"/>
      <c r="Z29" s="332"/>
      <c r="AA29" s="332"/>
      <c r="AB29" s="332"/>
      <c r="AC29" s="332"/>
      <c r="AD29" s="332"/>
      <c r="AE29" s="332"/>
      <c r="AF29" s="42"/>
      <c r="AG29" s="42"/>
      <c r="AH29" s="42"/>
      <c r="AI29" s="42"/>
      <c r="AJ29" s="42"/>
      <c r="AK29" s="331">
        <f>ROUND(AV54, 2)</f>
        <v>0</v>
      </c>
      <c r="AL29" s="332"/>
      <c r="AM29" s="332"/>
      <c r="AN29" s="332"/>
      <c r="AO29" s="332"/>
      <c r="AP29" s="42"/>
      <c r="AQ29" s="42"/>
      <c r="AR29" s="43"/>
      <c r="BE29" s="321"/>
    </row>
    <row r="30" spans="1:71" s="3" customFormat="1" ht="14.45" customHeight="1">
      <c r="B30" s="41"/>
      <c r="C30" s="42"/>
      <c r="D30" s="42"/>
      <c r="E30" s="42"/>
      <c r="F30" s="30" t="s">
        <v>43</v>
      </c>
      <c r="G30" s="42"/>
      <c r="H30" s="42"/>
      <c r="I30" s="42"/>
      <c r="J30" s="42"/>
      <c r="K30" s="42"/>
      <c r="L30" s="333">
        <v>0.12</v>
      </c>
      <c r="M30" s="332"/>
      <c r="N30" s="332"/>
      <c r="O30" s="332"/>
      <c r="P30" s="332"/>
      <c r="Q30" s="42"/>
      <c r="R30" s="42"/>
      <c r="S30" s="42"/>
      <c r="T30" s="42"/>
      <c r="U30" s="42"/>
      <c r="V30" s="42"/>
      <c r="W30" s="331">
        <f>ROUND(BA54, 2)</f>
        <v>0</v>
      </c>
      <c r="X30" s="332"/>
      <c r="Y30" s="332"/>
      <c r="Z30" s="332"/>
      <c r="AA30" s="332"/>
      <c r="AB30" s="332"/>
      <c r="AC30" s="332"/>
      <c r="AD30" s="332"/>
      <c r="AE30" s="332"/>
      <c r="AF30" s="42"/>
      <c r="AG30" s="42"/>
      <c r="AH30" s="42"/>
      <c r="AI30" s="42"/>
      <c r="AJ30" s="42"/>
      <c r="AK30" s="331">
        <f>ROUND(AW54, 2)</f>
        <v>0</v>
      </c>
      <c r="AL30" s="332"/>
      <c r="AM30" s="332"/>
      <c r="AN30" s="332"/>
      <c r="AO30" s="332"/>
      <c r="AP30" s="42"/>
      <c r="AQ30" s="42"/>
      <c r="AR30" s="43"/>
      <c r="BE30" s="321"/>
    </row>
    <row r="31" spans="1:71" s="3" customFormat="1" ht="14.45" hidden="1" customHeight="1">
      <c r="B31" s="41"/>
      <c r="C31" s="42"/>
      <c r="D31" s="42"/>
      <c r="E31" s="42"/>
      <c r="F31" s="30" t="s">
        <v>44</v>
      </c>
      <c r="G31" s="42"/>
      <c r="H31" s="42"/>
      <c r="I31" s="42"/>
      <c r="J31" s="42"/>
      <c r="K31" s="42"/>
      <c r="L31" s="333">
        <v>0.21</v>
      </c>
      <c r="M31" s="332"/>
      <c r="N31" s="332"/>
      <c r="O31" s="332"/>
      <c r="P31" s="332"/>
      <c r="Q31" s="42"/>
      <c r="R31" s="42"/>
      <c r="S31" s="42"/>
      <c r="T31" s="42"/>
      <c r="U31" s="42"/>
      <c r="V31" s="42"/>
      <c r="W31" s="331">
        <f>ROUND(BB54, 2)</f>
        <v>0</v>
      </c>
      <c r="X31" s="332"/>
      <c r="Y31" s="332"/>
      <c r="Z31" s="332"/>
      <c r="AA31" s="332"/>
      <c r="AB31" s="332"/>
      <c r="AC31" s="332"/>
      <c r="AD31" s="332"/>
      <c r="AE31" s="332"/>
      <c r="AF31" s="42"/>
      <c r="AG31" s="42"/>
      <c r="AH31" s="42"/>
      <c r="AI31" s="42"/>
      <c r="AJ31" s="42"/>
      <c r="AK31" s="331">
        <v>0</v>
      </c>
      <c r="AL31" s="332"/>
      <c r="AM31" s="332"/>
      <c r="AN31" s="332"/>
      <c r="AO31" s="332"/>
      <c r="AP31" s="42"/>
      <c r="AQ31" s="42"/>
      <c r="AR31" s="43"/>
      <c r="BE31" s="321"/>
    </row>
    <row r="32" spans="1:71" s="3" customFormat="1" ht="14.45" hidden="1" customHeight="1">
      <c r="B32" s="41"/>
      <c r="C32" s="42"/>
      <c r="D32" s="42"/>
      <c r="E32" s="42"/>
      <c r="F32" s="30" t="s">
        <v>45</v>
      </c>
      <c r="G32" s="42"/>
      <c r="H32" s="42"/>
      <c r="I32" s="42"/>
      <c r="J32" s="42"/>
      <c r="K32" s="42"/>
      <c r="L32" s="333">
        <v>0.12</v>
      </c>
      <c r="M32" s="332"/>
      <c r="N32" s="332"/>
      <c r="O32" s="332"/>
      <c r="P32" s="332"/>
      <c r="Q32" s="42"/>
      <c r="R32" s="42"/>
      <c r="S32" s="42"/>
      <c r="T32" s="42"/>
      <c r="U32" s="42"/>
      <c r="V32" s="42"/>
      <c r="W32" s="331">
        <f>ROUND(BC54, 2)</f>
        <v>0</v>
      </c>
      <c r="X32" s="332"/>
      <c r="Y32" s="332"/>
      <c r="Z32" s="332"/>
      <c r="AA32" s="332"/>
      <c r="AB32" s="332"/>
      <c r="AC32" s="332"/>
      <c r="AD32" s="332"/>
      <c r="AE32" s="332"/>
      <c r="AF32" s="42"/>
      <c r="AG32" s="42"/>
      <c r="AH32" s="42"/>
      <c r="AI32" s="42"/>
      <c r="AJ32" s="42"/>
      <c r="AK32" s="331">
        <v>0</v>
      </c>
      <c r="AL32" s="332"/>
      <c r="AM32" s="332"/>
      <c r="AN32" s="332"/>
      <c r="AO32" s="332"/>
      <c r="AP32" s="42"/>
      <c r="AQ32" s="42"/>
      <c r="AR32" s="43"/>
      <c r="BE32" s="321"/>
    </row>
    <row r="33" spans="1:57" s="3" customFormat="1" ht="14.45" hidden="1" customHeight="1">
      <c r="B33" s="41"/>
      <c r="C33" s="42"/>
      <c r="D33" s="42"/>
      <c r="E33" s="42"/>
      <c r="F33" s="30" t="s">
        <v>46</v>
      </c>
      <c r="G33" s="42"/>
      <c r="H33" s="42"/>
      <c r="I33" s="42"/>
      <c r="J33" s="42"/>
      <c r="K33" s="42"/>
      <c r="L33" s="333">
        <v>0</v>
      </c>
      <c r="M33" s="332"/>
      <c r="N33" s="332"/>
      <c r="O33" s="332"/>
      <c r="P33" s="332"/>
      <c r="Q33" s="42"/>
      <c r="R33" s="42"/>
      <c r="S33" s="42"/>
      <c r="T33" s="42"/>
      <c r="U33" s="42"/>
      <c r="V33" s="42"/>
      <c r="W33" s="331">
        <f>ROUND(BD54, 2)</f>
        <v>0</v>
      </c>
      <c r="X33" s="332"/>
      <c r="Y33" s="332"/>
      <c r="Z33" s="332"/>
      <c r="AA33" s="332"/>
      <c r="AB33" s="332"/>
      <c r="AC33" s="332"/>
      <c r="AD33" s="332"/>
      <c r="AE33" s="332"/>
      <c r="AF33" s="42"/>
      <c r="AG33" s="42"/>
      <c r="AH33" s="42"/>
      <c r="AI33" s="42"/>
      <c r="AJ33" s="42"/>
      <c r="AK33" s="331">
        <v>0</v>
      </c>
      <c r="AL33" s="332"/>
      <c r="AM33" s="332"/>
      <c r="AN33" s="332"/>
      <c r="AO33" s="332"/>
      <c r="AP33" s="42"/>
      <c r="AQ33" s="42"/>
      <c r="AR33" s="43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5"/>
    </row>
    <row r="35" spans="1:57" s="2" customFormat="1" ht="25.9" customHeight="1">
      <c r="A35" s="35"/>
      <c r="B35" s="36"/>
      <c r="C35" s="44"/>
      <c r="D35" s="45" t="s">
        <v>47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48</v>
      </c>
      <c r="U35" s="46"/>
      <c r="V35" s="46"/>
      <c r="W35" s="46"/>
      <c r="X35" s="334" t="s">
        <v>49</v>
      </c>
      <c r="Y35" s="335"/>
      <c r="Z35" s="335"/>
      <c r="AA35" s="335"/>
      <c r="AB35" s="335"/>
      <c r="AC35" s="46"/>
      <c r="AD35" s="46"/>
      <c r="AE35" s="46"/>
      <c r="AF35" s="46"/>
      <c r="AG35" s="46"/>
      <c r="AH35" s="46"/>
      <c r="AI35" s="46"/>
      <c r="AJ35" s="46"/>
      <c r="AK35" s="336">
        <f>SUM(AK26:AK33)</f>
        <v>0</v>
      </c>
      <c r="AL35" s="335"/>
      <c r="AM35" s="335"/>
      <c r="AN35" s="335"/>
      <c r="AO35" s="337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6.95" customHeight="1">
      <c r="A37" s="35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0"/>
      <c r="BE37" s="35"/>
    </row>
    <row r="41" spans="1:57" s="2" customFormat="1" ht="6.95" customHeight="1">
      <c r="A41" s="35"/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40"/>
      <c r="BE41" s="35"/>
    </row>
    <row r="42" spans="1:57" s="2" customFormat="1" ht="24.95" customHeight="1">
      <c r="A42" s="35"/>
      <c r="B42" s="36"/>
      <c r="C42" s="24" t="s">
        <v>50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0"/>
      <c r="BE42" s="35"/>
    </row>
    <row r="43" spans="1:57" s="2" customFormat="1" ht="6.95" customHeight="1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0"/>
      <c r="BE43" s="35"/>
    </row>
    <row r="44" spans="1:57" s="4" customFormat="1" ht="12" customHeight="1">
      <c r="B44" s="52"/>
      <c r="C44" s="30" t="s">
        <v>13</v>
      </c>
      <c r="D44" s="53"/>
      <c r="E44" s="53"/>
      <c r="F44" s="53"/>
      <c r="G44" s="53"/>
      <c r="H44" s="53"/>
      <c r="I44" s="53"/>
      <c r="J44" s="53"/>
      <c r="K44" s="53"/>
      <c r="L44" s="53" t="str">
        <f>K5</f>
        <v>VOD</v>
      </c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4"/>
    </row>
    <row r="45" spans="1:57" s="5" customFormat="1" ht="36.950000000000003" customHeight="1">
      <c r="B45" s="55"/>
      <c r="C45" s="56" t="s">
        <v>16</v>
      </c>
      <c r="D45" s="57"/>
      <c r="E45" s="57"/>
      <c r="F45" s="57"/>
      <c r="G45" s="57"/>
      <c r="H45" s="57"/>
      <c r="I45" s="57"/>
      <c r="J45" s="57"/>
      <c r="K45" s="57"/>
      <c r="L45" s="338" t="str">
        <f>K6</f>
        <v>Rekonstrukce splaškové kanalizace SPŠCH Pardubice</v>
      </c>
      <c r="M45" s="339"/>
      <c r="N45" s="339"/>
      <c r="O45" s="339"/>
      <c r="P45" s="339"/>
      <c r="Q45" s="339"/>
      <c r="R45" s="339"/>
      <c r="S45" s="339"/>
      <c r="T45" s="339"/>
      <c r="U45" s="339"/>
      <c r="V45" s="339"/>
      <c r="W45" s="339"/>
      <c r="X45" s="339"/>
      <c r="Y45" s="339"/>
      <c r="Z45" s="339"/>
      <c r="AA45" s="339"/>
      <c r="AB45" s="339"/>
      <c r="AC45" s="339"/>
      <c r="AD45" s="339"/>
      <c r="AE45" s="339"/>
      <c r="AF45" s="339"/>
      <c r="AG45" s="339"/>
      <c r="AH45" s="339"/>
      <c r="AI45" s="339"/>
      <c r="AJ45" s="339"/>
      <c r="AK45" s="339"/>
      <c r="AL45" s="339"/>
      <c r="AM45" s="339"/>
      <c r="AN45" s="339"/>
      <c r="AO45" s="339"/>
      <c r="AP45" s="57"/>
      <c r="AQ45" s="57"/>
      <c r="AR45" s="58"/>
    </row>
    <row r="46" spans="1:57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0"/>
      <c r="BE46" s="35"/>
    </row>
    <row r="47" spans="1:57" s="2" customFormat="1" ht="12" customHeight="1">
      <c r="A47" s="35"/>
      <c r="B47" s="36"/>
      <c r="C47" s="30" t="s">
        <v>21</v>
      </c>
      <c r="D47" s="37"/>
      <c r="E47" s="37"/>
      <c r="F47" s="37"/>
      <c r="G47" s="37"/>
      <c r="H47" s="37"/>
      <c r="I47" s="37"/>
      <c r="J47" s="37"/>
      <c r="K47" s="37"/>
      <c r="L47" s="59" t="str">
        <f>IF(K8="","",K8)</f>
        <v xml:space="preserve"> 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0" t="s">
        <v>23</v>
      </c>
      <c r="AJ47" s="37"/>
      <c r="AK47" s="37"/>
      <c r="AL47" s="37"/>
      <c r="AM47" s="340" t="str">
        <f>IF(AN8= "","",AN8)</f>
        <v>30. 12. 2025</v>
      </c>
      <c r="AN47" s="340"/>
      <c r="AO47" s="37"/>
      <c r="AP47" s="37"/>
      <c r="AQ47" s="37"/>
      <c r="AR47" s="40"/>
      <c r="BE47" s="35"/>
    </row>
    <row r="48" spans="1:57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0"/>
      <c r="BE48" s="35"/>
    </row>
    <row r="49" spans="1:91" s="2" customFormat="1" ht="25.7" customHeight="1">
      <c r="A49" s="35"/>
      <c r="B49" s="36"/>
      <c r="C49" s="30" t="s">
        <v>25</v>
      </c>
      <c r="D49" s="37"/>
      <c r="E49" s="37"/>
      <c r="F49" s="37"/>
      <c r="G49" s="37"/>
      <c r="H49" s="37"/>
      <c r="I49" s="37"/>
      <c r="J49" s="37"/>
      <c r="K49" s="37"/>
      <c r="L49" s="53" t="str">
        <f>IF(E11= "","",E11)</f>
        <v>Pardubický kraj, Komenského nám. 125, Pardubice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0" t="s">
        <v>31</v>
      </c>
      <c r="AJ49" s="37"/>
      <c r="AK49" s="37"/>
      <c r="AL49" s="37"/>
      <c r="AM49" s="341" t="str">
        <f>IF(E17="","",E17)</f>
        <v>Agroprojekce Litomyšl, s.r.o.</v>
      </c>
      <c r="AN49" s="342"/>
      <c r="AO49" s="342"/>
      <c r="AP49" s="342"/>
      <c r="AQ49" s="37"/>
      <c r="AR49" s="40"/>
      <c r="AS49" s="343" t="s">
        <v>51</v>
      </c>
      <c r="AT49" s="344"/>
      <c r="AU49" s="61"/>
      <c r="AV49" s="61"/>
      <c r="AW49" s="61"/>
      <c r="AX49" s="61"/>
      <c r="AY49" s="61"/>
      <c r="AZ49" s="61"/>
      <c r="BA49" s="61"/>
      <c r="BB49" s="61"/>
      <c r="BC49" s="61"/>
      <c r="BD49" s="62"/>
      <c r="BE49" s="35"/>
    </row>
    <row r="50" spans="1:91" s="2" customFormat="1" ht="15.2" customHeight="1">
      <c r="A50" s="35"/>
      <c r="B50" s="36"/>
      <c r="C50" s="30" t="s">
        <v>29</v>
      </c>
      <c r="D50" s="37"/>
      <c r="E50" s="37"/>
      <c r="F50" s="37"/>
      <c r="G50" s="37"/>
      <c r="H50" s="37"/>
      <c r="I50" s="37"/>
      <c r="J50" s="37"/>
      <c r="K50" s="37"/>
      <c r="L50" s="53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0" t="s">
        <v>34</v>
      </c>
      <c r="AJ50" s="37"/>
      <c r="AK50" s="37"/>
      <c r="AL50" s="37"/>
      <c r="AM50" s="341" t="str">
        <f>IF(E20="","",E20)</f>
        <v xml:space="preserve"> </v>
      </c>
      <c r="AN50" s="342"/>
      <c r="AO50" s="342"/>
      <c r="AP50" s="342"/>
      <c r="AQ50" s="37"/>
      <c r="AR50" s="40"/>
      <c r="AS50" s="345"/>
      <c r="AT50" s="346"/>
      <c r="AU50" s="63"/>
      <c r="AV50" s="63"/>
      <c r="AW50" s="63"/>
      <c r="AX50" s="63"/>
      <c r="AY50" s="63"/>
      <c r="AZ50" s="63"/>
      <c r="BA50" s="63"/>
      <c r="BB50" s="63"/>
      <c r="BC50" s="63"/>
      <c r="BD50" s="64"/>
      <c r="BE50" s="35"/>
    </row>
    <row r="51" spans="1:91" s="2" customFormat="1" ht="10.9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0"/>
      <c r="AS51" s="347"/>
      <c r="AT51" s="348"/>
      <c r="AU51" s="65"/>
      <c r="AV51" s="65"/>
      <c r="AW51" s="65"/>
      <c r="AX51" s="65"/>
      <c r="AY51" s="65"/>
      <c r="AZ51" s="65"/>
      <c r="BA51" s="65"/>
      <c r="BB51" s="65"/>
      <c r="BC51" s="65"/>
      <c r="BD51" s="66"/>
      <c r="BE51" s="35"/>
    </row>
    <row r="52" spans="1:91" s="2" customFormat="1" ht="29.25" customHeight="1">
      <c r="A52" s="35"/>
      <c r="B52" s="36"/>
      <c r="C52" s="349" t="s">
        <v>52</v>
      </c>
      <c r="D52" s="350"/>
      <c r="E52" s="350"/>
      <c r="F52" s="350"/>
      <c r="G52" s="350"/>
      <c r="H52" s="67"/>
      <c r="I52" s="351" t="s">
        <v>53</v>
      </c>
      <c r="J52" s="350"/>
      <c r="K52" s="350"/>
      <c r="L52" s="350"/>
      <c r="M52" s="350"/>
      <c r="N52" s="350"/>
      <c r="O52" s="350"/>
      <c r="P52" s="350"/>
      <c r="Q52" s="350"/>
      <c r="R52" s="350"/>
      <c r="S52" s="350"/>
      <c r="T52" s="350"/>
      <c r="U52" s="350"/>
      <c r="V52" s="350"/>
      <c r="W52" s="350"/>
      <c r="X52" s="350"/>
      <c r="Y52" s="350"/>
      <c r="Z52" s="350"/>
      <c r="AA52" s="350"/>
      <c r="AB52" s="350"/>
      <c r="AC52" s="350"/>
      <c r="AD52" s="350"/>
      <c r="AE52" s="350"/>
      <c r="AF52" s="350"/>
      <c r="AG52" s="352" t="s">
        <v>54</v>
      </c>
      <c r="AH52" s="350"/>
      <c r="AI52" s="350"/>
      <c r="AJ52" s="350"/>
      <c r="AK52" s="350"/>
      <c r="AL52" s="350"/>
      <c r="AM52" s="350"/>
      <c r="AN52" s="351" t="s">
        <v>55</v>
      </c>
      <c r="AO52" s="350"/>
      <c r="AP52" s="350"/>
      <c r="AQ52" s="68" t="s">
        <v>56</v>
      </c>
      <c r="AR52" s="40"/>
      <c r="AS52" s="69" t="s">
        <v>57</v>
      </c>
      <c r="AT52" s="70" t="s">
        <v>58</v>
      </c>
      <c r="AU52" s="70" t="s">
        <v>59</v>
      </c>
      <c r="AV52" s="70" t="s">
        <v>60</v>
      </c>
      <c r="AW52" s="70" t="s">
        <v>61</v>
      </c>
      <c r="AX52" s="70" t="s">
        <v>62</v>
      </c>
      <c r="AY52" s="70" t="s">
        <v>63</v>
      </c>
      <c r="AZ52" s="70" t="s">
        <v>64</v>
      </c>
      <c r="BA52" s="70" t="s">
        <v>65</v>
      </c>
      <c r="BB52" s="70" t="s">
        <v>66</v>
      </c>
      <c r="BC52" s="70" t="s">
        <v>67</v>
      </c>
      <c r="BD52" s="71" t="s">
        <v>68</v>
      </c>
      <c r="BE52" s="35"/>
    </row>
    <row r="53" spans="1:91" s="2" customFormat="1" ht="10.9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0"/>
      <c r="AS53" s="72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4"/>
      <c r="BE53" s="35"/>
    </row>
    <row r="54" spans="1:91" s="6" customFormat="1" ht="32.450000000000003" customHeight="1">
      <c r="B54" s="75"/>
      <c r="C54" s="76" t="s">
        <v>69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356">
        <f>ROUND(SUM(AG55:AG57),2)</f>
        <v>0</v>
      </c>
      <c r="AH54" s="356"/>
      <c r="AI54" s="356"/>
      <c r="AJ54" s="356"/>
      <c r="AK54" s="356"/>
      <c r="AL54" s="356"/>
      <c r="AM54" s="356"/>
      <c r="AN54" s="357">
        <f>SUM(AG54,AT54)</f>
        <v>0</v>
      </c>
      <c r="AO54" s="357"/>
      <c r="AP54" s="357"/>
      <c r="AQ54" s="79" t="s">
        <v>19</v>
      </c>
      <c r="AR54" s="80"/>
      <c r="AS54" s="81">
        <f>ROUND(SUM(AS55:AS57),2)</f>
        <v>0</v>
      </c>
      <c r="AT54" s="82">
        <f>ROUND(SUM(AV54:AW54),2)</f>
        <v>0</v>
      </c>
      <c r="AU54" s="83">
        <f>ROUND(SUM(AU55:AU57),5)</f>
        <v>0</v>
      </c>
      <c r="AV54" s="82">
        <f>ROUND(AZ54*L29,2)</f>
        <v>0</v>
      </c>
      <c r="AW54" s="82">
        <f>ROUND(BA54*L30,2)</f>
        <v>0</v>
      </c>
      <c r="AX54" s="82">
        <f>ROUND(BB54*L29,2)</f>
        <v>0</v>
      </c>
      <c r="AY54" s="82">
        <f>ROUND(BC54*L30,2)</f>
        <v>0</v>
      </c>
      <c r="AZ54" s="82">
        <f>ROUND(SUM(AZ55:AZ57),2)</f>
        <v>0</v>
      </c>
      <c r="BA54" s="82">
        <f>ROUND(SUM(BA55:BA57),2)</f>
        <v>0</v>
      </c>
      <c r="BB54" s="82">
        <f>ROUND(SUM(BB55:BB57),2)</f>
        <v>0</v>
      </c>
      <c r="BC54" s="82">
        <f>ROUND(SUM(BC55:BC57),2)</f>
        <v>0</v>
      </c>
      <c r="BD54" s="84">
        <f>ROUND(SUM(BD55:BD57),2)</f>
        <v>0</v>
      </c>
      <c r="BS54" s="85" t="s">
        <v>70</v>
      </c>
      <c r="BT54" s="85" t="s">
        <v>71</v>
      </c>
      <c r="BU54" s="86" t="s">
        <v>72</v>
      </c>
      <c r="BV54" s="85" t="s">
        <v>73</v>
      </c>
      <c r="BW54" s="85" t="s">
        <v>5</v>
      </c>
      <c r="BX54" s="85" t="s">
        <v>74</v>
      </c>
      <c r="CL54" s="85" t="s">
        <v>19</v>
      </c>
    </row>
    <row r="55" spans="1:91" s="7" customFormat="1" ht="24.75" customHeight="1">
      <c r="A55" s="87" t="s">
        <v>75</v>
      </c>
      <c r="B55" s="88"/>
      <c r="C55" s="89"/>
      <c r="D55" s="355" t="s">
        <v>76</v>
      </c>
      <c r="E55" s="355"/>
      <c r="F55" s="355"/>
      <c r="G55" s="355"/>
      <c r="H55" s="355"/>
      <c r="I55" s="90"/>
      <c r="J55" s="355" t="s">
        <v>77</v>
      </c>
      <c r="K55" s="355"/>
      <c r="L55" s="355"/>
      <c r="M55" s="355"/>
      <c r="N55" s="355"/>
      <c r="O55" s="355"/>
      <c r="P55" s="355"/>
      <c r="Q55" s="355"/>
      <c r="R55" s="355"/>
      <c r="S55" s="355"/>
      <c r="T55" s="355"/>
      <c r="U55" s="355"/>
      <c r="V55" s="355"/>
      <c r="W55" s="355"/>
      <c r="X55" s="355"/>
      <c r="Y55" s="355"/>
      <c r="Z55" s="355"/>
      <c r="AA55" s="355"/>
      <c r="AB55" s="355"/>
      <c r="AC55" s="355"/>
      <c r="AD55" s="355"/>
      <c r="AE55" s="355"/>
      <c r="AF55" s="355"/>
      <c r="AG55" s="353">
        <f>'SO-01.1 - Hospodaření se ...'!J30</f>
        <v>0</v>
      </c>
      <c r="AH55" s="354"/>
      <c r="AI55" s="354"/>
      <c r="AJ55" s="354"/>
      <c r="AK55" s="354"/>
      <c r="AL55" s="354"/>
      <c r="AM55" s="354"/>
      <c r="AN55" s="353">
        <f>SUM(AG55,AT55)</f>
        <v>0</v>
      </c>
      <c r="AO55" s="354"/>
      <c r="AP55" s="354"/>
      <c r="AQ55" s="91" t="s">
        <v>78</v>
      </c>
      <c r="AR55" s="92"/>
      <c r="AS55" s="93">
        <v>0</v>
      </c>
      <c r="AT55" s="94">
        <f>ROUND(SUM(AV55:AW55),2)</f>
        <v>0</v>
      </c>
      <c r="AU55" s="95">
        <f>'SO-01.1 - Hospodaření se ...'!P93</f>
        <v>0</v>
      </c>
      <c r="AV55" s="94">
        <f>'SO-01.1 - Hospodaření se ...'!J33</f>
        <v>0</v>
      </c>
      <c r="AW55" s="94">
        <f>'SO-01.1 - Hospodaření se ...'!J34</f>
        <v>0</v>
      </c>
      <c r="AX55" s="94">
        <f>'SO-01.1 - Hospodaření se ...'!J35</f>
        <v>0</v>
      </c>
      <c r="AY55" s="94">
        <f>'SO-01.1 - Hospodaření se ...'!J36</f>
        <v>0</v>
      </c>
      <c r="AZ55" s="94">
        <f>'SO-01.1 - Hospodaření se ...'!F33</f>
        <v>0</v>
      </c>
      <c r="BA55" s="94">
        <f>'SO-01.1 - Hospodaření se ...'!F34</f>
        <v>0</v>
      </c>
      <c r="BB55" s="94">
        <f>'SO-01.1 - Hospodaření se ...'!F35</f>
        <v>0</v>
      </c>
      <c r="BC55" s="94">
        <f>'SO-01.1 - Hospodaření se ...'!F36</f>
        <v>0</v>
      </c>
      <c r="BD55" s="96">
        <f>'SO-01.1 - Hospodaření se ...'!F37</f>
        <v>0</v>
      </c>
      <c r="BT55" s="97" t="s">
        <v>79</v>
      </c>
      <c r="BV55" s="97" t="s">
        <v>73</v>
      </c>
      <c r="BW55" s="97" t="s">
        <v>80</v>
      </c>
      <c r="BX55" s="97" t="s">
        <v>5</v>
      </c>
      <c r="CL55" s="97" t="s">
        <v>81</v>
      </c>
      <c r="CM55" s="97" t="s">
        <v>82</v>
      </c>
    </row>
    <row r="56" spans="1:91" s="7" customFormat="1" ht="24.75" customHeight="1">
      <c r="A56" s="87" t="s">
        <v>75</v>
      </c>
      <c r="B56" s="88"/>
      <c r="C56" s="89"/>
      <c r="D56" s="355" t="s">
        <v>83</v>
      </c>
      <c r="E56" s="355"/>
      <c r="F56" s="355"/>
      <c r="G56" s="355"/>
      <c r="H56" s="355"/>
      <c r="I56" s="90"/>
      <c r="J56" s="355" t="s">
        <v>84</v>
      </c>
      <c r="K56" s="355"/>
      <c r="L56" s="355"/>
      <c r="M56" s="355"/>
      <c r="N56" s="355"/>
      <c r="O56" s="355"/>
      <c r="P56" s="355"/>
      <c r="Q56" s="355"/>
      <c r="R56" s="355"/>
      <c r="S56" s="355"/>
      <c r="T56" s="355"/>
      <c r="U56" s="355"/>
      <c r="V56" s="355"/>
      <c r="W56" s="355"/>
      <c r="X56" s="355"/>
      <c r="Y56" s="355"/>
      <c r="Z56" s="355"/>
      <c r="AA56" s="355"/>
      <c r="AB56" s="355"/>
      <c r="AC56" s="355"/>
      <c r="AD56" s="355"/>
      <c r="AE56" s="355"/>
      <c r="AF56" s="355"/>
      <c r="AG56" s="353">
        <f>'SO-02.1 - Hospodaření s d...'!J30</f>
        <v>0</v>
      </c>
      <c r="AH56" s="354"/>
      <c r="AI56" s="354"/>
      <c r="AJ56" s="354"/>
      <c r="AK56" s="354"/>
      <c r="AL56" s="354"/>
      <c r="AM56" s="354"/>
      <c r="AN56" s="353">
        <f>SUM(AG56,AT56)</f>
        <v>0</v>
      </c>
      <c r="AO56" s="354"/>
      <c r="AP56" s="354"/>
      <c r="AQ56" s="91" t="s">
        <v>78</v>
      </c>
      <c r="AR56" s="92"/>
      <c r="AS56" s="93">
        <v>0</v>
      </c>
      <c r="AT56" s="94">
        <f>ROUND(SUM(AV56:AW56),2)</f>
        <v>0</v>
      </c>
      <c r="AU56" s="95">
        <f>'SO-02.1 - Hospodaření s d...'!P93</f>
        <v>0</v>
      </c>
      <c r="AV56" s="94">
        <f>'SO-02.1 - Hospodaření s d...'!J33</f>
        <v>0</v>
      </c>
      <c r="AW56" s="94">
        <f>'SO-02.1 - Hospodaření s d...'!J34</f>
        <v>0</v>
      </c>
      <c r="AX56" s="94">
        <f>'SO-02.1 - Hospodaření s d...'!J35</f>
        <v>0</v>
      </c>
      <c r="AY56" s="94">
        <f>'SO-02.1 - Hospodaření s d...'!J36</f>
        <v>0</v>
      </c>
      <c r="AZ56" s="94">
        <f>'SO-02.1 - Hospodaření s d...'!F33</f>
        <v>0</v>
      </c>
      <c r="BA56" s="94">
        <f>'SO-02.1 - Hospodaření s d...'!F34</f>
        <v>0</v>
      </c>
      <c r="BB56" s="94">
        <f>'SO-02.1 - Hospodaření s d...'!F35</f>
        <v>0</v>
      </c>
      <c r="BC56" s="94">
        <f>'SO-02.1 - Hospodaření s d...'!F36</f>
        <v>0</v>
      </c>
      <c r="BD56" s="96">
        <f>'SO-02.1 - Hospodaření s d...'!F37</f>
        <v>0</v>
      </c>
      <c r="BT56" s="97" t="s">
        <v>79</v>
      </c>
      <c r="BV56" s="97" t="s">
        <v>73</v>
      </c>
      <c r="BW56" s="97" t="s">
        <v>85</v>
      </c>
      <c r="BX56" s="97" t="s">
        <v>5</v>
      </c>
      <c r="CL56" s="97" t="s">
        <v>81</v>
      </c>
      <c r="CM56" s="97" t="s">
        <v>82</v>
      </c>
    </row>
    <row r="57" spans="1:91" s="7" customFormat="1" ht="16.5" customHeight="1">
      <c r="A57" s="87" t="s">
        <v>75</v>
      </c>
      <c r="B57" s="88"/>
      <c r="C57" s="89"/>
      <c r="D57" s="355" t="s">
        <v>86</v>
      </c>
      <c r="E57" s="355"/>
      <c r="F57" s="355"/>
      <c r="G57" s="355"/>
      <c r="H57" s="355"/>
      <c r="I57" s="90"/>
      <c r="J57" s="355" t="s">
        <v>87</v>
      </c>
      <c r="K57" s="355"/>
      <c r="L57" s="355"/>
      <c r="M57" s="355"/>
      <c r="N57" s="355"/>
      <c r="O57" s="355"/>
      <c r="P57" s="355"/>
      <c r="Q57" s="355"/>
      <c r="R57" s="355"/>
      <c r="S57" s="355"/>
      <c r="T57" s="355"/>
      <c r="U57" s="355"/>
      <c r="V57" s="355"/>
      <c r="W57" s="355"/>
      <c r="X57" s="355"/>
      <c r="Y57" s="355"/>
      <c r="Z57" s="355"/>
      <c r="AA57" s="355"/>
      <c r="AB57" s="355"/>
      <c r="AC57" s="355"/>
      <c r="AD57" s="355"/>
      <c r="AE57" s="355"/>
      <c r="AF57" s="355"/>
      <c r="AG57" s="353">
        <f>'VON - Vedlejší a ostatní ...'!J30</f>
        <v>0</v>
      </c>
      <c r="AH57" s="354"/>
      <c r="AI57" s="354"/>
      <c r="AJ57" s="354"/>
      <c r="AK57" s="354"/>
      <c r="AL57" s="354"/>
      <c r="AM57" s="354"/>
      <c r="AN57" s="353">
        <f>SUM(AG57,AT57)</f>
        <v>0</v>
      </c>
      <c r="AO57" s="354"/>
      <c r="AP57" s="354"/>
      <c r="AQ57" s="91" t="s">
        <v>86</v>
      </c>
      <c r="AR57" s="92"/>
      <c r="AS57" s="98">
        <v>0</v>
      </c>
      <c r="AT57" s="99">
        <f>ROUND(SUM(AV57:AW57),2)</f>
        <v>0</v>
      </c>
      <c r="AU57" s="100">
        <f>'VON - Vedlejší a ostatní ...'!P83</f>
        <v>0</v>
      </c>
      <c r="AV57" s="99">
        <f>'VON - Vedlejší a ostatní ...'!J33</f>
        <v>0</v>
      </c>
      <c r="AW57" s="99">
        <f>'VON - Vedlejší a ostatní ...'!J34</f>
        <v>0</v>
      </c>
      <c r="AX57" s="99">
        <f>'VON - Vedlejší a ostatní ...'!J35</f>
        <v>0</v>
      </c>
      <c r="AY57" s="99">
        <f>'VON - Vedlejší a ostatní ...'!J36</f>
        <v>0</v>
      </c>
      <c r="AZ57" s="99">
        <f>'VON - Vedlejší a ostatní ...'!F33</f>
        <v>0</v>
      </c>
      <c r="BA57" s="99">
        <f>'VON - Vedlejší a ostatní ...'!F34</f>
        <v>0</v>
      </c>
      <c r="BB57" s="99">
        <f>'VON - Vedlejší a ostatní ...'!F35</f>
        <v>0</v>
      </c>
      <c r="BC57" s="99">
        <f>'VON - Vedlejší a ostatní ...'!F36</f>
        <v>0</v>
      </c>
      <c r="BD57" s="101">
        <f>'VON - Vedlejší a ostatní ...'!F37</f>
        <v>0</v>
      </c>
      <c r="BT57" s="97" t="s">
        <v>79</v>
      </c>
      <c r="BV57" s="97" t="s">
        <v>73</v>
      </c>
      <c r="BW57" s="97" t="s">
        <v>88</v>
      </c>
      <c r="BX57" s="97" t="s">
        <v>5</v>
      </c>
      <c r="CL57" s="97" t="s">
        <v>19</v>
      </c>
      <c r="CM57" s="97" t="s">
        <v>82</v>
      </c>
    </row>
    <row r="58" spans="1:91" s="2" customFormat="1" ht="30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40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91" s="2" customFormat="1" ht="6.95" customHeight="1">
      <c r="A59" s="35"/>
      <c r="B59" s="48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0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</sheetData>
  <sheetProtection algorithmName="SHA-512" hashValue="czqsC3zGNBHebdD+bbgRw0sWYeXn1kuIx1M6hr+Err5LgCiq2kTBa3r6peV9OUtbfIIq4ob7ofF8d1tOFS6hfw==" saltValue="L1q0BzGqHwEx8f45aTOgHXa9K5bApzPMOdi1E62FT95ZtWPPm+MRP8iSb/tan+V5dn3pfhtmAyyxRHUTys/thA==" spinCount="100000" sheet="1" objects="1" scenarios="1" formatColumns="0" formatRows="0"/>
  <mergeCells count="50">
    <mergeCell ref="AR2:BE2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SO-01.1 - Hospodaření se ...'!C2" display="/"/>
    <hyperlink ref="A56" location="'SO-02.1 - Hospodaření s d...'!C2" display="/"/>
    <hyperlink ref="A57" location="'VON - Vedlejší a ostatní 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89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  <c r="AT2" s="18" t="s">
        <v>80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82</v>
      </c>
    </row>
    <row r="4" spans="1:46" s="1" customFormat="1" ht="24.95" customHeight="1">
      <c r="B4" s="21"/>
      <c r="D4" s="104" t="s">
        <v>89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6.5" customHeight="1">
      <c r="B7" s="21"/>
      <c r="E7" s="359" t="str">
        <f>'Rekapitulace stavby'!K6</f>
        <v>Rekonstrukce splaškové kanalizace SPŠCH Pardubice</v>
      </c>
      <c r="F7" s="360"/>
      <c r="G7" s="360"/>
      <c r="H7" s="360"/>
      <c r="L7" s="21"/>
    </row>
    <row r="8" spans="1:46" s="2" customFormat="1" ht="12" customHeight="1">
      <c r="A8" s="35"/>
      <c r="B8" s="40"/>
      <c r="C8" s="35"/>
      <c r="D8" s="106" t="s">
        <v>90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61" t="s">
        <v>91</v>
      </c>
      <c r="F9" s="362"/>
      <c r="G9" s="362"/>
      <c r="H9" s="362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81</v>
      </c>
      <c r="G11" s="35"/>
      <c r="H11" s="35"/>
      <c r="I11" s="106" t="s">
        <v>20</v>
      </c>
      <c r="J11" s="108" t="s">
        <v>92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22</v>
      </c>
      <c r="G12" s="35"/>
      <c r="H12" s="35"/>
      <c r="I12" s="106" t="s">
        <v>23</v>
      </c>
      <c r="J12" s="109" t="str">
        <f>'Rekapitulace stavby'!AN8</f>
        <v>30. 12. 2025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21.75" customHeight="1">
      <c r="A13" s="35"/>
      <c r="B13" s="40"/>
      <c r="C13" s="35"/>
      <c r="D13" s="110" t="s">
        <v>93</v>
      </c>
      <c r="E13" s="35"/>
      <c r="F13" s="111" t="s">
        <v>94</v>
      </c>
      <c r="G13" s="35"/>
      <c r="H13" s="35"/>
      <c r="I13" s="110" t="s">
        <v>95</v>
      </c>
      <c r="J13" s="111" t="s">
        <v>96</v>
      </c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25</v>
      </c>
      <c r="E14" s="35"/>
      <c r="F14" s="35"/>
      <c r="G14" s="35"/>
      <c r="H14" s="35"/>
      <c r="I14" s="106" t="s">
        <v>26</v>
      </c>
      <c r="J14" s="108" t="s">
        <v>19</v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">
        <v>27</v>
      </c>
      <c r="F15" s="35"/>
      <c r="G15" s="35"/>
      <c r="H15" s="35"/>
      <c r="I15" s="106" t="s">
        <v>28</v>
      </c>
      <c r="J15" s="108" t="s">
        <v>19</v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29</v>
      </c>
      <c r="E17" s="35"/>
      <c r="F17" s="35"/>
      <c r="G17" s="35"/>
      <c r="H17" s="35"/>
      <c r="I17" s="106" t="s">
        <v>26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63" t="str">
        <f>'Rekapitulace stavby'!E14</f>
        <v>Vyplň údaj</v>
      </c>
      <c r="F18" s="364"/>
      <c r="G18" s="364"/>
      <c r="H18" s="364"/>
      <c r="I18" s="106" t="s">
        <v>28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31</v>
      </c>
      <c r="E20" s="35"/>
      <c r="F20" s="35"/>
      <c r="G20" s="35"/>
      <c r="H20" s="35"/>
      <c r="I20" s="106" t="s">
        <v>26</v>
      </c>
      <c r="J20" s="108" t="s">
        <v>19</v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">
        <v>32</v>
      </c>
      <c r="F21" s="35"/>
      <c r="G21" s="35"/>
      <c r="H21" s="35"/>
      <c r="I21" s="106" t="s">
        <v>28</v>
      </c>
      <c r="J21" s="108" t="s">
        <v>19</v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34</v>
      </c>
      <c r="E23" s="35"/>
      <c r="F23" s="35"/>
      <c r="G23" s="35"/>
      <c r="H23" s="35"/>
      <c r="I23" s="106" t="s">
        <v>26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 xml:space="preserve"> </v>
      </c>
      <c r="F24" s="35"/>
      <c r="G24" s="35"/>
      <c r="H24" s="35"/>
      <c r="I24" s="106" t="s">
        <v>28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35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2"/>
      <c r="B27" s="113"/>
      <c r="C27" s="112"/>
      <c r="D27" s="112"/>
      <c r="E27" s="365" t="s">
        <v>19</v>
      </c>
      <c r="F27" s="365"/>
      <c r="G27" s="365"/>
      <c r="H27" s="365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5"/>
      <c r="E29" s="115"/>
      <c r="F29" s="115"/>
      <c r="G29" s="115"/>
      <c r="H29" s="115"/>
      <c r="I29" s="115"/>
      <c r="J29" s="115"/>
      <c r="K29" s="115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6" t="s">
        <v>37</v>
      </c>
      <c r="E30" s="35"/>
      <c r="F30" s="35"/>
      <c r="G30" s="35"/>
      <c r="H30" s="35"/>
      <c r="I30" s="35"/>
      <c r="J30" s="117">
        <f>ROUND(J93,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5"/>
      <c r="E31" s="115"/>
      <c r="F31" s="115"/>
      <c r="G31" s="115"/>
      <c r="H31" s="115"/>
      <c r="I31" s="115"/>
      <c r="J31" s="115"/>
      <c r="K31" s="115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8" t="s">
        <v>39</v>
      </c>
      <c r="G32" s="35"/>
      <c r="H32" s="35"/>
      <c r="I32" s="118" t="s">
        <v>38</v>
      </c>
      <c r="J32" s="118" t="s">
        <v>40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9" t="s">
        <v>41</v>
      </c>
      <c r="E33" s="106" t="s">
        <v>42</v>
      </c>
      <c r="F33" s="120">
        <f>ROUND((SUM(BE93:BE892)),  2)</f>
        <v>0</v>
      </c>
      <c r="G33" s="35"/>
      <c r="H33" s="35"/>
      <c r="I33" s="121">
        <v>0.21</v>
      </c>
      <c r="J33" s="120">
        <f>ROUND(((SUM(BE93:BE892))*I33),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43</v>
      </c>
      <c r="F34" s="120">
        <f>ROUND((SUM(BF93:BF892)),  2)</f>
        <v>0</v>
      </c>
      <c r="G34" s="35"/>
      <c r="H34" s="35"/>
      <c r="I34" s="121">
        <v>0.12</v>
      </c>
      <c r="J34" s="120">
        <f>ROUND(((SUM(BF93:BF892))*I34),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44</v>
      </c>
      <c r="F35" s="120">
        <f>ROUND((SUM(BG93:BG892)),  2)</f>
        <v>0</v>
      </c>
      <c r="G35" s="35"/>
      <c r="H35" s="35"/>
      <c r="I35" s="121">
        <v>0.21</v>
      </c>
      <c r="J35" s="120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45</v>
      </c>
      <c r="F36" s="120">
        <f>ROUND((SUM(BH93:BH892)),  2)</f>
        <v>0</v>
      </c>
      <c r="G36" s="35"/>
      <c r="H36" s="35"/>
      <c r="I36" s="121">
        <v>0.12</v>
      </c>
      <c r="J36" s="120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46</v>
      </c>
      <c r="F37" s="120">
        <f>ROUND((SUM(BI93:BI892)),  2)</f>
        <v>0</v>
      </c>
      <c r="G37" s="35"/>
      <c r="H37" s="35"/>
      <c r="I37" s="121">
        <v>0</v>
      </c>
      <c r="J37" s="120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2"/>
      <c r="D39" s="123" t="s">
        <v>47</v>
      </c>
      <c r="E39" s="124"/>
      <c r="F39" s="124"/>
      <c r="G39" s="125" t="s">
        <v>48</v>
      </c>
      <c r="H39" s="126" t="s">
        <v>49</v>
      </c>
      <c r="I39" s="124"/>
      <c r="J39" s="127">
        <f>SUM(J30:J37)</f>
        <v>0</v>
      </c>
      <c r="K39" s="128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97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7"/>
      <c r="D48" s="37"/>
      <c r="E48" s="366" t="str">
        <f>E7</f>
        <v>Rekonstrukce splaškové kanalizace SPŠCH Pardubice</v>
      </c>
      <c r="F48" s="367"/>
      <c r="G48" s="367"/>
      <c r="H48" s="367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90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38" t="str">
        <f>E9</f>
        <v>SO-01.1 - Hospodaření se splaškovou vodou - stoka A</v>
      </c>
      <c r="F50" s="368"/>
      <c r="G50" s="368"/>
      <c r="H50" s="368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 xml:space="preserve"> </v>
      </c>
      <c r="G52" s="37"/>
      <c r="H52" s="37"/>
      <c r="I52" s="30" t="s">
        <v>23</v>
      </c>
      <c r="J52" s="60" t="str">
        <f>IF(J12="","",J12)</f>
        <v>30. 12. 2025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25.7" customHeight="1">
      <c r="A54" s="35"/>
      <c r="B54" s="36"/>
      <c r="C54" s="30" t="s">
        <v>25</v>
      </c>
      <c r="D54" s="37"/>
      <c r="E54" s="37"/>
      <c r="F54" s="28" t="str">
        <f>E15</f>
        <v>Pardubický kraj, Komenského nám. 125, Pardubice</v>
      </c>
      <c r="G54" s="37"/>
      <c r="H54" s="37"/>
      <c r="I54" s="30" t="s">
        <v>31</v>
      </c>
      <c r="J54" s="33" t="str">
        <f>E21</f>
        <v>Agroprojekce Litomyšl, s.r.o.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29</v>
      </c>
      <c r="D55" s="37"/>
      <c r="E55" s="37"/>
      <c r="F55" s="28" t="str">
        <f>IF(E18="","",E18)</f>
        <v>Vyplň údaj</v>
      </c>
      <c r="G55" s="37"/>
      <c r="H55" s="37"/>
      <c r="I55" s="30" t="s">
        <v>34</v>
      </c>
      <c r="J55" s="33" t="str">
        <f>E24</f>
        <v xml:space="preserve"> 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3" t="s">
        <v>98</v>
      </c>
      <c r="D57" s="134"/>
      <c r="E57" s="134"/>
      <c r="F57" s="134"/>
      <c r="G57" s="134"/>
      <c r="H57" s="134"/>
      <c r="I57" s="134"/>
      <c r="J57" s="135" t="s">
        <v>99</v>
      </c>
      <c r="K57" s="134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6" t="s">
        <v>69</v>
      </c>
      <c r="D59" s="37"/>
      <c r="E59" s="37"/>
      <c r="F59" s="37"/>
      <c r="G59" s="37"/>
      <c r="H59" s="37"/>
      <c r="I59" s="37"/>
      <c r="J59" s="78">
        <f>J93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100</v>
      </c>
    </row>
    <row r="60" spans="1:47" s="9" customFormat="1" ht="24.95" customHeight="1">
      <c r="B60" s="137"/>
      <c r="C60" s="138"/>
      <c r="D60" s="139" t="s">
        <v>101</v>
      </c>
      <c r="E60" s="140"/>
      <c r="F60" s="140"/>
      <c r="G60" s="140"/>
      <c r="H60" s="140"/>
      <c r="I60" s="140"/>
      <c r="J60" s="141">
        <f>J94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102</v>
      </c>
      <c r="E61" s="146"/>
      <c r="F61" s="146"/>
      <c r="G61" s="146"/>
      <c r="H61" s="146"/>
      <c r="I61" s="146"/>
      <c r="J61" s="147">
        <f>J95</f>
        <v>0</v>
      </c>
      <c r="K61" s="144"/>
      <c r="L61" s="148"/>
    </row>
    <row r="62" spans="1:47" s="10" customFormat="1" ht="19.899999999999999" customHeight="1">
      <c r="B62" s="143"/>
      <c r="C62" s="144"/>
      <c r="D62" s="145" t="s">
        <v>103</v>
      </c>
      <c r="E62" s="146"/>
      <c r="F62" s="146"/>
      <c r="G62" s="146"/>
      <c r="H62" s="146"/>
      <c r="I62" s="146"/>
      <c r="J62" s="147">
        <f>J332</f>
        <v>0</v>
      </c>
      <c r="K62" s="144"/>
      <c r="L62" s="148"/>
    </row>
    <row r="63" spans="1:47" s="10" customFormat="1" ht="19.899999999999999" customHeight="1">
      <c r="B63" s="143"/>
      <c r="C63" s="144"/>
      <c r="D63" s="145" t="s">
        <v>104</v>
      </c>
      <c r="E63" s="146"/>
      <c r="F63" s="146"/>
      <c r="G63" s="146"/>
      <c r="H63" s="146"/>
      <c r="I63" s="146"/>
      <c r="J63" s="147">
        <f>J341</f>
        <v>0</v>
      </c>
      <c r="K63" s="144"/>
      <c r="L63" s="148"/>
    </row>
    <row r="64" spans="1:47" s="10" customFormat="1" ht="19.899999999999999" customHeight="1">
      <c r="B64" s="143"/>
      <c r="C64" s="144"/>
      <c r="D64" s="145" t="s">
        <v>105</v>
      </c>
      <c r="E64" s="146"/>
      <c r="F64" s="146"/>
      <c r="G64" s="146"/>
      <c r="H64" s="146"/>
      <c r="I64" s="146"/>
      <c r="J64" s="147">
        <f>J352</f>
        <v>0</v>
      </c>
      <c r="K64" s="144"/>
      <c r="L64" s="148"/>
    </row>
    <row r="65" spans="1:31" s="10" customFormat="1" ht="19.899999999999999" customHeight="1">
      <c r="B65" s="143"/>
      <c r="C65" s="144"/>
      <c r="D65" s="145" t="s">
        <v>106</v>
      </c>
      <c r="E65" s="146"/>
      <c r="F65" s="146"/>
      <c r="G65" s="146"/>
      <c r="H65" s="146"/>
      <c r="I65" s="146"/>
      <c r="J65" s="147">
        <f>J364</f>
        <v>0</v>
      </c>
      <c r="K65" s="144"/>
      <c r="L65" s="148"/>
    </row>
    <row r="66" spans="1:31" s="10" customFormat="1" ht="19.899999999999999" customHeight="1">
      <c r="B66" s="143"/>
      <c r="C66" s="144"/>
      <c r="D66" s="145" t="s">
        <v>107</v>
      </c>
      <c r="E66" s="146"/>
      <c r="F66" s="146"/>
      <c r="G66" s="146"/>
      <c r="H66" s="146"/>
      <c r="I66" s="146"/>
      <c r="J66" s="147">
        <f>J377</f>
        <v>0</v>
      </c>
      <c r="K66" s="144"/>
      <c r="L66" s="148"/>
    </row>
    <row r="67" spans="1:31" s="10" customFormat="1" ht="19.899999999999999" customHeight="1">
      <c r="B67" s="143"/>
      <c r="C67" s="144"/>
      <c r="D67" s="145" t="s">
        <v>108</v>
      </c>
      <c r="E67" s="146"/>
      <c r="F67" s="146"/>
      <c r="G67" s="146"/>
      <c r="H67" s="146"/>
      <c r="I67" s="146"/>
      <c r="J67" s="147">
        <f>J728</f>
        <v>0</v>
      </c>
      <c r="K67" s="144"/>
      <c r="L67" s="148"/>
    </row>
    <row r="68" spans="1:31" s="10" customFormat="1" ht="19.899999999999999" customHeight="1">
      <c r="B68" s="143"/>
      <c r="C68" s="144"/>
      <c r="D68" s="145" t="s">
        <v>109</v>
      </c>
      <c r="E68" s="146"/>
      <c r="F68" s="146"/>
      <c r="G68" s="146"/>
      <c r="H68" s="146"/>
      <c r="I68" s="146"/>
      <c r="J68" s="147">
        <f>J759</f>
        <v>0</v>
      </c>
      <c r="K68" s="144"/>
      <c r="L68" s="148"/>
    </row>
    <row r="69" spans="1:31" s="10" customFormat="1" ht="19.899999999999999" customHeight="1">
      <c r="B69" s="143"/>
      <c r="C69" s="144"/>
      <c r="D69" s="145" t="s">
        <v>110</v>
      </c>
      <c r="E69" s="146"/>
      <c r="F69" s="146"/>
      <c r="G69" s="146"/>
      <c r="H69" s="146"/>
      <c r="I69" s="146"/>
      <c r="J69" s="147">
        <f>J831</f>
        <v>0</v>
      </c>
      <c r="K69" s="144"/>
      <c r="L69" s="148"/>
    </row>
    <row r="70" spans="1:31" s="9" customFormat="1" ht="24.95" customHeight="1">
      <c r="B70" s="137"/>
      <c r="C70" s="138"/>
      <c r="D70" s="139" t="s">
        <v>111</v>
      </c>
      <c r="E70" s="140"/>
      <c r="F70" s="140"/>
      <c r="G70" s="140"/>
      <c r="H70" s="140"/>
      <c r="I70" s="140"/>
      <c r="J70" s="141">
        <f>J839</f>
        <v>0</v>
      </c>
      <c r="K70" s="138"/>
      <c r="L70" s="142"/>
    </row>
    <row r="71" spans="1:31" s="10" customFormat="1" ht="19.899999999999999" customHeight="1">
      <c r="B71" s="143"/>
      <c r="C71" s="144"/>
      <c r="D71" s="145" t="s">
        <v>112</v>
      </c>
      <c r="E71" s="146"/>
      <c r="F71" s="146"/>
      <c r="G71" s="146"/>
      <c r="H71" s="146"/>
      <c r="I71" s="146"/>
      <c r="J71" s="147">
        <f>J840</f>
        <v>0</v>
      </c>
      <c r="K71" s="144"/>
      <c r="L71" s="148"/>
    </row>
    <row r="72" spans="1:31" s="10" customFormat="1" ht="19.899999999999999" customHeight="1">
      <c r="B72" s="143"/>
      <c r="C72" s="144"/>
      <c r="D72" s="145" t="s">
        <v>113</v>
      </c>
      <c r="E72" s="146"/>
      <c r="F72" s="146"/>
      <c r="G72" s="146"/>
      <c r="H72" s="146"/>
      <c r="I72" s="146"/>
      <c r="J72" s="147">
        <f>J859</f>
        <v>0</v>
      </c>
      <c r="K72" s="144"/>
      <c r="L72" s="148"/>
    </row>
    <row r="73" spans="1:31" s="10" customFormat="1" ht="14.85" customHeight="1">
      <c r="B73" s="143"/>
      <c r="C73" s="144"/>
      <c r="D73" s="145" t="s">
        <v>114</v>
      </c>
      <c r="E73" s="146"/>
      <c r="F73" s="146"/>
      <c r="G73" s="146"/>
      <c r="H73" s="146"/>
      <c r="I73" s="146"/>
      <c r="J73" s="147">
        <f>J881</f>
        <v>0</v>
      </c>
      <c r="K73" s="144"/>
      <c r="L73" s="148"/>
    </row>
    <row r="74" spans="1:31" s="2" customFormat="1" ht="21.75" customHeight="1">
      <c r="A74" s="35"/>
      <c r="B74" s="36"/>
      <c r="C74" s="37"/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6.95" customHeight="1">
      <c r="A75" s="35"/>
      <c r="B75" s="48"/>
      <c r="C75" s="49"/>
      <c r="D75" s="49"/>
      <c r="E75" s="49"/>
      <c r="F75" s="49"/>
      <c r="G75" s="49"/>
      <c r="H75" s="49"/>
      <c r="I75" s="49"/>
      <c r="J75" s="49"/>
      <c r="K75" s="49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9" spans="1:31" s="2" customFormat="1" ht="6.95" customHeight="1">
      <c r="A79" s="35"/>
      <c r="B79" s="50"/>
      <c r="C79" s="51"/>
      <c r="D79" s="51"/>
      <c r="E79" s="51"/>
      <c r="F79" s="51"/>
      <c r="G79" s="51"/>
      <c r="H79" s="51"/>
      <c r="I79" s="51"/>
      <c r="J79" s="51"/>
      <c r="K79" s="51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24.95" customHeight="1">
      <c r="A80" s="35"/>
      <c r="B80" s="36"/>
      <c r="C80" s="24" t="s">
        <v>115</v>
      </c>
      <c r="D80" s="37"/>
      <c r="E80" s="37"/>
      <c r="F80" s="37"/>
      <c r="G80" s="37"/>
      <c r="H80" s="37"/>
      <c r="I80" s="37"/>
      <c r="J80" s="37"/>
      <c r="K80" s="37"/>
      <c r="L80" s="107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6.95" customHeight="1">
      <c r="A81" s="35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0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12" customHeight="1">
      <c r="A82" s="35"/>
      <c r="B82" s="36"/>
      <c r="C82" s="30" t="s">
        <v>16</v>
      </c>
      <c r="D82" s="37"/>
      <c r="E82" s="37"/>
      <c r="F82" s="37"/>
      <c r="G82" s="37"/>
      <c r="H82" s="37"/>
      <c r="I82" s="37"/>
      <c r="J82" s="37"/>
      <c r="K82" s="37"/>
      <c r="L82" s="107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16.5" customHeight="1">
      <c r="A83" s="35"/>
      <c r="B83" s="36"/>
      <c r="C83" s="37"/>
      <c r="D83" s="37"/>
      <c r="E83" s="366" t="str">
        <f>E7</f>
        <v>Rekonstrukce splaškové kanalizace SPŠCH Pardubice</v>
      </c>
      <c r="F83" s="367"/>
      <c r="G83" s="367"/>
      <c r="H83" s="367"/>
      <c r="I83" s="37"/>
      <c r="J83" s="37"/>
      <c r="K83" s="37"/>
      <c r="L83" s="107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12" customHeight="1">
      <c r="A84" s="35"/>
      <c r="B84" s="36"/>
      <c r="C84" s="30" t="s">
        <v>90</v>
      </c>
      <c r="D84" s="37"/>
      <c r="E84" s="37"/>
      <c r="F84" s="37"/>
      <c r="G84" s="37"/>
      <c r="H84" s="37"/>
      <c r="I84" s="37"/>
      <c r="J84" s="37"/>
      <c r="K84" s="37"/>
      <c r="L84" s="107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2" customFormat="1" ht="16.5" customHeight="1">
      <c r="A85" s="35"/>
      <c r="B85" s="36"/>
      <c r="C85" s="37"/>
      <c r="D85" s="37"/>
      <c r="E85" s="338" t="str">
        <f>E9</f>
        <v>SO-01.1 - Hospodaření se splaškovou vodou - stoka A</v>
      </c>
      <c r="F85" s="368"/>
      <c r="G85" s="368"/>
      <c r="H85" s="368"/>
      <c r="I85" s="37"/>
      <c r="J85" s="37"/>
      <c r="K85" s="37"/>
      <c r="L85" s="107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5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107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65" s="2" customFormat="1" ht="12" customHeight="1">
      <c r="A87" s="35"/>
      <c r="B87" s="36"/>
      <c r="C87" s="30" t="s">
        <v>21</v>
      </c>
      <c r="D87" s="37"/>
      <c r="E87" s="37"/>
      <c r="F87" s="28" t="str">
        <f>F12</f>
        <v xml:space="preserve"> </v>
      </c>
      <c r="G87" s="37"/>
      <c r="H87" s="37"/>
      <c r="I87" s="30" t="s">
        <v>23</v>
      </c>
      <c r="J87" s="60" t="str">
        <f>IF(J12="","",J12)</f>
        <v>30. 12. 2025</v>
      </c>
      <c r="K87" s="37"/>
      <c r="L87" s="107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65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107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65" s="2" customFormat="1" ht="25.7" customHeight="1">
      <c r="A89" s="35"/>
      <c r="B89" s="36"/>
      <c r="C89" s="30" t="s">
        <v>25</v>
      </c>
      <c r="D89" s="37"/>
      <c r="E89" s="37"/>
      <c r="F89" s="28" t="str">
        <f>E15</f>
        <v>Pardubický kraj, Komenského nám. 125, Pardubice</v>
      </c>
      <c r="G89" s="37"/>
      <c r="H89" s="37"/>
      <c r="I89" s="30" t="s">
        <v>31</v>
      </c>
      <c r="J89" s="33" t="str">
        <f>E21</f>
        <v>Agroprojekce Litomyšl, s.r.o.</v>
      </c>
      <c r="K89" s="37"/>
      <c r="L89" s="107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65" s="2" customFormat="1" ht="15.2" customHeight="1">
      <c r="A90" s="35"/>
      <c r="B90" s="36"/>
      <c r="C90" s="30" t="s">
        <v>29</v>
      </c>
      <c r="D90" s="37"/>
      <c r="E90" s="37"/>
      <c r="F90" s="28" t="str">
        <f>IF(E18="","",E18)</f>
        <v>Vyplň údaj</v>
      </c>
      <c r="G90" s="37"/>
      <c r="H90" s="37"/>
      <c r="I90" s="30" t="s">
        <v>34</v>
      </c>
      <c r="J90" s="33" t="str">
        <f>E24</f>
        <v xml:space="preserve"> </v>
      </c>
      <c r="K90" s="37"/>
      <c r="L90" s="107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65" s="2" customFormat="1" ht="10.35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107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65" s="11" customFormat="1" ht="29.25" customHeight="1">
      <c r="A92" s="149"/>
      <c r="B92" s="150"/>
      <c r="C92" s="151" t="s">
        <v>116</v>
      </c>
      <c r="D92" s="152" t="s">
        <v>56</v>
      </c>
      <c r="E92" s="152" t="s">
        <v>52</v>
      </c>
      <c r="F92" s="152" t="s">
        <v>53</v>
      </c>
      <c r="G92" s="152" t="s">
        <v>117</v>
      </c>
      <c r="H92" s="152" t="s">
        <v>118</v>
      </c>
      <c r="I92" s="152" t="s">
        <v>119</v>
      </c>
      <c r="J92" s="152" t="s">
        <v>99</v>
      </c>
      <c r="K92" s="153" t="s">
        <v>120</v>
      </c>
      <c r="L92" s="154"/>
      <c r="M92" s="69" t="s">
        <v>19</v>
      </c>
      <c r="N92" s="70" t="s">
        <v>41</v>
      </c>
      <c r="O92" s="70" t="s">
        <v>121</v>
      </c>
      <c r="P92" s="70" t="s">
        <v>122</v>
      </c>
      <c r="Q92" s="70" t="s">
        <v>123</v>
      </c>
      <c r="R92" s="70" t="s">
        <v>124</v>
      </c>
      <c r="S92" s="70" t="s">
        <v>125</v>
      </c>
      <c r="T92" s="71" t="s">
        <v>126</v>
      </c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</row>
    <row r="93" spans="1:65" s="2" customFormat="1" ht="22.9" customHeight="1">
      <c r="A93" s="35"/>
      <c r="B93" s="36"/>
      <c r="C93" s="76" t="s">
        <v>127</v>
      </c>
      <c r="D93" s="37"/>
      <c r="E93" s="37"/>
      <c r="F93" s="37"/>
      <c r="G93" s="37"/>
      <c r="H93" s="37"/>
      <c r="I93" s="37"/>
      <c r="J93" s="155">
        <f>BK93</f>
        <v>0</v>
      </c>
      <c r="K93" s="37"/>
      <c r="L93" s="40"/>
      <c r="M93" s="72"/>
      <c r="N93" s="156"/>
      <c r="O93" s="73"/>
      <c r="P93" s="157">
        <f>P94+P839</f>
        <v>0</v>
      </c>
      <c r="Q93" s="73"/>
      <c r="R93" s="157">
        <f>R94+R839</f>
        <v>325.86558951000001</v>
      </c>
      <c r="S93" s="73"/>
      <c r="T93" s="158">
        <f>T94+T839</f>
        <v>121.41506000000001</v>
      </c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T93" s="18" t="s">
        <v>70</v>
      </c>
      <c r="AU93" s="18" t="s">
        <v>100</v>
      </c>
      <c r="BK93" s="159">
        <f>BK94+BK839</f>
        <v>0</v>
      </c>
    </row>
    <row r="94" spans="1:65" s="12" customFormat="1" ht="25.9" customHeight="1">
      <c r="B94" s="160"/>
      <c r="C94" s="161"/>
      <c r="D94" s="162" t="s">
        <v>70</v>
      </c>
      <c r="E94" s="163" t="s">
        <v>128</v>
      </c>
      <c r="F94" s="163" t="s">
        <v>129</v>
      </c>
      <c r="G94" s="161"/>
      <c r="H94" s="161"/>
      <c r="I94" s="164"/>
      <c r="J94" s="165">
        <f>BK94</f>
        <v>0</v>
      </c>
      <c r="K94" s="161"/>
      <c r="L94" s="166"/>
      <c r="M94" s="167"/>
      <c r="N94" s="168"/>
      <c r="O94" s="168"/>
      <c r="P94" s="169">
        <f>P95+P332+P341+P352+P364+P377+P728+P759+P831</f>
        <v>0</v>
      </c>
      <c r="Q94" s="168"/>
      <c r="R94" s="169">
        <f>R95+R332+R341+R352+R364+R377+R728+R759+R831</f>
        <v>320.76189611000001</v>
      </c>
      <c r="S94" s="168"/>
      <c r="T94" s="170">
        <f>T95+T332+T341+T352+T364+T377+T728+T759+T831</f>
        <v>121.02521700000001</v>
      </c>
      <c r="AR94" s="171" t="s">
        <v>79</v>
      </c>
      <c r="AT94" s="172" t="s">
        <v>70</v>
      </c>
      <c r="AU94" s="172" t="s">
        <v>71</v>
      </c>
      <c r="AY94" s="171" t="s">
        <v>130</v>
      </c>
      <c r="BK94" s="173">
        <f>BK95+BK332+BK341+BK352+BK364+BK377+BK728+BK759+BK831</f>
        <v>0</v>
      </c>
    </row>
    <row r="95" spans="1:65" s="12" customFormat="1" ht="22.9" customHeight="1">
      <c r="B95" s="160"/>
      <c r="C95" s="161"/>
      <c r="D95" s="162" t="s">
        <v>70</v>
      </c>
      <c r="E95" s="174" t="s">
        <v>79</v>
      </c>
      <c r="F95" s="174" t="s">
        <v>131</v>
      </c>
      <c r="G95" s="161"/>
      <c r="H95" s="161"/>
      <c r="I95" s="164"/>
      <c r="J95" s="175">
        <f>BK95</f>
        <v>0</v>
      </c>
      <c r="K95" s="161"/>
      <c r="L95" s="166"/>
      <c r="M95" s="167"/>
      <c r="N95" s="168"/>
      <c r="O95" s="168"/>
      <c r="P95" s="169">
        <f>SUM(P96:P331)</f>
        <v>0</v>
      </c>
      <c r="Q95" s="168"/>
      <c r="R95" s="169">
        <f>SUM(R96:R331)</f>
        <v>208.23153039999997</v>
      </c>
      <c r="S95" s="168"/>
      <c r="T95" s="170">
        <f>SUM(T96:T331)</f>
        <v>61.645960000000002</v>
      </c>
      <c r="AR95" s="171" t="s">
        <v>79</v>
      </c>
      <c r="AT95" s="172" t="s">
        <v>70</v>
      </c>
      <c r="AU95" s="172" t="s">
        <v>79</v>
      </c>
      <c r="AY95" s="171" t="s">
        <v>130</v>
      </c>
      <c r="BK95" s="173">
        <f>SUM(BK96:BK331)</f>
        <v>0</v>
      </c>
    </row>
    <row r="96" spans="1:65" s="2" customFormat="1" ht="16.5" customHeight="1">
      <c r="A96" s="35"/>
      <c r="B96" s="36"/>
      <c r="C96" s="176" t="s">
        <v>79</v>
      </c>
      <c r="D96" s="176" t="s">
        <v>132</v>
      </c>
      <c r="E96" s="177" t="s">
        <v>133</v>
      </c>
      <c r="F96" s="178" t="s">
        <v>134</v>
      </c>
      <c r="G96" s="179" t="s">
        <v>135</v>
      </c>
      <c r="H96" s="180">
        <v>57.8</v>
      </c>
      <c r="I96" s="181"/>
      <c r="J96" s="182">
        <f>ROUND(I96*H96,2)</f>
        <v>0</v>
      </c>
      <c r="K96" s="178" t="s">
        <v>136</v>
      </c>
      <c r="L96" s="40"/>
      <c r="M96" s="183" t="s">
        <v>19</v>
      </c>
      <c r="N96" s="184" t="s">
        <v>42</v>
      </c>
      <c r="O96" s="65"/>
      <c r="P96" s="185">
        <f>O96*H96</f>
        <v>0</v>
      </c>
      <c r="Q96" s="185">
        <v>0</v>
      </c>
      <c r="R96" s="185">
        <f>Q96*H96</f>
        <v>0</v>
      </c>
      <c r="S96" s="185">
        <v>0.255</v>
      </c>
      <c r="T96" s="186">
        <f>S96*H96</f>
        <v>14.738999999999999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87" t="s">
        <v>137</v>
      </c>
      <c r="AT96" s="187" t="s">
        <v>132</v>
      </c>
      <c r="AU96" s="187" t="s">
        <v>82</v>
      </c>
      <c r="AY96" s="18" t="s">
        <v>130</v>
      </c>
      <c r="BE96" s="188">
        <f>IF(N96="základní",J96,0)</f>
        <v>0</v>
      </c>
      <c r="BF96" s="188">
        <f>IF(N96="snížená",J96,0)</f>
        <v>0</v>
      </c>
      <c r="BG96" s="188">
        <f>IF(N96="zákl. přenesená",J96,0)</f>
        <v>0</v>
      </c>
      <c r="BH96" s="188">
        <f>IF(N96="sníž. přenesená",J96,0)</f>
        <v>0</v>
      </c>
      <c r="BI96" s="188">
        <f>IF(N96="nulová",J96,0)</f>
        <v>0</v>
      </c>
      <c r="BJ96" s="18" t="s">
        <v>79</v>
      </c>
      <c r="BK96" s="188">
        <f>ROUND(I96*H96,2)</f>
        <v>0</v>
      </c>
      <c r="BL96" s="18" t="s">
        <v>137</v>
      </c>
      <c r="BM96" s="187" t="s">
        <v>138</v>
      </c>
    </row>
    <row r="97" spans="1:65" s="2" customFormat="1" ht="19.5">
      <c r="A97" s="35"/>
      <c r="B97" s="36"/>
      <c r="C97" s="37"/>
      <c r="D97" s="189" t="s">
        <v>139</v>
      </c>
      <c r="E97" s="37"/>
      <c r="F97" s="190" t="s">
        <v>140</v>
      </c>
      <c r="G97" s="37"/>
      <c r="H97" s="37"/>
      <c r="I97" s="191"/>
      <c r="J97" s="37"/>
      <c r="K97" s="37"/>
      <c r="L97" s="40"/>
      <c r="M97" s="192"/>
      <c r="N97" s="193"/>
      <c r="O97" s="65"/>
      <c r="P97" s="65"/>
      <c r="Q97" s="65"/>
      <c r="R97" s="65"/>
      <c r="S97" s="65"/>
      <c r="T97" s="66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139</v>
      </c>
      <c r="AU97" s="18" t="s">
        <v>82</v>
      </c>
    </row>
    <row r="98" spans="1:65" s="2" customFormat="1" ht="11.25">
      <c r="A98" s="35"/>
      <c r="B98" s="36"/>
      <c r="C98" s="37"/>
      <c r="D98" s="194" t="s">
        <v>141</v>
      </c>
      <c r="E98" s="37"/>
      <c r="F98" s="195" t="s">
        <v>142</v>
      </c>
      <c r="G98" s="37"/>
      <c r="H98" s="37"/>
      <c r="I98" s="191"/>
      <c r="J98" s="37"/>
      <c r="K98" s="37"/>
      <c r="L98" s="40"/>
      <c r="M98" s="192"/>
      <c r="N98" s="193"/>
      <c r="O98" s="65"/>
      <c r="P98" s="65"/>
      <c r="Q98" s="65"/>
      <c r="R98" s="65"/>
      <c r="S98" s="65"/>
      <c r="T98" s="66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T98" s="18" t="s">
        <v>141</v>
      </c>
      <c r="AU98" s="18" t="s">
        <v>82</v>
      </c>
    </row>
    <row r="99" spans="1:65" s="13" customFormat="1" ht="11.25">
      <c r="B99" s="196"/>
      <c r="C99" s="197"/>
      <c r="D99" s="189" t="s">
        <v>143</v>
      </c>
      <c r="E99" s="198" t="s">
        <v>19</v>
      </c>
      <c r="F99" s="199" t="s">
        <v>144</v>
      </c>
      <c r="G99" s="197"/>
      <c r="H99" s="200">
        <v>57.8</v>
      </c>
      <c r="I99" s="201"/>
      <c r="J99" s="197"/>
      <c r="K99" s="197"/>
      <c r="L99" s="202"/>
      <c r="M99" s="203"/>
      <c r="N99" s="204"/>
      <c r="O99" s="204"/>
      <c r="P99" s="204"/>
      <c r="Q99" s="204"/>
      <c r="R99" s="204"/>
      <c r="S99" s="204"/>
      <c r="T99" s="205"/>
      <c r="AT99" s="206" t="s">
        <v>143</v>
      </c>
      <c r="AU99" s="206" t="s">
        <v>82</v>
      </c>
      <c r="AV99" s="13" t="s">
        <v>82</v>
      </c>
      <c r="AW99" s="13" t="s">
        <v>33</v>
      </c>
      <c r="AX99" s="13" t="s">
        <v>79</v>
      </c>
      <c r="AY99" s="206" t="s">
        <v>130</v>
      </c>
    </row>
    <row r="100" spans="1:65" s="2" customFormat="1" ht="16.5" customHeight="1">
      <c r="A100" s="35"/>
      <c r="B100" s="36"/>
      <c r="C100" s="176" t="s">
        <v>82</v>
      </c>
      <c r="D100" s="176" t="s">
        <v>132</v>
      </c>
      <c r="E100" s="177" t="s">
        <v>145</v>
      </c>
      <c r="F100" s="178" t="s">
        <v>146</v>
      </c>
      <c r="G100" s="179" t="s">
        <v>135</v>
      </c>
      <c r="H100" s="180">
        <v>57.8</v>
      </c>
      <c r="I100" s="181"/>
      <c r="J100" s="182">
        <f>ROUND(I100*H100,2)</f>
        <v>0</v>
      </c>
      <c r="K100" s="178" t="s">
        <v>136</v>
      </c>
      <c r="L100" s="40"/>
      <c r="M100" s="183" t="s">
        <v>19</v>
      </c>
      <c r="N100" s="184" t="s">
        <v>42</v>
      </c>
      <c r="O100" s="65"/>
      <c r="P100" s="185">
        <f>O100*H100</f>
        <v>0</v>
      </c>
      <c r="Q100" s="185">
        <v>0</v>
      </c>
      <c r="R100" s="185">
        <f>Q100*H100</f>
        <v>0</v>
      </c>
      <c r="S100" s="185">
        <v>0.17</v>
      </c>
      <c r="T100" s="186">
        <f>S100*H100</f>
        <v>9.8260000000000005</v>
      </c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R100" s="187" t="s">
        <v>137</v>
      </c>
      <c r="AT100" s="187" t="s">
        <v>132</v>
      </c>
      <c r="AU100" s="187" t="s">
        <v>82</v>
      </c>
      <c r="AY100" s="18" t="s">
        <v>130</v>
      </c>
      <c r="BE100" s="188">
        <f>IF(N100="základní",J100,0)</f>
        <v>0</v>
      </c>
      <c r="BF100" s="188">
        <f>IF(N100="snížená",J100,0)</f>
        <v>0</v>
      </c>
      <c r="BG100" s="188">
        <f>IF(N100="zákl. přenesená",J100,0)</f>
        <v>0</v>
      </c>
      <c r="BH100" s="188">
        <f>IF(N100="sníž. přenesená",J100,0)</f>
        <v>0</v>
      </c>
      <c r="BI100" s="188">
        <f>IF(N100="nulová",J100,0)</f>
        <v>0</v>
      </c>
      <c r="BJ100" s="18" t="s">
        <v>79</v>
      </c>
      <c r="BK100" s="188">
        <f>ROUND(I100*H100,2)</f>
        <v>0</v>
      </c>
      <c r="BL100" s="18" t="s">
        <v>137</v>
      </c>
      <c r="BM100" s="187" t="s">
        <v>147</v>
      </c>
    </row>
    <row r="101" spans="1:65" s="2" customFormat="1" ht="19.5">
      <c r="A101" s="35"/>
      <c r="B101" s="36"/>
      <c r="C101" s="37"/>
      <c r="D101" s="189" t="s">
        <v>139</v>
      </c>
      <c r="E101" s="37"/>
      <c r="F101" s="190" t="s">
        <v>148</v>
      </c>
      <c r="G101" s="37"/>
      <c r="H101" s="37"/>
      <c r="I101" s="191"/>
      <c r="J101" s="37"/>
      <c r="K101" s="37"/>
      <c r="L101" s="40"/>
      <c r="M101" s="192"/>
      <c r="N101" s="193"/>
      <c r="O101" s="65"/>
      <c r="P101" s="65"/>
      <c r="Q101" s="65"/>
      <c r="R101" s="65"/>
      <c r="S101" s="65"/>
      <c r="T101" s="66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T101" s="18" t="s">
        <v>139</v>
      </c>
      <c r="AU101" s="18" t="s">
        <v>82</v>
      </c>
    </row>
    <row r="102" spans="1:65" s="2" customFormat="1" ht="11.25">
      <c r="A102" s="35"/>
      <c r="B102" s="36"/>
      <c r="C102" s="37"/>
      <c r="D102" s="194" t="s">
        <v>141</v>
      </c>
      <c r="E102" s="37"/>
      <c r="F102" s="195" t="s">
        <v>149</v>
      </c>
      <c r="G102" s="37"/>
      <c r="H102" s="37"/>
      <c r="I102" s="191"/>
      <c r="J102" s="37"/>
      <c r="K102" s="37"/>
      <c r="L102" s="40"/>
      <c r="M102" s="192"/>
      <c r="N102" s="193"/>
      <c r="O102" s="65"/>
      <c r="P102" s="65"/>
      <c r="Q102" s="65"/>
      <c r="R102" s="65"/>
      <c r="S102" s="65"/>
      <c r="T102" s="66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T102" s="18" t="s">
        <v>141</v>
      </c>
      <c r="AU102" s="18" t="s">
        <v>82</v>
      </c>
    </row>
    <row r="103" spans="1:65" s="13" customFormat="1" ht="11.25">
      <c r="B103" s="196"/>
      <c r="C103" s="197"/>
      <c r="D103" s="189" t="s">
        <v>143</v>
      </c>
      <c r="E103" s="198" t="s">
        <v>19</v>
      </c>
      <c r="F103" s="199" t="s">
        <v>150</v>
      </c>
      <c r="G103" s="197"/>
      <c r="H103" s="200">
        <v>57.8</v>
      </c>
      <c r="I103" s="201"/>
      <c r="J103" s="197"/>
      <c r="K103" s="197"/>
      <c r="L103" s="202"/>
      <c r="M103" s="203"/>
      <c r="N103" s="204"/>
      <c r="O103" s="204"/>
      <c r="P103" s="204"/>
      <c r="Q103" s="204"/>
      <c r="R103" s="204"/>
      <c r="S103" s="204"/>
      <c r="T103" s="205"/>
      <c r="AT103" s="206" t="s">
        <v>143</v>
      </c>
      <c r="AU103" s="206" t="s">
        <v>82</v>
      </c>
      <c r="AV103" s="13" t="s">
        <v>82</v>
      </c>
      <c r="AW103" s="13" t="s">
        <v>33</v>
      </c>
      <c r="AX103" s="13" t="s">
        <v>79</v>
      </c>
      <c r="AY103" s="206" t="s">
        <v>130</v>
      </c>
    </row>
    <row r="104" spans="1:65" s="2" customFormat="1" ht="16.5" customHeight="1">
      <c r="A104" s="35"/>
      <c r="B104" s="36"/>
      <c r="C104" s="176" t="s">
        <v>151</v>
      </c>
      <c r="D104" s="176" t="s">
        <v>132</v>
      </c>
      <c r="E104" s="177" t="s">
        <v>152</v>
      </c>
      <c r="F104" s="178" t="s">
        <v>153</v>
      </c>
      <c r="G104" s="179" t="s">
        <v>135</v>
      </c>
      <c r="H104" s="180">
        <v>14.952</v>
      </c>
      <c r="I104" s="181"/>
      <c r="J104" s="182">
        <f>ROUND(I104*H104,2)</f>
        <v>0</v>
      </c>
      <c r="K104" s="178" t="s">
        <v>136</v>
      </c>
      <c r="L104" s="40"/>
      <c r="M104" s="183" t="s">
        <v>19</v>
      </c>
      <c r="N104" s="184" t="s">
        <v>42</v>
      </c>
      <c r="O104" s="65"/>
      <c r="P104" s="185">
        <f>O104*H104</f>
        <v>0</v>
      </c>
      <c r="Q104" s="185">
        <v>0</v>
      </c>
      <c r="R104" s="185">
        <f>Q104*H104</f>
        <v>0</v>
      </c>
      <c r="S104" s="185">
        <v>0.57999999999999996</v>
      </c>
      <c r="T104" s="186">
        <f>S104*H104</f>
        <v>8.6721599999999999</v>
      </c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187" t="s">
        <v>137</v>
      </c>
      <c r="AT104" s="187" t="s">
        <v>132</v>
      </c>
      <c r="AU104" s="187" t="s">
        <v>82</v>
      </c>
      <c r="AY104" s="18" t="s">
        <v>130</v>
      </c>
      <c r="BE104" s="188">
        <f>IF(N104="základní",J104,0)</f>
        <v>0</v>
      </c>
      <c r="BF104" s="188">
        <f>IF(N104="snížená",J104,0)</f>
        <v>0</v>
      </c>
      <c r="BG104" s="188">
        <f>IF(N104="zákl. přenesená",J104,0)</f>
        <v>0</v>
      </c>
      <c r="BH104" s="188">
        <f>IF(N104="sníž. přenesená",J104,0)</f>
        <v>0</v>
      </c>
      <c r="BI104" s="188">
        <f>IF(N104="nulová",J104,0)</f>
        <v>0</v>
      </c>
      <c r="BJ104" s="18" t="s">
        <v>79</v>
      </c>
      <c r="BK104" s="188">
        <f>ROUND(I104*H104,2)</f>
        <v>0</v>
      </c>
      <c r="BL104" s="18" t="s">
        <v>137</v>
      </c>
      <c r="BM104" s="187" t="s">
        <v>154</v>
      </c>
    </row>
    <row r="105" spans="1:65" s="2" customFormat="1" ht="19.5">
      <c r="A105" s="35"/>
      <c r="B105" s="36"/>
      <c r="C105" s="37"/>
      <c r="D105" s="189" t="s">
        <v>139</v>
      </c>
      <c r="E105" s="37"/>
      <c r="F105" s="190" t="s">
        <v>155</v>
      </c>
      <c r="G105" s="37"/>
      <c r="H105" s="37"/>
      <c r="I105" s="191"/>
      <c r="J105" s="37"/>
      <c r="K105" s="37"/>
      <c r="L105" s="40"/>
      <c r="M105" s="192"/>
      <c r="N105" s="193"/>
      <c r="O105" s="65"/>
      <c r="P105" s="65"/>
      <c r="Q105" s="65"/>
      <c r="R105" s="65"/>
      <c r="S105" s="65"/>
      <c r="T105" s="66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T105" s="18" t="s">
        <v>139</v>
      </c>
      <c r="AU105" s="18" t="s">
        <v>82</v>
      </c>
    </row>
    <row r="106" spans="1:65" s="2" customFormat="1" ht="11.25">
      <c r="A106" s="35"/>
      <c r="B106" s="36"/>
      <c r="C106" s="37"/>
      <c r="D106" s="194" t="s">
        <v>141</v>
      </c>
      <c r="E106" s="37"/>
      <c r="F106" s="195" t="s">
        <v>156</v>
      </c>
      <c r="G106" s="37"/>
      <c r="H106" s="37"/>
      <c r="I106" s="191"/>
      <c r="J106" s="37"/>
      <c r="K106" s="37"/>
      <c r="L106" s="40"/>
      <c r="M106" s="192"/>
      <c r="N106" s="193"/>
      <c r="O106" s="65"/>
      <c r="P106" s="65"/>
      <c r="Q106" s="65"/>
      <c r="R106" s="65"/>
      <c r="S106" s="65"/>
      <c r="T106" s="66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T106" s="18" t="s">
        <v>141</v>
      </c>
      <c r="AU106" s="18" t="s">
        <v>82</v>
      </c>
    </row>
    <row r="107" spans="1:65" s="13" customFormat="1" ht="11.25">
      <c r="B107" s="196"/>
      <c r="C107" s="197"/>
      <c r="D107" s="189" t="s">
        <v>143</v>
      </c>
      <c r="E107" s="198" t="s">
        <v>19</v>
      </c>
      <c r="F107" s="199" t="s">
        <v>157</v>
      </c>
      <c r="G107" s="197"/>
      <c r="H107" s="200">
        <v>14.952</v>
      </c>
      <c r="I107" s="201"/>
      <c r="J107" s="197"/>
      <c r="K107" s="197"/>
      <c r="L107" s="202"/>
      <c r="M107" s="203"/>
      <c r="N107" s="204"/>
      <c r="O107" s="204"/>
      <c r="P107" s="204"/>
      <c r="Q107" s="204"/>
      <c r="R107" s="204"/>
      <c r="S107" s="204"/>
      <c r="T107" s="205"/>
      <c r="AT107" s="206" t="s">
        <v>143</v>
      </c>
      <c r="AU107" s="206" t="s">
        <v>82</v>
      </c>
      <c r="AV107" s="13" t="s">
        <v>82</v>
      </c>
      <c r="AW107" s="13" t="s">
        <v>33</v>
      </c>
      <c r="AX107" s="13" t="s">
        <v>79</v>
      </c>
      <c r="AY107" s="206" t="s">
        <v>130</v>
      </c>
    </row>
    <row r="108" spans="1:65" s="2" customFormat="1" ht="16.5" customHeight="1">
      <c r="A108" s="35"/>
      <c r="B108" s="36"/>
      <c r="C108" s="176" t="s">
        <v>137</v>
      </c>
      <c r="D108" s="176" t="s">
        <v>132</v>
      </c>
      <c r="E108" s="177" t="s">
        <v>158</v>
      </c>
      <c r="F108" s="178" t="s">
        <v>159</v>
      </c>
      <c r="G108" s="179" t="s">
        <v>135</v>
      </c>
      <c r="H108" s="180">
        <v>22.428000000000001</v>
      </c>
      <c r="I108" s="181"/>
      <c r="J108" s="182">
        <f>ROUND(I108*H108,2)</f>
        <v>0</v>
      </c>
      <c r="K108" s="178" t="s">
        <v>136</v>
      </c>
      <c r="L108" s="40"/>
      <c r="M108" s="183" t="s">
        <v>19</v>
      </c>
      <c r="N108" s="184" t="s">
        <v>42</v>
      </c>
      <c r="O108" s="65"/>
      <c r="P108" s="185">
        <f>O108*H108</f>
        <v>0</v>
      </c>
      <c r="Q108" s="185">
        <v>0</v>
      </c>
      <c r="R108" s="185">
        <f>Q108*H108</f>
        <v>0</v>
      </c>
      <c r="S108" s="185">
        <v>1.1200000000000001</v>
      </c>
      <c r="T108" s="186">
        <f>S108*H108</f>
        <v>25.119360000000004</v>
      </c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R108" s="187" t="s">
        <v>137</v>
      </c>
      <c r="AT108" s="187" t="s">
        <v>132</v>
      </c>
      <c r="AU108" s="187" t="s">
        <v>82</v>
      </c>
      <c r="AY108" s="18" t="s">
        <v>130</v>
      </c>
      <c r="BE108" s="188">
        <f>IF(N108="základní",J108,0)</f>
        <v>0</v>
      </c>
      <c r="BF108" s="188">
        <f>IF(N108="snížená",J108,0)</f>
        <v>0</v>
      </c>
      <c r="BG108" s="188">
        <f>IF(N108="zákl. přenesená",J108,0)</f>
        <v>0</v>
      </c>
      <c r="BH108" s="188">
        <f>IF(N108="sníž. přenesená",J108,0)</f>
        <v>0</v>
      </c>
      <c r="BI108" s="188">
        <f>IF(N108="nulová",J108,0)</f>
        <v>0</v>
      </c>
      <c r="BJ108" s="18" t="s">
        <v>79</v>
      </c>
      <c r="BK108" s="188">
        <f>ROUND(I108*H108,2)</f>
        <v>0</v>
      </c>
      <c r="BL108" s="18" t="s">
        <v>137</v>
      </c>
      <c r="BM108" s="187" t="s">
        <v>160</v>
      </c>
    </row>
    <row r="109" spans="1:65" s="2" customFormat="1" ht="19.5">
      <c r="A109" s="35"/>
      <c r="B109" s="36"/>
      <c r="C109" s="37"/>
      <c r="D109" s="189" t="s">
        <v>139</v>
      </c>
      <c r="E109" s="37"/>
      <c r="F109" s="190" t="s">
        <v>161</v>
      </c>
      <c r="G109" s="37"/>
      <c r="H109" s="37"/>
      <c r="I109" s="191"/>
      <c r="J109" s="37"/>
      <c r="K109" s="37"/>
      <c r="L109" s="40"/>
      <c r="M109" s="192"/>
      <c r="N109" s="193"/>
      <c r="O109" s="65"/>
      <c r="P109" s="65"/>
      <c r="Q109" s="65"/>
      <c r="R109" s="65"/>
      <c r="S109" s="65"/>
      <c r="T109" s="66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T109" s="18" t="s">
        <v>139</v>
      </c>
      <c r="AU109" s="18" t="s">
        <v>82</v>
      </c>
    </row>
    <row r="110" spans="1:65" s="2" customFormat="1" ht="11.25">
      <c r="A110" s="35"/>
      <c r="B110" s="36"/>
      <c r="C110" s="37"/>
      <c r="D110" s="194" t="s">
        <v>141</v>
      </c>
      <c r="E110" s="37"/>
      <c r="F110" s="195" t="s">
        <v>162</v>
      </c>
      <c r="G110" s="37"/>
      <c r="H110" s="37"/>
      <c r="I110" s="191"/>
      <c r="J110" s="37"/>
      <c r="K110" s="37"/>
      <c r="L110" s="40"/>
      <c r="M110" s="192"/>
      <c r="N110" s="193"/>
      <c r="O110" s="65"/>
      <c r="P110" s="65"/>
      <c r="Q110" s="65"/>
      <c r="R110" s="65"/>
      <c r="S110" s="65"/>
      <c r="T110" s="66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T110" s="18" t="s">
        <v>141</v>
      </c>
      <c r="AU110" s="18" t="s">
        <v>82</v>
      </c>
    </row>
    <row r="111" spans="1:65" s="13" customFormat="1" ht="11.25">
      <c r="B111" s="196"/>
      <c r="C111" s="197"/>
      <c r="D111" s="189" t="s">
        <v>143</v>
      </c>
      <c r="E111" s="198" t="s">
        <v>19</v>
      </c>
      <c r="F111" s="199" t="s">
        <v>163</v>
      </c>
      <c r="G111" s="197"/>
      <c r="H111" s="200">
        <v>22.428000000000001</v>
      </c>
      <c r="I111" s="201"/>
      <c r="J111" s="197"/>
      <c r="K111" s="197"/>
      <c r="L111" s="202"/>
      <c r="M111" s="203"/>
      <c r="N111" s="204"/>
      <c r="O111" s="204"/>
      <c r="P111" s="204"/>
      <c r="Q111" s="204"/>
      <c r="R111" s="204"/>
      <c r="S111" s="204"/>
      <c r="T111" s="205"/>
      <c r="AT111" s="206" t="s">
        <v>143</v>
      </c>
      <c r="AU111" s="206" t="s">
        <v>82</v>
      </c>
      <c r="AV111" s="13" t="s">
        <v>82</v>
      </c>
      <c r="AW111" s="13" t="s">
        <v>33</v>
      </c>
      <c r="AX111" s="13" t="s">
        <v>79</v>
      </c>
      <c r="AY111" s="206" t="s">
        <v>130</v>
      </c>
    </row>
    <row r="112" spans="1:65" s="2" customFormat="1" ht="16.5" customHeight="1">
      <c r="A112" s="35"/>
      <c r="B112" s="36"/>
      <c r="C112" s="176" t="s">
        <v>164</v>
      </c>
      <c r="D112" s="176" t="s">
        <v>132</v>
      </c>
      <c r="E112" s="177" t="s">
        <v>165</v>
      </c>
      <c r="F112" s="178" t="s">
        <v>166</v>
      </c>
      <c r="G112" s="179" t="s">
        <v>135</v>
      </c>
      <c r="H112" s="180">
        <v>14.952</v>
      </c>
      <c r="I112" s="181"/>
      <c r="J112" s="182">
        <f>ROUND(I112*H112,2)</f>
        <v>0</v>
      </c>
      <c r="K112" s="178" t="s">
        <v>136</v>
      </c>
      <c r="L112" s="40"/>
      <c r="M112" s="183" t="s">
        <v>19</v>
      </c>
      <c r="N112" s="184" t="s">
        <v>42</v>
      </c>
      <c r="O112" s="65"/>
      <c r="P112" s="185">
        <f>O112*H112</f>
        <v>0</v>
      </c>
      <c r="Q112" s="185">
        <v>0</v>
      </c>
      <c r="R112" s="185">
        <f>Q112*H112</f>
        <v>0</v>
      </c>
      <c r="S112" s="185">
        <v>0.22</v>
      </c>
      <c r="T112" s="186">
        <f>S112*H112</f>
        <v>3.2894399999999999</v>
      </c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R112" s="187" t="s">
        <v>137</v>
      </c>
      <c r="AT112" s="187" t="s">
        <v>132</v>
      </c>
      <c r="AU112" s="187" t="s">
        <v>82</v>
      </c>
      <c r="AY112" s="18" t="s">
        <v>130</v>
      </c>
      <c r="BE112" s="188">
        <f>IF(N112="základní",J112,0)</f>
        <v>0</v>
      </c>
      <c r="BF112" s="188">
        <f>IF(N112="snížená",J112,0)</f>
        <v>0</v>
      </c>
      <c r="BG112" s="188">
        <f>IF(N112="zákl. přenesená",J112,0)</f>
        <v>0</v>
      </c>
      <c r="BH112" s="188">
        <f>IF(N112="sníž. přenesená",J112,0)</f>
        <v>0</v>
      </c>
      <c r="BI112" s="188">
        <f>IF(N112="nulová",J112,0)</f>
        <v>0</v>
      </c>
      <c r="BJ112" s="18" t="s">
        <v>79</v>
      </c>
      <c r="BK112" s="188">
        <f>ROUND(I112*H112,2)</f>
        <v>0</v>
      </c>
      <c r="BL112" s="18" t="s">
        <v>137</v>
      </c>
      <c r="BM112" s="187" t="s">
        <v>167</v>
      </c>
    </row>
    <row r="113" spans="1:65" s="2" customFormat="1" ht="19.5">
      <c r="A113" s="35"/>
      <c r="B113" s="36"/>
      <c r="C113" s="37"/>
      <c r="D113" s="189" t="s">
        <v>139</v>
      </c>
      <c r="E113" s="37"/>
      <c r="F113" s="190" t="s">
        <v>168</v>
      </c>
      <c r="G113" s="37"/>
      <c r="H113" s="37"/>
      <c r="I113" s="191"/>
      <c r="J113" s="37"/>
      <c r="K113" s="37"/>
      <c r="L113" s="40"/>
      <c r="M113" s="192"/>
      <c r="N113" s="193"/>
      <c r="O113" s="65"/>
      <c r="P113" s="65"/>
      <c r="Q113" s="65"/>
      <c r="R113" s="65"/>
      <c r="S113" s="65"/>
      <c r="T113" s="66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T113" s="18" t="s">
        <v>139</v>
      </c>
      <c r="AU113" s="18" t="s">
        <v>82</v>
      </c>
    </row>
    <row r="114" spans="1:65" s="2" customFormat="1" ht="11.25">
      <c r="A114" s="35"/>
      <c r="B114" s="36"/>
      <c r="C114" s="37"/>
      <c r="D114" s="194" t="s">
        <v>141</v>
      </c>
      <c r="E114" s="37"/>
      <c r="F114" s="195" t="s">
        <v>169</v>
      </c>
      <c r="G114" s="37"/>
      <c r="H114" s="37"/>
      <c r="I114" s="191"/>
      <c r="J114" s="37"/>
      <c r="K114" s="37"/>
      <c r="L114" s="40"/>
      <c r="M114" s="192"/>
      <c r="N114" s="193"/>
      <c r="O114" s="65"/>
      <c r="P114" s="65"/>
      <c r="Q114" s="65"/>
      <c r="R114" s="65"/>
      <c r="S114" s="65"/>
      <c r="T114" s="66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T114" s="18" t="s">
        <v>141</v>
      </c>
      <c r="AU114" s="18" t="s">
        <v>82</v>
      </c>
    </row>
    <row r="115" spans="1:65" s="13" customFormat="1" ht="11.25">
      <c r="B115" s="196"/>
      <c r="C115" s="197"/>
      <c r="D115" s="189" t="s">
        <v>143</v>
      </c>
      <c r="E115" s="198" t="s">
        <v>19</v>
      </c>
      <c r="F115" s="199" t="s">
        <v>157</v>
      </c>
      <c r="G115" s="197"/>
      <c r="H115" s="200">
        <v>14.952</v>
      </c>
      <c r="I115" s="201"/>
      <c r="J115" s="197"/>
      <c r="K115" s="197"/>
      <c r="L115" s="202"/>
      <c r="M115" s="203"/>
      <c r="N115" s="204"/>
      <c r="O115" s="204"/>
      <c r="P115" s="204"/>
      <c r="Q115" s="204"/>
      <c r="R115" s="204"/>
      <c r="S115" s="204"/>
      <c r="T115" s="205"/>
      <c r="AT115" s="206" t="s">
        <v>143</v>
      </c>
      <c r="AU115" s="206" t="s">
        <v>82</v>
      </c>
      <c r="AV115" s="13" t="s">
        <v>82</v>
      </c>
      <c r="AW115" s="13" t="s">
        <v>33</v>
      </c>
      <c r="AX115" s="13" t="s">
        <v>79</v>
      </c>
      <c r="AY115" s="206" t="s">
        <v>130</v>
      </c>
    </row>
    <row r="116" spans="1:65" s="2" customFormat="1" ht="16.5" customHeight="1">
      <c r="A116" s="35"/>
      <c r="B116" s="36"/>
      <c r="C116" s="176" t="s">
        <v>170</v>
      </c>
      <c r="D116" s="176" t="s">
        <v>132</v>
      </c>
      <c r="E116" s="177" t="s">
        <v>171</v>
      </c>
      <c r="F116" s="178" t="s">
        <v>172</v>
      </c>
      <c r="G116" s="179" t="s">
        <v>173</v>
      </c>
      <c r="H116" s="180">
        <v>3</v>
      </c>
      <c r="I116" s="181"/>
      <c r="J116" s="182">
        <f>ROUND(I116*H116,2)</f>
        <v>0</v>
      </c>
      <c r="K116" s="178" t="s">
        <v>136</v>
      </c>
      <c r="L116" s="40"/>
      <c r="M116" s="183" t="s">
        <v>19</v>
      </c>
      <c r="N116" s="184" t="s">
        <v>42</v>
      </c>
      <c r="O116" s="65"/>
      <c r="P116" s="185">
        <f>O116*H116</f>
        <v>0</v>
      </c>
      <c r="Q116" s="185">
        <v>8.6800000000000002E-3</v>
      </c>
      <c r="R116" s="185">
        <f>Q116*H116</f>
        <v>2.6040000000000001E-2</v>
      </c>
      <c r="S116" s="185">
        <v>0</v>
      </c>
      <c r="T116" s="186">
        <f>S116*H116</f>
        <v>0</v>
      </c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R116" s="187" t="s">
        <v>137</v>
      </c>
      <c r="AT116" s="187" t="s">
        <v>132</v>
      </c>
      <c r="AU116" s="187" t="s">
        <v>82</v>
      </c>
      <c r="AY116" s="18" t="s">
        <v>130</v>
      </c>
      <c r="BE116" s="188">
        <f>IF(N116="základní",J116,0)</f>
        <v>0</v>
      </c>
      <c r="BF116" s="188">
        <f>IF(N116="snížená",J116,0)</f>
        <v>0</v>
      </c>
      <c r="BG116" s="188">
        <f>IF(N116="zákl. přenesená",J116,0)</f>
        <v>0</v>
      </c>
      <c r="BH116" s="188">
        <f>IF(N116="sníž. přenesená",J116,0)</f>
        <v>0</v>
      </c>
      <c r="BI116" s="188">
        <f>IF(N116="nulová",J116,0)</f>
        <v>0</v>
      </c>
      <c r="BJ116" s="18" t="s">
        <v>79</v>
      </c>
      <c r="BK116" s="188">
        <f>ROUND(I116*H116,2)</f>
        <v>0</v>
      </c>
      <c r="BL116" s="18" t="s">
        <v>137</v>
      </c>
      <c r="BM116" s="187" t="s">
        <v>174</v>
      </c>
    </row>
    <row r="117" spans="1:65" s="2" customFormat="1" ht="29.25">
      <c r="A117" s="35"/>
      <c r="B117" s="36"/>
      <c r="C117" s="37"/>
      <c r="D117" s="189" t="s">
        <v>139</v>
      </c>
      <c r="E117" s="37"/>
      <c r="F117" s="190" t="s">
        <v>175</v>
      </c>
      <c r="G117" s="37"/>
      <c r="H117" s="37"/>
      <c r="I117" s="191"/>
      <c r="J117" s="37"/>
      <c r="K117" s="37"/>
      <c r="L117" s="40"/>
      <c r="M117" s="192"/>
      <c r="N117" s="193"/>
      <c r="O117" s="65"/>
      <c r="P117" s="65"/>
      <c r="Q117" s="65"/>
      <c r="R117" s="65"/>
      <c r="S117" s="65"/>
      <c r="T117" s="66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18" t="s">
        <v>139</v>
      </c>
      <c r="AU117" s="18" t="s">
        <v>82</v>
      </c>
    </row>
    <row r="118" spans="1:65" s="2" customFormat="1" ht="11.25">
      <c r="A118" s="35"/>
      <c r="B118" s="36"/>
      <c r="C118" s="37"/>
      <c r="D118" s="194" t="s">
        <v>141</v>
      </c>
      <c r="E118" s="37"/>
      <c r="F118" s="195" t="s">
        <v>176</v>
      </c>
      <c r="G118" s="37"/>
      <c r="H118" s="37"/>
      <c r="I118" s="191"/>
      <c r="J118" s="37"/>
      <c r="K118" s="37"/>
      <c r="L118" s="40"/>
      <c r="M118" s="192"/>
      <c r="N118" s="193"/>
      <c r="O118" s="65"/>
      <c r="P118" s="65"/>
      <c r="Q118" s="65"/>
      <c r="R118" s="65"/>
      <c r="S118" s="65"/>
      <c r="T118" s="66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8" t="s">
        <v>141</v>
      </c>
      <c r="AU118" s="18" t="s">
        <v>82</v>
      </c>
    </row>
    <row r="119" spans="1:65" s="13" customFormat="1" ht="11.25">
      <c r="B119" s="196"/>
      <c r="C119" s="197"/>
      <c r="D119" s="189" t="s">
        <v>143</v>
      </c>
      <c r="E119" s="198" t="s">
        <v>19</v>
      </c>
      <c r="F119" s="199" t="s">
        <v>177</v>
      </c>
      <c r="G119" s="197"/>
      <c r="H119" s="200">
        <v>3</v>
      </c>
      <c r="I119" s="201"/>
      <c r="J119" s="197"/>
      <c r="K119" s="197"/>
      <c r="L119" s="202"/>
      <c r="M119" s="203"/>
      <c r="N119" s="204"/>
      <c r="O119" s="204"/>
      <c r="P119" s="204"/>
      <c r="Q119" s="204"/>
      <c r="R119" s="204"/>
      <c r="S119" s="204"/>
      <c r="T119" s="205"/>
      <c r="AT119" s="206" t="s">
        <v>143</v>
      </c>
      <c r="AU119" s="206" t="s">
        <v>82</v>
      </c>
      <c r="AV119" s="13" t="s">
        <v>82</v>
      </c>
      <c r="AW119" s="13" t="s">
        <v>33</v>
      </c>
      <c r="AX119" s="13" t="s">
        <v>79</v>
      </c>
      <c r="AY119" s="206" t="s">
        <v>130</v>
      </c>
    </row>
    <row r="120" spans="1:65" s="2" customFormat="1" ht="16.5" customHeight="1">
      <c r="A120" s="35"/>
      <c r="B120" s="36"/>
      <c r="C120" s="176" t="s">
        <v>178</v>
      </c>
      <c r="D120" s="176" t="s">
        <v>132</v>
      </c>
      <c r="E120" s="177" t="s">
        <v>179</v>
      </c>
      <c r="F120" s="178" t="s">
        <v>180</v>
      </c>
      <c r="G120" s="179" t="s">
        <v>173</v>
      </c>
      <c r="H120" s="180">
        <v>8.1</v>
      </c>
      <c r="I120" s="181"/>
      <c r="J120" s="182">
        <f>ROUND(I120*H120,2)</f>
        <v>0</v>
      </c>
      <c r="K120" s="178" t="s">
        <v>136</v>
      </c>
      <c r="L120" s="40"/>
      <c r="M120" s="183" t="s">
        <v>19</v>
      </c>
      <c r="N120" s="184" t="s">
        <v>42</v>
      </c>
      <c r="O120" s="65"/>
      <c r="P120" s="185">
        <f>O120*H120</f>
        <v>0</v>
      </c>
      <c r="Q120" s="185">
        <v>1.269E-2</v>
      </c>
      <c r="R120" s="185">
        <f>Q120*H120</f>
        <v>0.10278899999999999</v>
      </c>
      <c r="S120" s="185">
        <v>0</v>
      </c>
      <c r="T120" s="186">
        <f>S120*H120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187" t="s">
        <v>137</v>
      </c>
      <c r="AT120" s="187" t="s">
        <v>132</v>
      </c>
      <c r="AU120" s="187" t="s">
        <v>82</v>
      </c>
      <c r="AY120" s="18" t="s">
        <v>130</v>
      </c>
      <c r="BE120" s="188">
        <f>IF(N120="základní",J120,0)</f>
        <v>0</v>
      </c>
      <c r="BF120" s="188">
        <f>IF(N120="snížená",J120,0)</f>
        <v>0</v>
      </c>
      <c r="BG120" s="188">
        <f>IF(N120="zákl. přenesená",J120,0)</f>
        <v>0</v>
      </c>
      <c r="BH120" s="188">
        <f>IF(N120="sníž. přenesená",J120,0)</f>
        <v>0</v>
      </c>
      <c r="BI120" s="188">
        <f>IF(N120="nulová",J120,0)</f>
        <v>0</v>
      </c>
      <c r="BJ120" s="18" t="s">
        <v>79</v>
      </c>
      <c r="BK120" s="188">
        <f>ROUND(I120*H120,2)</f>
        <v>0</v>
      </c>
      <c r="BL120" s="18" t="s">
        <v>137</v>
      </c>
      <c r="BM120" s="187" t="s">
        <v>181</v>
      </c>
    </row>
    <row r="121" spans="1:65" s="2" customFormat="1" ht="29.25">
      <c r="A121" s="35"/>
      <c r="B121" s="36"/>
      <c r="C121" s="37"/>
      <c r="D121" s="189" t="s">
        <v>139</v>
      </c>
      <c r="E121" s="37"/>
      <c r="F121" s="190" t="s">
        <v>182</v>
      </c>
      <c r="G121" s="37"/>
      <c r="H121" s="37"/>
      <c r="I121" s="191"/>
      <c r="J121" s="37"/>
      <c r="K121" s="37"/>
      <c r="L121" s="40"/>
      <c r="M121" s="192"/>
      <c r="N121" s="193"/>
      <c r="O121" s="65"/>
      <c r="P121" s="65"/>
      <c r="Q121" s="65"/>
      <c r="R121" s="65"/>
      <c r="S121" s="65"/>
      <c r="T121" s="66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8" t="s">
        <v>139</v>
      </c>
      <c r="AU121" s="18" t="s">
        <v>82</v>
      </c>
    </row>
    <row r="122" spans="1:65" s="2" customFormat="1" ht="11.25">
      <c r="A122" s="35"/>
      <c r="B122" s="36"/>
      <c r="C122" s="37"/>
      <c r="D122" s="194" t="s">
        <v>141</v>
      </c>
      <c r="E122" s="37"/>
      <c r="F122" s="195" t="s">
        <v>183</v>
      </c>
      <c r="G122" s="37"/>
      <c r="H122" s="37"/>
      <c r="I122" s="191"/>
      <c r="J122" s="37"/>
      <c r="K122" s="37"/>
      <c r="L122" s="40"/>
      <c r="M122" s="192"/>
      <c r="N122" s="193"/>
      <c r="O122" s="65"/>
      <c r="P122" s="65"/>
      <c r="Q122" s="65"/>
      <c r="R122" s="65"/>
      <c r="S122" s="65"/>
      <c r="T122" s="66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141</v>
      </c>
      <c r="AU122" s="18" t="s">
        <v>82</v>
      </c>
    </row>
    <row r="123" spans="1:65" s="13" customFormat="1" ht="11.25">
      <c r="B123" s="196"/>
      <c r="C123" s="197"/>
      <c r="D123" s="189" t="s">
        <v>143</v>
      </c>
      <c r="E123" s="198" t="s">
        <v>19</v>
      </c>
      <c r="F123" s="199" t="s">
        <v>184</v>
      </c>
      <c r="G123" s="197"/>
      <c r="H123" s="200">
        <v>4.0999999999999996</v>
      </c>
      <c r="I123" s="201"/>
      <c r="J123" s="197"/>
      <c r="K123" s="197"/>
      <c r="L123" s="202"/>
      <c r="M123" s="203"/>
      <c r="N123" s="204"/>
      <c r="O123" s="204"/>
      <c r="P123" s="204"/>
      <c r="Q123" s="204"/>
      <c r="R123" s="204"/>
      <c r="S123" s="204"/>
      <c r="T123" s="205"/>
      <c r="AT123" s="206" t="s">
        <v>143</v>
      </c>
      <c r="AU123" s="206" t="s">
        <v>82</v>
      </c>
      <c r="AV123" s="13" t="s">
        <v>82</v>
      </c>
      <c r="AW123" s="13" t="s">
        <v>33</v>
      </c>
      <c r="AX123" s="13" t="s">
        <v>71</v>
      </c>
      <c r="AY123" s="206" t="s">
        <v>130</v>
      </c>
    </row>
    <row r="124" spans="1:65" s="13" customFormat="1" ht="11.25">
      <c r="B124" s="196"/>
      <c r="C124" s="197"/>
      <c r="D124" s="189" t="s">
        <v>143</v>
      </c>
      <c r="E124" s="198" t="s">
        <v>19</v>
      </c>
      <c r="F124" s="199" t="s">
        <v>185</v>
      </c>
      <c r="G124" s="197"/>
      <c r="H124" s="200">
        <v>4</v>
      </c>
      <c r="I124" s="201"/>
      <c r="J124" s="197"/>
      <c r="K124" s="197"/>
      <c r="L124" s="202"/>
      <c r="M124" s="203"/>
      <c r="N124" s="204"/>
      <c r="O124" s="204"/>
      <c r="P124" s="204"/>
      <c r="Q124" s="204"/>
      <c r="R124" s="204"/>
      <c r="S124" s="204"/>
      <c r="T124" s="205"/>
      <c r="AT124" s="206" t="s">
        <v>143</v>
      </c>
      <c r="AU124" s="206" t="s">
        <v>82</v>
      </c>
      <c r="AV124" s="13" t="s">
        <v>82</v>
      </c>
      <c r="AW124" s="13" t="s">
        <v>33</v>
      </c>
      <c r="AX124" s="13" t="s">
        <v>71</v>
      </c>
      <c r="AY124" s="206" t="s">
        <v>130</v>
      </c>
    </row>
    <row r="125" spans="1:65" s="2" customFormat="1" ht="16.5" customHeight="1">
      <c r="A125" s="35"/>
      <c r="B125" s="36"/>
      <c r="C125" s="176" t="s">
        <v>186</v>
      </c>
      <c r="D125" s="176" t="s">
        <v>132</v>
      </c>
      <c r="E125" s="177" t="s">
        <v>187</v>
      </c>
      <c r="F125" s="178" t="s">
        <v>188</v>
      </c>
      <c r="G125" s="179" t="s">
        <v>173</v>
      </c>
      <c r="H125" s="180">
        <v>10.199999999999999</v>
      </c>
      <c r="I125" s="181"/>
      <c r="J125" s="182">
        <f>ROUND(I125*H125,2)</f>
        <v>0</v>
      </c>
      <c r="K125" s="178" t="s">
        <v>136</v>
      </c>
      <c r="L125" s="40"/>
      <c r="M125" s="183" t="s">
        <v>19</v>
      </c>
      <c r="N125" s="184" t="s">
        <v>42</v>
      </c>
      <c r="O125" s="65"/>
      <c r="P125" s="185">
        <f>O125*H125</f>
        <v>0</v>
      </c>
      <c r="Q125" s="185">
        <v>3.6900000000000002E-2</v>
      </c>
      <c r="R125" s="185">
        <f>Q125*H125</f>
        <v>0.37637999999999999</v>
      </c>
      <c r="S125" s="185">
        <v>0</v>
      </c>
      <c r="T125" s="186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87" t="s">
        <v>137</v>
      </c>
      <c r="AT125" s="187" t="s">
        <v>132</v>
      </c>
      <c r="AU125" s="187" t="s">
        <v>82</v>
      </c>
      <c r="AY125" s="18" t="s">
        <v>130</v>
      </c>
      <c r="BE125" s="188">
        <f>IF(N125="základní",J125,0)</f>
        <v>0</v>
      </c>
      <c r="BF125" s="188">
        <f>IF(N125="snížená",J125,0)</f>
        <v>0</v>
      </c>
      <c r="BG125" s="188">
        <f>IF(N125="zákl. přenesená",J125,0)</f>
        <v>0</v>
      </c>
      <c r="BH125" s="188">
        <f>IF(N125="sníž. přenesená",J125,0)</f>
        <v>0</v>
      </c>
      <c r="BI125" s="188">
        <f>IF(N125="nulová",J125,0)</f>
        <v>0</v>
      </c>
      <c r="BJ125" s="18" t="s">
        <v>79</v>
      </c>
      <c r="BK125" s="188">
        <f>ROUND(I125*H125,2)</f>
        <v>0</v>
      </c>
      <c r="BL125" s="18" t="s">
        <v>137</v>
      </c>
      <c r="BM125" s="187" t="s">
        <v>189</v>
      </c>
    </row>
    <row r="126" spans="1:65" s="2" customFormat="1" ht="29.25">
      <c r="A126" s="35"/>
      <c r="B126" s="36"/>
      <c r="C126" s="37"/>
      <c r="D126" s="189" t="s">
        <v>139</v>
      </c>
      <c r="E126" s="37"/>
      <c r="F126" s="190" t="s">
        <v>190</v>
      </c>
      <c r="G126" s="37"/>
      <c r="H126" s="37"/>
      <c r="I126" s="191"/>
      <c r="J126" s="37"/>
      <c r="K126" s="37"/>
      <c r="L126" s="40"/>
      <c r="M126" s="192"/>
      <c r="N126" s="193"/>
      <c r="O126" s="65"/>
      <c r="P126" s="65"/>
      <c r="Q126" s="65"/>
      <c r="R126" s="65"/>
      <c r="S126" s="65"/>
      <c r="T126" s="66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8" t="s">
        <v>139</v>
      </c>
      <c r="AU126" s="18" t="s">
        <v>82</v>
      </c>
    </row>
    <row r="127" spans="1:65" s="2" customFormat="1" ht="11.25">
      <c r="A127" s="35"/>
      <c r="B127" s="36"/>
      <c r="C127" s="37"/>
      <c r="D127" s="194" t="s">
        <v>141</v>
      </c>
      <c r="E127" s="37"/>
      <c r="F127" s="195" t="s">
        <v>191</v>
      </c>
      <c r="G127" s="37"/>
      <c r="H127" s="37"/>
      <c r="I127" s="191"/>
      <c r="J127" s="37"/>
      <c r="K127" s="37"/>
      <c r="L127" s="40"/>
      <c r="M127" s="192"/>
      <c r="N127" s="193"/>
      <c r="O127" s="65"/>
      <c r="P127" s="65"/>
      <c r="Q127" s="65"/>
      <c r="R127" s="65"/>
      <c r="S127" s="65"/>
      <c r="T127" s="66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8" t="s">
        <v>141</v>
      </c>
      <c r="AU127" s="18" t="s">
        <v>82</v>
      </c>
    </row>
    <row r="128" spans="1:65" s="13" customFormat="1" ht="11.25">
      <c r="B128" s="196"/>
      <c r="C128" s="197"/>
      <c r="D128" s="189" t="s">
        <v>143</v>
      </c>
      <c r="E128" s="198" t="s">
        <v>19</v>
      </c>
      <c r="F128" s="199" t="s">
        <v>192</v>
      </c>
      <c r="G128" s="197"/>
      <c r="H128" s="200">
        <v>2</v>
      </c>
      <c r="I128" s="201"/>
      <c r="J128" s="197"/>
      <c r="K128" s="197"/>
      <c r="L128" s="202"/>
      <c r="M128" s="203"/>
      <c r="N128" s="204"/>
      <c r="O128" s="204"/>
      <c r="P128" s="204"/>
      <c r="Q128" s="204"/>
      <c r="R128" s="204"/>
      <c r="S128" s="204"/>
      <c r="T128" s="205"/>
      <c r="AT128" s="206" t="s">
        <v>143</v>
      </c>
      <c r="AU128" s="206" t="s">
        <v>82</v>
      </c>
      <c r="AV128" s="13" t="s">
        <v>82</v>
      </c>
      <c r="AW128" s="13" t="s">
        <v>33</v>
      </c>
      <c r="AX128" s="13" t="s">
        <v>71</v>
      </c>
      <c r="AY128" s="206" t="s">
        <v>130</v>
      </c>
    </row>
    <row r="129" spans="1:65" s="13" customFormat="1" ht="11.25">
      <c r="B129" s="196"/>
      <c r="C129" s="197"/>
      <c r="D129" s="189" t="s">
        <v>143</v>
      </c>
      <c r="E129" s="198" t="s">
        <v>19</v>
      </c>
      <c r="F129" s="199" t="s">
        <v>193</v>
      </c>
      <c r="G129" s="197"/>
      <c r="H129" s="200">
        <v>8.1999999999999993</v>
      </c>
      <c r="I129" s="201"/>
      <c r="J129" s="197"/>
      <c r="K129" s="197"/>
      <c r="L129" s="202"/>
      <c r="M129" s="203"/>
      <c r="N129" s="204"/>
      <c r="O129" s="204"/>
      <c r="P129" s="204"/>
      <c r="Q129" s="204"/>
      <c r="R129" s="204"/>
      <c r="S129" s="204"/>
      <c r="T129" s="205"/>
      <c r="AT129" s="206" t="s">
        <v>143</v>
      </c>
      <c r="AU129" s="206" t="s">
        <v>82</v>
      </c>
      <c r="AV129" s="13" t="s">
        <v>82</v>
      </c>
      <c r="AW129" s="13" t="s">
        <v>33</v>
      </c>
      <c r="AX129" s="13" t="s">
        <v>71</v>
      </c>
      <c r="AY129" s="206" t="s">
        <v>130</v>
      </c>
    </row>
    <row r="130" spans="1:65" s="2" customFormat="1" ht="16.5" customHeight="1">
      <c r="A130" s="35"/>
      <c r="B130" s="36"/>
      <c r="C130" s="176" t="s">
        <v>194</v>
      </c>
      <c r="D130" s="176" t="s">
        <v>132</v>
      </c>
      <c r="E130" s="177" t="s">
        <v>195</v>
      </c>
      <c r="F130" s="178" t="s">
        <v>196</v>
      </c>
      <c r="G130" s="179" t="s">
        <v>173</v>
      </c>
      <c r="H130" s="180">
        <v>1</v>
      </c>
      <c r="I130" s="181"/>
      <c r="J130" s="182">
        <f>ROUND(I130*H130,2)</f>
        <v>0</v>
      </c>
      <c r="K130" s="178" t="s">
        <v>19</v>
      </c>
      <c r="L130" s="40"/>
      <c r="M130" s="183" t="s">
        <v>19</v>
      </c>
      <c r="N130" s="184" t="s">
        <v>42</v>
      </c>
      <c r="O130" s="65"/>
      <c r="P130" s="185">
        <f>O130*H130</f>
        <v>0</v>
      </c>
      <c r="Q130" s="185">
        <v>1.269E-2</v>
      </c>
      <c r="R130" s="185">
        <f>Q130*H130</f>
        <v>1.269E-2</v>
      </c>
      <c r="S130" s="185">
        <v>0</v>
      </c>
      <c r="T130" s="186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87" t="s">
        <v>137</v>
      </c>
      <c r="AT130" s="187" t="s">
        <v>132</v>
      </c>
      <c r="AU130" s="187" t="s">
        <v>82</v>
      </c>
      <c r="AY130" s="18" t="s">
        <v>130</v>
      </c>
      <c r="BE130" s="188">
        <f>IF(N130="základní",J130,0)</f>
        <v>0</v>
      </c>
      <c r="BF130" s="188">
        <f>IF(N130="snížená",J130,0)</f>
        <v>0</v>
      </c>
      <c r="BG130" s="188">
        <f>IF(N130="zákl. přenesená",J130,0)</f>
        <v>0</v>
      </c>
      <c r="BH130" s="188">
        <f>IF(N130="sníž. přenesená",J130,0)</f>
        <v>0</v>
      </c>
      <c r="BI130" s="188">
        <f>IF(N130="nulová",J130,0)</f>
        <v>0</v>
      </c>
      <c r="BJ130" s="18" t="s">
        <v>79</v>
      </c>
      <c r="BK130" s="188">
        <f>ROUND(I130*H130,2)</f>
        <v>0</v>
      </c>
      <c r="BL130" s="18" t="s">
        <v>137</v>
      </c>
      <c r="BM130" s="187" t="s">
        <v>197</v>
      </c>
    </row>
    <row r="131" spans="1:65" s="2" customFormat="1" ht="29.25">
      <c r="A131" s="35"/>
      <c r="B131" s="36"/>
      <c r="C131" s="37"/>
      <c r="D131" s="189" t="s">
        <v>139</v>
      </c>
      <c r="E131" s="37"/>
      <c r="F131" s="190" t="s">
        <v>198</v>
      </c>
      <c r="G131" s="37"/>
      <c r="H131" s="37"/>
      <c r="I131" s="191"/>
      <c r="J131" s="37"/>
      <c r="K131" s="37"/>
      <c r="L131" s="40"/>
      <c r="M131" s="192"/>
      <c r="N131" s="193"/>
      <c r="O131" s="65"/>
      <c r="P131" s="65"/>
      <c r="Q131" s="65"/>
      <c r="R131" s="65"/>
      <c r="S131" s="65"/>
      <c r="T131" s="66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139</v>
      </c>
      <c r="AU131" s="18" t="s">
        <v>82</v>
      </c>
    </row>
    <row r="132" spans="1:65" s="13" customFormat="1" ht="11.25">
      <c r="B132" s="196"/>
      <c r="C132" s="197"/>
      <c r="D132" s="189" t="s">
        <v>143</v>
      </c>
      <c r="E132" s="198" t="s">
        <v>19</v>
      </c>
      <c r="F132" s="199" t="s">
        <v>199</v>
      </c>
      <c r="G132" s="197"/>
      <c r="H132" s="200">
        <v>1</v>
      </c>
      <c r="I132" s="201"/>
      <c r="J132" s="197"/>
      <c r="K132" s="197"/>
      <c r="L132" s="202"/>
      <c r="M132" s="203"/>
      <c r="N132" s="204"/>
      <c r="O132" s="204"/>
      <c r="P132" s="204"/>
      <c r="Q132" s="204"/>
      <c r="R132" s="204"/>
      <c r="S132" s="204"/>
      <c r="T132" s="205"/>
      <c r="AT132" s="206" t="s">
        <v>143</v>
      </c>
      <c r="AU132" s="206" t="s">
        <v>82</v>
      </c>
      <c r="AV132" s="13" t="s">
        <v>82</v>
      </c>
      <c r="AW132" s="13" t="s">
        <v>33</v>
      </c>
      <c r="AX132" s="13" t="s">
        <v>79</v>
      </c>
      <c r="AY132" s="206" t="s">
        <v>130</v>
      </c>
    </row>
    <row r="133" spans="1:65" s="2" customFormat="1" ht="16.5" customHeight="1">
      <c r="A133" s="35"/>
      <c r="B133" s="36"/>
      <c r="C133" s="176" t="s">
        <v>200</v>
      </c>
      <c r="D133" s="176" t="s">
        <v>132</v>
      </c>
      <c r="E133" s="177" t="s">
        <v>201</v>
      </c>
      <c r="F133" s="178" t="s">
        <v>202</v>
      </c>
      <c r="G133" s="179" t="s">
        <v>173</v>
      </c>
      <c r="H133" s="180">
        <v>1</v>
      </c>
      <c r="I133" s="181"/>
      <c r="J133" s="182">
        <f>ROUND(I133*H133,2)</f>
        <v>0</v>
      </c>
      <c r="K133" s="178" t="s">
        <v>19</v>
      </c>
      <c r="L133" s="40"/>
      <c r="M133" s="183" t="s">
        <v>19</v>
      </c>
      <c r="N133" s="184" t="s">
        <v>42</v>
      </c>
      <c r="O133" s="65"/>
      <c r="P133" s="185">
        <f>O133*H133</f>
        <v>0</v>
      </c>
      <c r="Q133" s="185">
        <v>1.269E-2</v>
      </c>
      <c r="R133" s="185">
        <f>Q133*H133</f>
        <v>1.269E-2</v>
      </c>
      <c r="S133" s="185">
        <v>0</v>
      </c>
      <c r="T133" s="186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87" t="s">
        <v>137</v>
      </c>
      <c r="AT133" s="187" t="s">
        <v>132</v>
      </c>
      <c r="AU133" s="187" t="s">
        <v>82</v>
      </c>
      <c r="AY133" s="18" t="s">
        <v>130</v>
      </c>
      <c r="BE133" s="188">
        <f>IF(N133="základní",J133,0)</f>
        <v>0</v>
      </c>
      <c r="BF133" s="188">
        <f>IF(N133="snížená",J133,0)</f>
        <v>0</v>
      </c>
      <c r="BG133" s="188">
        <f>IF(N133="zákl. přenesená",J133,0)</f>
        <v>0</v>
      </c>
      <c r="BH133" s="188">
        <f>IF(N133="sníž. přenesená",J133,0)</f>
        <v>0</v>
      </c>
      <c r="BI133" s="188">
        <f>IF(N133="nulová",J133,0)</f>
        <v>0</v>
      </c>
      <c r="BJ133" s="18" t="s">
        <v>79</v>
      </c>
      <c r="BK133" s="188">
        <f>ROUND(I133*H133,2)</f>
        <v>0</v>
      </c>
      <c r="BL133" s="18" t="s">
        <v>137</v>
      </c>
      <c r="BM133" s="187" t="s">
        <v>203</v>
      </c>
    </row>
    <row r="134" spans="1:65" s="2" customFormat="1" ht="29.25">
      <c r="A134" s="35"/>
      <c r="B134" s="36"/>
      <c r="C134" s="37"/>
      <c r="D134" s="189" t="s">
        <v>139</v>
      </c>
      <c r="E134" s="37"/>
      <c r="F134" s="190" t="s">
        <v>204</v>
      </c>
      <c r="G134" s="37"/>
      <c r="H134" s="37"/>
      <c r="I134" s="191"/>
      <c r="J134" s="37"/>
      <c r="K134" s="37"/>
      <c r="L134" s="40"/>
      <c r="M134" s="192"/>
      <c r="N134" s="193"/>
      <c r="O134" s="65"/>
      <c r="P134" s="65"/>
      <c r="Q134" s="65"/>
      <c r="R134" s="65"/>
      <c r="S134" s="65"/>
      <c r="T134" s="66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8" t="s">
        <v>139</v>
      </c>
      <c r="AU134" s="18" t="s">
        <v>82</v>
      </c>
    </row>
    <row r="135" spans="1:65" s="13" customFormat="1" ht="11.25">
      <c r="B135" s="196"/>
      <c r="C135" s="197"/>
      <c r="D135" s="189" t="s">
        <v>143</v>
      </c>
      <c r="E135" s="198" t="s">
        <v>19</v>
      </c>
      <c r="F135" s="199" t="s">
        <v>199</v>
      </c>
      <c r="G135" s="197"/>
      <c r="H135" s="200">
        <v>1</v>
      </c>
      <c r="I135" s="201"/>
      <c r="J135" s="197"/>
      <c r="K135" s="197"/>
      <c r="L135" s="202"/>
      <c r="M135" s="203"/>
      <c r="N135" s="204"/>
      <c r="O135" s="204"/>
      <c r="P135" s="204"/>
      <c r="Q135" s="204"/>
      <c r="R135" s="204"/>
      <c r="S135" s="204"/>
      <c r="T135" s="205"/>
      <c r="AT135" s="206" t="s">
        <v>143</v>
      </c>
      <c r="AU135" s="206" t="s">
        <v>82</v>
      </c>
      <c r="AV135" s="13" t="s">
        <v>82</v>
      </c>
      <c r="AW135" s="13" t="s">
        <v>33</v>
      </c>
      <c r="AX135" s="13" t="s">
        <v>79</v>
      </c>
      <c r="AY135" s="206" t="s">
        <v>130</v>
      </c>
    </row>
    <row r="136" spans="1:65" s="2" customFormat="1" ht="16.5" customHeight="1">
      <c r="A136" s="35"/>
      <c r="B136" s="36"/>
      <c r="C136" s="176" t="s">
        <v>205</v>
      </c>
      <c r="D136" s="176" t="s">
        <v>132</v>
      </c>
      <c r="E136" s="177" t="s">
        <v>206</v>
      </c>
      <c r="F136" s="178" t="s">
        <v>207</v>
      </c>
      <c r="G136" s="179" t="s">
        <v>135</v>
      </c>
      <c r="H136" s="180">
        <v>107.56</v>
      </c>
      <c r="I136" s="181"/>
      <c r="J136" s="182">
        <f>ROUND(I136*H136,2)</f>
        <v>0</v>
      </c>
      <c r="K136" s="178" t="s">
        <v>136</v>
      </c>
      <c r="L136" s="40"/>
      <c r="M136" s="183" t="s">
        <v>19</v>
      </c>
      <c r="N136" s="184" t="s">
        <v>42</v>
      </c>
      <c r="O136" s="65"/>
      <c r="P136" s="185">
        <f>O136*H136</f>
        <v>0</v>
      </c>
      <c r="Q136" s="185">
        <v>0</v>
      </c>
      <c r="R136" s="185">
        <f>Q136*H136</f>
        <v>0</v>
      </c>
      <c r="S136" s="185">
        <v>0</v>
      </c>
      <c r="T136" s="186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87" t="s">
        <v>137</v>
      </c>
      <c r="AT136" s="187" t="s">
        <v>132</v>
      </c>
      <c r="AU136" s="187" t="s">
        <v>82</v>
      </c>
      <c r="AY136" s="18" t="s">
        <v>130</v>
      </c>
      <c r="BE136" s="188">
        <f>IF(N136="základní",J136,0)</f>
        <v>0</v>
      </c>
      <c r="BF136" s="188">
        <f>IF(N136="snížená",J136,0)</f>
        <v>0</v>
      </c>
      <c r="BG136" s="188">
        <f>IF(N136="zákl. přenesená",J136,0)</f>
        <v>0</v>
      </c>
      <c r="BH136" s="188">
        <f>IF(N136="sníž. přenesená",J136,0)</f>
        <v>0</v>
      </c>
      <c r="BI136" s="188">
        <f>IF(N136="nulová",J136,0)</f>
        <v>0</v>
      </c>
      <c r="BJ136" s="18" t="s">
        <v>79</v>
      </c>
      <c r="BK136" s="188">
        <f>ROUND(I136*H136,2)</f>
        <v>0</v>
      </c>
      <c r="BL136" s="18" t="s">
        <v>137</v>
      </c>
      <c r="BM136" s="187" t="s">
        <v>208</v>
      </c>
    </row>
    <row r="137" spans="1:65" s="2" customFormat="1" ht="11.25">
      <c r="A137" s="35"/>
      <c r="B137" s="36"/>
      <c r="C137" s="37"/>
      <c r="D137" s="189" t="s">
        <v>139</v>
      </c>
      <c r="E137" s="37"/>
      <c r="F137" s="190" t="s">
        <v>209</v>
      </c>
      <c r="G137" s="37"/>
      <c r="H137" s="37"/>
      <c r="I137" s="191"/>
      <c r="J137" s="37"/>
      <c r="K137" s="37"/>
      <c r="L137" s="40"/>
      <c r="M137" s="192"/>
      <c r="N137" s="193"/>
      <c r="O137" s="65"/>
      <c r="P137" s="65"/>
      <c r="Q137" s="65"/>
      <c r="R137" s="65"/>
      <c r="S137" s="65"/>
      <c r="T137" s="66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8" t="s">
        <v>139</v>
      </c>
      <c r="AU137" s="18" t="s">
        <v>82</v>
      </c>
    </row>
    <row r="138" spans="1:65" s="2" customFormat="1" ht="11.25">
      <c r="A138" s="35"/>
      <c r="B138" s="36"/>
      <c r="C138" s="37"/>
      <c r="D138" s="194" t="s">
        <v>141</v>
      </c>
      <c r="E138" s="37"/>
      <c r="F138" s="195" t="s">
        <v>210</v>
      </c>
      <c r="G138" s="37"/>
      <c r="H138" s="37"/>
      <c r="I138" s="191"/>
      <c r="J138" s="37"/>
      <c r="K138" s="37"/>
      <c r="L138" s="40"/>
      <c r="M138" s="192"/>
      <c r="N138" s="193"/>
      <c r="O138" s="65"/>
      <c r="P138" s="65"/>
      <c r="Q138" s="65"/>
      <c r="R138" s="65"/>
      <c r="S138" s="65"/>
      <c r="T138" s="66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8" t="s">
        <v>141</v>
      </c>
      <c r="AU138" s="18" t="s">
        <v>82</v>
      </c>
    </row>
    <row r="139" spans="1:65" s="13" customFormat="1" ht="11.25">
      <c r="B139" s="196"/>
      <c r="C139" s="197"/>
      <c r="D139" s="189" t="s">
        <v>143</v>
      </c>
      <c r="E139" s="198" t="s">
        <v>19</v>
      </c>
      <c r="F139" s="199" t="s">
        <v>211</v>
      </c>
      <c r="G139" s="197"/>
      <c r="H139" s="200">
        <v>107.56</v>
      </c>
      <c r="I139" s="201"/>
      <c r="J139" s="197"/>
      <c r="K139" s="197"/>
      <c r="L139" s="202"/>
      <c r="M139" s="203"/>
      <c r="N139" s="204"/>
      <c r="O139" s="204"/>
      <c r="P139" s="204"/>
      <c r="Q139" s="204"/>
      <c r="R139" s="204"/>
      <c r="S139" s="204"/>
      <c r="T139" s="205"/>
      <c r="AT139" s="206" t="s">
        <v>143</v>
      </c>
      <c r="AU139" s="206" t="s">
        <v>82</v>
      </c>
      <c r="AV139" s="13" t="s">
        <v>82</v>
      </c>
      <c r="AW139" s="13" t="s">
        <v>33</v>
      </c>
      <c r="AX139" s="13" t="s">
        <v>79</v>
      </c>
      <c r="AY139" s="206" t="s">
        <v>130</v>
      </c>
    </row>
    <row r="140" spans="1:65" s="2" customFormat="1" ht="16.5" customHeight="1">
      <c r="A140" s="35"/>
      <c r="B140" s="36"/>
      <c r="C140" s="176" t="s">
        <v>8</v>
      </c>
      <c r="D140" s="176" t="s">
        <v>132</v>
      </c>
      <c r="E140" s="177" t="s">
        <v>212</v>
      </c>
      <c r="F140" s="178" t="s">
        <v>213</v>
      </c>
      <c r="G140" s="179" t="s">
        <v>214</v>
      </c>
      <c r="H140" s="180">
        <v>4.8600000000000003</v>
      </c>
      <c r="I140" s="181"/>
      <c r="J140" s="182">
        <f>ROUND(I140*H140,2)</f>
        <v>0</v>
      </c>
      <c r="K140" s="178" t="s">
        <v>136</v>
      </c>
      <c r="L140" s="40"/>
      <c r="M140" s="183" t="s">
        <v>19</v>
      </c>
      <c r="N140" s="184" t="s">
        <v>42</v>
      </c>
      <c r="O140" s="65"/>
      <c r="P140" s="185">
        <f>O140*H140</f>
        <v>0</v>
      </c>
      <c r="Q140" s="185">
        <v>0</v>
      </c>
      <c r="R140" s="185">
        <f>Q140*H140</f>
        <v>0</v>
      </c>
      <c r="S140" s="185">
        <v>0</v>
      </c>
      <c r="T140" s="186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87" t="s">
        <v>137</v>
      </c>
      <c r="AT140" s="187" t="s">
        <v>132</v>
      </c>
      <c r="AU140" s="187" t="s">
        <v>82</v>
      </c>
      <c r="AY140" s="18" t="s">
        <v>130</v>
      </c>
      <c r="BE140" s="188">
        <f>IF(N140="základní",J140,0)</f>
        <v>0</v>
      </c>
      <c r="BF140" s="188">
        <f>IF(N140="snížená",J140,0)</f>
        <v>0</v>
      </c>
      <c r="BG140" s="188">
        <f>IF(N140="zákl. přenesená",J140,0)</f>
        <v>0</v>
      </c>
      <c r="BH140" s="188">
        <f>IF(N140="sníž. přenesená",J140,0)</f>
        <v>0</v>
      </c>
      <c r="BI140" s="188">
        <f>IF(N140="nulová",J140,0)</f>
        <v>0</v>
      </c>
      <c r="BJ140" s="18" t="s">
        <v>79</v>
      </c>
      <c r="BK140" s="188">
        <f>ROUND(I140*H140,2)</f>
        <v>0</v>
      </c>
      <c r="BL140" s="18" t="s">
        <v>137</v>
      </c>
      <c r="BM140" s="187" t="s">
        <v>215</v>
      </c>
    </row>
    <row r="141" spans="1:65" s="2" customFormat="1" ht="19.5">
      <c r="A141" s="35"/>
      <c r="B141" s="36"/>
      <c r="C141" s="37"/>
      <c r="D141" s="189" t="s">
        <v>139</v>
      </c>
      <c r="E141" s="37"/>
      <c r="F141" s="190" t="s">
        <v>216</v>
      </c>
      <c r="G141" s="37"/>
      <c r="H141" s="37"/>
      <c r="I141" s="191"/>
      <c r="J141" s="37"/>
      <c r="K141" s="37"/>
      <c r="L141" s="40"/>
      <c r="M141" s="192"/>
      <c r="N141" s="193"/>
      <c r="O141" s="65"/>
      <c r="P141" s="65"/>
      <c r="Q141" s="65"/>
      <c r="R141" s="65"/>
      <c r="S141" s="65"/>
      <c r="T141" s="66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8" t="s">
        <v>139</v>
      </c>
      <c r="AU141" s="18" t="s">
        <v>82</v>
      </c>
    </row>
    <row r="142" spans="1:65" s="2" customFormat="1" ht="11.25">
      <c r="A142" s="35"/>
      <c r="B142" s="36"/>
      <c r="C142" s="37"/>
      <c r="D142" s="194" t="s">
        <v>141</v>
      </c>
      <c r="E142" s="37"/>
      <c r="F142" s="195" t="s">
        <v>217</v>
      </c>
      <c r="G142" s="37"/>
      <c r="H142" s="37"/>
      <c r="I142" s="191"/>
      <c r="J142" s="37"/>
      <c r="K142" s="37"/>
      <c r="L142" s="40"/>
      <c r="M142" s="192"/>
      <c r="N142" s="193"/>
      <c r="O142" s="65"/>
      <c r="P142" s="65"/>
      <c r="Q142" s="65"/>
      <c r="R142" s="65"/>
      <c r="S142" s="65"/>
      <c r="T142" s="66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8" t="s">
        <v>141</v>
      </c>
      <c r="AU142" s="18" t="s">
        <v>82</v>
      </c>
    </row>
    <row r="143" spans="1:65" s="13" customFormat="1" ht="22.5">
      <c r="B143" s="196"/>
      <c r="C143" s="197"/>
      <c r="D143" s="189" t="s">
        <v>143</v>
      </c>
      <c r="E143" s="198" t="s">
        <v>19</v>
      </c>
      <c r="F143" s="199" t="s">
        <v>218</v>
      </c>
      <c r="G143" s="197"/>
      <c r="H143" s="200">
        <v>4.8600000000000003</v>
      </c>
      <c r="I143" s="201"/>
      <c r="J143" s="197"/>
      <c r="K143" s="197"/>
      <c r="L143" s="202"/>
      <c r="M143" s="203"/>
      <c r="N143" s="204"/>
      <c r="O143" s="204"/>
      <c r="P143" s="204"/>
      <c r="Q143" s="204"/>
      <c r="R143" s="204"/>
      <c r="S143" s="204"/>
      <c r="T143" s="205"/>
      <c r="AT143" s="206" t="s">
        <v>143</v>
      </c>
      <c r="AU143" s="206" t="s">
        <v>82</v>
      </c>
      <c r="AV143" s="13" t="s">
        <v>82</v>
      </c>
      <c r="AW143" s="13" t="s">
        <v>33</v>
      </c>
      <c r="AX143" s="13" t="s">
        <v>79</v>
      </c>
      <c r="AY143" s="206" t="s">
        <v>130</v>
      </c>
    </row>
    <row r="144" spans="1:65" s="2" customFormat="1" ht="21.75" customHeight="1">
      <c r="A144" s="35"/>
      <c r="B144" s="36"/>
      <c r="C144" s="176" t="s">
        <v>219</v>
      </c>
      <c r="D144" s="176" t="s">
        <v>132</v>
      </c>
      <c r="E144" s="177" t="s">
        <v>220</v>
      </c>
      <c r="F144" s="178" t="s">
        <v>221</v>
      </c>
      <c r="G144" s="179" t="s">
        <v>214</v>
      </c>
      <c r="H144" s="180">
        <v>3.9359999999999999</v>
      </c>
      <c r="I144" s="181"/>
      <c r="J144" s="182">
        <f>ROUND(I144*H144,2)</f>
        <v>0</v>
      </c>
      <c r="K144" s="178" t="s">
        <v>136</v>
      </c>
      <c r="L144" s="40"/>
      <c r="M144" s="183" t="s">
        <v>19</v>
      </c>
      <c r="N144" s="184" t="s">
        <v>42</v>
      </c>
      <c r="O144" s="65"/>
      <c r="P144" s="185">
        <f>O144*H144</f>
        <v>0</v>
      </c>
      <c r="Q144" s="185">
        <v>0</v>
      </c>
      <c r="R144" s="185">
        <f>Q144*H144</f>
        <v>0</v>
      </c>
      <c r="S144" s="185">
        <v>0</v>
      </c>
      <c r="T144" s="186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87" t="s">
        <v>137</v>
      </c>
      <c r="AT144" s="187" t="s">
        <v>132</v>
      </c>
      <c r="AU144" s="187" t="s">
        <v>82</v>
      </c>
      <c r="AY144" s="18" t="s">
        <v>130</v>
      </c>
      <c r="BE144" s="188">
        <f>IF(N144="základní",J144,0)</f>
        <v>0</v>
      </c>
      <c r="BF144" s="188">
        <f>IF(N144="snížená",J144,0)</f>
        <v>0</v>
      </c>
      <c r="BG144" s="188">
        <f>IF(N144="zákl. přenesená",J144,0)</f>
        <v>0</v>
      </c>
      <c r="BH144" s="188">
        <f>IF(N144="sníž. přenesená",J144,0)</f>
        <v>0</v>
      </c>
      <c r="BI144" s="188">
        <f>IF(N144="nulová",J144,0)</f>
        <v>0</v>
      </c>
      <c r="BJ144" s="18" t="s">
        <v>79</v>
      </c>
      <c r="BK144" s="188">
        <f>ROUND(I144*H144,2)</f>
        <v>0</v>
      </c>
      <c r="BL144" s="18" t="s">
        <v>137</v>
      </c>
      <c r="BM144" s="187" t="s">
        <v>222</v>
      </c>
    </row>
    <row r="145" spans="1:65" s="2" customFormat="1" ht="19.5">
      <c r="A145" s="35"/>
      <c r="B145" s="36"/>
      <c r="C145" s="37"/>
      <c r="D145" s="189" t="s">
        <v>139</v>
      </c>
      <c r="E145" s="37"/>
      <c r="F145" s="190" t="s">
        <v>223</v>
      </c>
      <c r="G145" s="37"/>
      <c r="H145" s="37"/>
      <c r="I145" s="191"/>
      <c r="J145" s="37"/>
      <c r="K145" s="37"/>
      <c r="L145" s="40"/>
      <c r="M145" s="192"/>
      <c r="N145" s="193"/>
      <c r="O145" s="65"/>
      <c r="P145" s="65"/>
      <c r="Q145" s="65"/>
      <c r="R145" s="65"/>
      <c r="S145" s="65"/>
      <c r="T145" s="66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8" t="s">
        <v>139</v>
      </c>
      <c r="AU145" s="18" t="s">
        <v>82</v>
      </c>
    </row>
    <row r="146" spans="1:65" s="2" customFormat="1" ht="11.25">
      <c r="A146" s="35"/>
      <c r="B146" s="36"/>
      <c r="C146" s="37"/>
      <c r="D146" s="194" t="s">
        <v>141</v>
      </c>
      <c r="E146" s="37"/>
      <c r="F146" s="195" t="s">
        <v>224</v>
      </c>
      <c r="G146" s="37"/>
      <c r="H146" s="37"/>
      <c r="I146" s="191"/>
      <c r="J146" s="37"/>
      <c r="K146" s="37"/>
      <c r="L146" s="40"/>
      <c r="M146" s="192"/>
      <c r="N146" s="193"/>
      <c r="O146" s="65"/>
      <c r="P146" s="65"/>
      <c r="Q146" s="65"/>
      <c r="R146" s="65"/>
      <c r="S146" s="65"/>
      <c r="T146" s="66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18" t="s">
        <v>141</v>
      </c>
      <c r="AU146" s="18" t="s">
        <v>82</v>
      </c>
    </row>
    <row r="147" spans="1:65" s="13" customFormat="1" ht="11.25">
      <c r="B147" s="196"/>
      <c r="C147" s="197"/>
      <c r="D147" s="189" t="s">
        <v>143</v>
      </c>
      <c r="E147" s="198" t="s">
        <v>19</v>
      </c>
      <c r="F147" s="199" t="s">
        <v>225</v>
      </c>
      <c r="G147" s="197"/>
      <c r="H147" s="200">
        <v>1.968</v>
      </c>
      <c r="I147" s="201"/>
      <c r="J147" s="197"/>
      <c r="K147" s="197"/>
      <c r="L147" s="202"/>
      <c r="M147" s="203"/>
      <c r="N147" s="204"/>
      <c r="O147" s="204"/>
      <c r="P147" s="204"/>
      <c r="Q147" s="204"/>
      <c r="R147" s="204"/>
      <c r="S147" s="204"/>
      <c r="T147" s="205"/>
      <c r="AT147" s="206" t="s">
        <v>143</v>
      </c>
      <c r="AU147" s="206" t="s">
        <v>82</v>
      </c>
      <c r="AV147" s="13" t="s">
        <v>82</v>
      </c>
      <c r="AW147" s="13" t="s">
        <v>33</v>
      </c>
      <c r="AX147" s="13" t="s">
        <v>71</v>
      </c>
      <c r="AY147" s="206" t="s">
        <v>130</v>
      </c>
    </row>
    <row r="148" spans="1:65" s="13" customFormat="1" ht="11.25">
      <c r="B148" s="196"/>
      <c r="C148" s="197"/>
      <c r="D148" s="189" t="s">
        <v>143</v>
      </c>
      <c r="E148" s="198" t="s">
        <v>19</v>
      </c>
      <c r="F148" s="199" t="s">
        <v>226</v>
      </c>
      <c r="G148" s="197"/>
      <c r="H148" s="200">
        <v>1.968</v>
      </c>
      <c r="I148" s="201"/>
      <c r="J148" s="197"/>
      <c r="K148" s="197"/>
      <c r="L148" s="202"/>
      <c r="M148" s="203"/>
      <c r="N148" s="204"/>
      <c r="O148" s="204"/>
      <c r="P148" s="204"/>
      <c r="Q148" s="204"/>
      <c r="R148" s="204"/>
      <c r="S148" s="204"/>
      <c r="T148" s="205"/>
      <c r="AT148" s="206" t="s">
        <v>143</v>
      </c>
      <c r="AU148" s="206" t="s">
        <v>82</v>
      </c>
      <c r="AV148" s="13" t="s">
        <v>82</v>
      </c>
      <c r="AW148" s="13" t="s">
        <v>33</v>
      </c>
      <c r="AX148" s="13" t="s">
        <v>71</v>
      </c>
      <c r="AY148" s="206" t="s">
        <v>130</v>
      </c>
    </row>
    <row r="149" spans="1:65" s="2" customFormat="1" ht="21.75" customHeight="1">
      <c r="A149" s="35"/>
      <c r="B149" s="36"/>
      <c r="C149" s="176" t="s">
        <v>227</v>
      </c>
      <c r="D149" s="176" t="s">
        <v>132</v>
      </c>
      <c r="E149" s="177" t="s">
        <v>228</v>
      </c>
      <c r="F149" s="178" t="s">
        <v>229</v>
      </c>
      <c r="G149" s="179" t="s">
        <v>214</v>
      </c>
      <c r="H149" s="180">
        <v>59.765999999999998</v>
      </c>
      <c r="I149" s="181"/>
      <c r="J149" s="182">
        <f>ROUND(I149*H149,2)</f>
        <v>0</v>
      </c>
      <c r="K149" s="178" t="s">
        <v>136</v>
      </c>
      <c r="L149" s="40"/>
      <c r="M149" s="183" t="s">
        <v>19</v>
      </c>
      <c r="N149" s="184" t="s">
        <v>42</v>
      </c>
      <c r="O149" s="65"/>
      <c r="P149" s="185">
        <f>O149*H149</f>
        <v>0</v>
      </c>
      <c r="Q149" s="185">
        <v>0</v>
      </c>
      <c r="R149" s="185">
        <f>Q149*H149</f>
        <v>0</v>
      </c>
      <c r="S149" s="185">
        <v>0</v>
      </c>
      <c r="T149" s="186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87" t="s">
        <v>137</v>
      </c>
      <c r="AT149" s="187" t="s">
        <v>132</v>
      </c>
      <c r="AU149" s="187" t="s">
        <v>82</v>
      </c>
      <c r="AY149" s="18" t="s">
        <v>130</v>
      </c>
      <c r="BE149" s="188">
        <f>IF(N149="základní",J149,0)</f>
        <v>0</v>
      </c>
      <c r="BF149" s="188">
        <f>IF(N149="snížená",J149,0)</f>
        <v>0</v>
      </c>
      <c r="BG149" s="188">
        <f>IF(N149="zákl. přenesená",J149,0)</f>
        <v>0</v>
      </c>
      <c r="BH149" s="188">
        <f>IF(N149="sníž. přenesená",J149,0)</f>
        <v>0</v>
      </c>
      <c r="BI149" s="188">
        <f>IF(N149="nulová",J149,0)</f>
        <v>0</v>
      </c>
      <c r="BJ149" s="18" t="s">
        <v>79</v>
      </c>
      <c r="BK149" s="188">
        <f>ROUND(I149*H149,2)</f>
        <v>0</v>
      </c>
      <c r="BL149" s="18" t="s">
        <v>137</v>
      </c>
      <c r="BM149" s="187" t="s">
        <v>230</v>
      </c>
    </row>
    <row r="150" spans="1:65" s="2" customFormat="1" ht="19.5">
      <c r="A150" s="35"/>
      <c r="B150" s="36"/>
      <c r="C150" s="37"/>
      <c r="D150" s="189" t="s">
        <v>139</v>
      </c>
      <c r="E150" s="37"/>
      <c r="F150" s="190" t="s">
        <v>231</v>
      </c>
      <c r="G150" s="37"/>
      <c r="H150" s="37"/>
      <c r="I150" s="191"/>
      <c r="J150" s="37"/>
      <c r="K150" s="37"/>
      <c r="L150" s="40"/>
      <c r="M150" s="192"/>
      <c r="N150" s="193"/>
      <c r="O150" s="65"/>
      <c r="P150" s="65"/>
      <c r="Q150" s="65"/>
      <c r="R150" s="65"/>
      <c r="S150" s="65"/>
      <c r="T150" s="66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8" t="s">
        <v>139</v>
      </c>
      <c r="AU150" s="18" t="s">
        <v>82</v>
      </c>
    </row>
    <row r="151" spans="1:65" s="2" customFormat="1" ht="11.25">
      <c r="A151" s="35"/>
      <c r="B151" s="36"/>
      <c r="C151" s="37"/>
      <c r="D151" s="194" t="s">
        <v>141</v>
      </c>
      <c r="E151" s="37"/>
      <c r="F151" s="195" t="s">
        <v>232</v>
      </c>
      <c r="G151" s="37"/>
      <c r="H151" s="37"/>
      <c r="I151" s="191"/>
      <c r="J151" s="37"/>
      <c r="K151" s="37"/>
      <c r="L151" s="40"/>
      <c r="M151" s="192"/>
      <c r="N151" s="193"/>
      <c r="O151" s="65"/>
      <c r="P151" s="65"/>
      <c r="Q151" s="65"/>
      <c r="R151" s="65"/>
      <c r="S151" s="65"/>
      <c r="T151" s="66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8" t="s">
        <v>141</v>
      </c>
      <c r="AU151" s="18" t="s">
        <v>82</v>
      </c>
    </row>
    <row r="152" spans="1:65" s="2" customFormat="1" ht="29.25">
      <c r="A152" s="35"/>
      <c r="B152" s="36"/>
      <c r="C152" s="37"/>
      <c r="D152" s="189" t="s">
        <v>233</v>
      </c>
      <c r="E152" s="37"/>
      <c r="F152" s="207" t="s">
        <v>234</v>
      </c>
      <c r="G152" s="37"/>
      <c r="H152" s="37"/>
      <c r="I152" s="191"/>
      <c r="J152" s="37"/>
      <c r="K152" s="37"/>
      <c r="L152" s="40"/>
      <c r="M152" s="192"/>
      <c r="N152" s="193"/>
      <c r="O152" s="65"/>
      <c r="P152" s="65"/>
      <c r="Q152" s="65"/>
      <c r="R152" s="65"/>
      <c r="S152" s="65"/>
      <c r="T152" s="66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8" t="s">
        <v>233</v>
      </c>
      <c r="AU152" s="18" t="s">
        <v>82</v>
      </c>
    </row>
    <row r="153" spans="1:65" s="13" customFormat="1" ht="11.25">
      <c r="B153" s="196"/>
      <c r="C153" s="197"/>
      <c r="D153" s="189" t="s">
        <v>143</v>
      </c>
      <c r="E153" s="198" t="s">
        <v>19</v>
      </c>
      <c r="F153" s="199" t="s">
        <v>235</v>
      </c>
      <c r="G153" s="197"/>
      <c r="H153" s="200">
        <v>1.29</v>
      </c>
      <c r="I153" s="201"/>
      <c r="J153" s="197"/>
      <c r="K153" s="197"/>
      <c r="L153" s="202"/>
      <c r="M153" s="203"/>
      <c r="N153" s="204"/>
      <c r="O153" s="204"/>
      <c r="P153" s="204"/>
      <c r="Q153" s="204"/>
      <c r="R153" s="204"/>
      <c r="S153" s="204"/>
      <c r="T153" s="205"/>
      <c r="AT153" s="206" t="s">
        <v>143</v>
      </c>
      <c r="AU153" s="206" t="s">
        <v>82</v>
      </c>
      <c r="AV153" s="13" t="s">
        <v>82</v>
      </c>
      <c r="AW153" s="13" t="s">
        <v>33</v>
      </c>
      <c r="AX153" s="13" t="s">
        <v>71</v>
      </c>
      <c r="AY153" s="206" t="s">
        <v>130</v>
      </c>
    </row>
    <row r="154" spans="1:65" s="13" customFormat="1" ht="11.25">
      <c r="B154" s="196"/>
      <c r="C154" s="197"/>
      <c r="D154" s="189" t="s">
        <v>143</v>
      </c>
      <c r="E154" s="198" t="s">
        <v>19</v>
      </c>
      <c r="F154" s="199" t="s">
        <v>236</v>
      </c>
      <c r="G154" s="197"/>
      <c r="H154" s="200">
        <v>58.475999999999999</v>
      </c>
      <c r="I154" s="201"/>
      <c r="J154" s="197"/>
      <c r="K154" s="197"/>
      <c r="L154" s="202"/>
      <c r="M154" s="203"/>
      <c r="N154" s="204"/>
      <c r="O154" s="204"/>
      <c r="P154" s="204"/>
      <c r="Q154" s="204"/>
      <c r="R154" s="204"/>
      <c r="S154" s="204"/>
      <c r="T154" s="205"/>
      <c r="AT154" s="206" t="s">
        <v>143</v>
      </c>
      <c r="AU154" s="206" t="s">
        <v>82</v>
      </c>
      <c r="AV154" s="13" t="s">
        <v>82</v>
      </c>
      <c r="AW154" s="13" t="s">
        <v>33</v>
      </c>
      <c r="AX154" s="13" t="s">
        <v>71</v>
      </c>
      <c r="AY154" s="206" t="s">
        <v>130</v>
      </c>
    </row>
    <row r="155" spans="1:65" s="2" customFormat="1" ht="21.75" customHeight="1">
      <c r="A155" s="35"/>
      <c r="B155" s="36"/>
      <c r="C155" s="176" t="s">
        <v>237</v>
      </c>
      <c r="D155" s="176" t="s">
        <v>132</v>
      </c>
      <c r="E155" s="177" t="s">
        <v>238</v>
      </c>
      <c r="F155" s="178" t="s">
        <v>239</v>
      </c>
      <c r="G155" s="179" t="s">
        <v>214</v>
      </c>
      <c r="H155" s="180">
        <v>8.5079999999999991</v>
      </c>
      <c r="I155" s="181"/>
      <c r="J155" s="182">
        <f>ROUND(I155*H155,2)</f>
        <v>0</v>
      </c>
      <c r="K155" s="178" t="s">
        <v>136</v>
      </c>
      <c r="L155" s="40"/>
      <c r="M155" s="183" t="s">
        <v>19</v>
      </c>
      <c r="N155" s="184" t="s">
        <v>42</v>
      </c>
      <c r="O155" s="65"/>
      <c r="P155" s="185">
        <f>O155*H155</f>
        <v>0</v>
      </c>
      <c r="Q155" s="185">
        <v>0</v>
      </c>
      <c r="R155" s="185">
        <f>Q155*H155</f>
        <v>0</v>
      </c>
      <c r="S155" s="185">
        <v>0</v>
      </c>
      <c r="T155" s="186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87" t="s">
        <v>137</v>
      </c>
      <c r="AT155" s="187" t="s">
        <v>132</v>
      </c>
      <c r="AU155" s="187" t="s">
        <v>82</v>
      </c>
      <c r="AY155" s="18" t="s">
        <v>130</v>
      </c>
      <c r="BE155" s="188">
        <f>IF(N155="základní",J155,0)</f>
        <v>0</v>
      </c>
      <c r="BF155" s="188">
        <f>IF(N155="snížená",J155,0)</f>
        <v>0</v>
      </c>
      <c r="BG155" s="188">
        <f>IF(N155="zákl. přenesená",J155,0)</f>
        <v>0</v>
      </c>
      <c r="BH155" s="188">
        <f>IF(N155="sníž. přenesená",J155,0)</f>
        <v>0</v>
      </c>
      <c r="BI155" s="188">
        <f>IF(N155="nulová",J155,0)</f>
        <v>0</v>
      </c>
      <c r="BJ155" s="18" t="s">
        <v>79</v>
      </c>
      <c r="BK155" s="188">
        <f>ROUND(I155*H155,2)</f>
        <v>0</v>
      </c>
      <c r="BL155" s="18" t="s">
        <v>137</v>
      </c>
      <c r="BM155" s="187" t="s">
        <v>240</v>
      </c>
    </row>
    <row r="156" spans="1:65" s="2" customFormat="1" ht="19.5">
      <c r="A156" s="35"/>
      <c r="B156" s="36"/>
      <c r="C156" s="37"/>
      <c r="D156" s="189" t="s">
        <v>139</v>
      </c>
      <c r="E156" s="37"/>
      <c r="F156" s="190" t="s">
        <v>241</v>
      </c>
      <c r="G156" s="37"/>
      <c r="H156" s="37"/>
      <c r="I156" s="191"/>
      <c r="J156" s="37"/>
      <c r="K156" s="37"/>
      <c r="L156" s="40"/>
      <c r="M156" s="192"/>
      <c r="N156" s="193"/>
      <c r="O156" s="65"/>
      <c r="P156" s="65"/>
      <c r="Q156" s="65"/>
      <c r="R156" s="65"/>
      <c r="S156" s="65"/>
      <c r="T156" s="66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T156" s="18" t="s">
        <v>139</v>
      </c>
      <c r="AU156" s="18" t="s">
        <v>82</v>
      </c>
    </row>
    <row r="157" spans="1:65" s="2" customFormat="1" ht="11.25">
      <c r="A157" s="35"/>
      <c r="B157" s="36"/>
      <c r="C157" s="37"/>
      <c r="D157" s="194" t="s">
        <v>141</v>
      </c>
      <c r="E157" s="37"/>
      <c r="F157" s="195" t="s">
        <v>242</v>
      </c>
      <c r="G157" s="37"/>
      <c r="H157" s="37"/>
      <c r="I157" s="191"/>
      <c r="J157" s="37"/>
      <c r="K157" s="37"/>
      <c r="L157" s="40"/>
      <c r="M157" s="192"/>
      <c r="N157" s="193"/>
      <c r="O157" s="65"/>
      <c r="P157" s="65"/>
      <c r="Q157" s="65"/>
      <c r="R157" s="65"/>
      <c r="S157" s="65"/>
      <c r="T157" s="66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8" t="s">
        <v>141</v>
      </c>
      <c r="AU157" s="18" t="s">
        <v>82</v>
      </c>
    </row>
    <row r="158" spans="1:65" s="13" customFormat="1" ht="11.25">
      <c r="B158" s="196"/>
      <c r="C158" s="197"/>
      <c r="D158" s="189" t="s">
        <v>143</v>
      </c>
      <c r="E158" s="198" t="s">
        <v>19</v>
      </c>
      <c r="F158" s="199" t="s">
        <v>243</v>
      </c>
      <c r="G158" s="197"/>
      <c r="H158" s="200">
        <v>4.2539999999999996</v>
      </c>
      <c r="I158" s="201"/>
      <c r="J158" s="197"/>
      <c r="K158" s="197"/>
      <c r="L158" s="202"/>
      <c r="M158" s="203"/>
      <c r="N158" s="204"/>
      <c r="O158" s="204"/>
      <c r="P158" s="204"/>
      <c r="Q158" s="204"/>
      <c r="R158" s="204"/>
      <c r="S158" s="204"/>
      <c r="T158" s="205"/>
      <c r="AT158" s="206" t="s">
        <v>143</v>
      </c>
      <c r="AU158" s="206" t="s">
        <v>82</v>
      </c>
      <c r="AV158" s="13" t="s">
        <v>82</v>
      </c>
      <c r="AW158" s="13" t="s">
        <v>33</v>
      </c>
      <c r="AX158" s="13" t="s">
        <v>71</v>
      </c>
      <c r="AY158" s="206" t="s">
        <v>130</v>
      </c>
    </row>
    <row r="159" spans="1:65" s="13" customFormat="1" ht="11.25">
      <c r="B159" s="196"/>
      <c r="C159" s="197"/>
      <c r="D159" s="189" t="s">
        <v>143</v>
      </c>
      <c r="E159" s="198" t="s">
        <v>19</v>
      </c>
      <c r="F159" s="199" t="s">
        <v>244</v>
      </c>
      <c r="G159" s="197"/>
      <c r="H159" s="200">
        <v>4.2539999999999996</v>
      </c>
      <c r="I159" s="201"/>
      <c r="J159" s="197"/>
      <c r="K159" s="197"/>
      <c r="L159" s="202"/>
      <c r="M159" s="203"/>
      <c r="N159" s="204"/>
      <c r="O159" s="204"/>
      <c r="P159" s="204"/>
      <c r="Q159" s="204"/>
      <c r="R159" s="204"/>
      <c r="S159" s="204"/>
      <c r="T159" s="205"/>
      <c r="AT159" s="206" t="s">
        <v>143</v>
      </c>
      <c r="AU159" s="206" t="s">
        <v>82</v>
      </c>
      <c r="AV159" s="13" t="s">
        <v>82</v>
      </c>
      <c r="AW159" s="13" t="s">
        <v>33</v>
      </c>
      <c r="AX159" s="13" t="s">
        <v>71</v>
      </c>
      <c r="AY159" s="206" t="s">
        <v>130</v>
      </c>
    </row>
    <row r="160" spans="1:65" s="2" customFormat="1" ht="21.75" customHeight="1">
      <c r="A160" s="35"/>
      <c r="B160" s="36"/>
      <c r="C160" s="176" t="s">
        <v>245</v>
      </c>
      <c r="D160" s="176" t="s">
        <v>132</v>
      </c>
      <c r="E160" s="177" t="s">
        <v>246</v>
      </c>
      <c r="F160" s="178" t="s">
        <v>247</v>
      </c>
      <c r="G160" s="179" t="s">
        <v>214</v>
      </c>
      <c r="H160" s="180">
        <v>239.03</v>
      </c>
      <c r="I160" s="181"/>
      <c r="J160" s="182">
        <f>ROUND(I160*H160,2)</f>
        <v>0</v>
      </c>
      <c r="K160" s="178" t="s">
        <v>136</v>
      </c>
      <c r="L160" s="40"/>
      <c r="M160" s="183" t="s">
        <v>19</v>
      </c>
      <c r="N160" s="184" t="s">
        <v>42</v>
      </c>
      <c r="O160" s="65"/>
      <c r="P160" s="185">
        <f>O160*H160</f>
        <v>0</v>
      </c>
      <c r="Q160" s="185">
        <v>0</v>
      </c>
      <c r="R160" s="185">
        <f>Q160*H160</f>
        <v>0</v>
      </c>
      <c r="S160" s="185">
        <v>0</v>
      </c>
      <c r="T160" s="186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87" t="s">
        <v>137</v>
      </c>
      <c r="AT160" s="187" t="s">
        <v>132</v>
      </c>
      <c r="AU160" s="187" t="s">
        <v>82</v>
      </c>
      <c r="AY160" s="18" t="s">
        <v>130</v>
      </c>
      <c r="BE160" s="188">
        <f>IF(N160="základní",J160,0)</f>
        <v>0</v>
      </c>
      <c r="BF160" s="188">
        <f>IF(N160="snížená",J160,0)</f>
        <v>0</v>
      </c>
      <c r="BG160" s="188">
        <f>IF(N160="zákl. přenesená",J160,0)</f>
        <v>0</v>
      </c>
      <c r="BH160" s="188">
        <f>IF(N160="sníž. přenesená",J160,0)</f>
        <v>0</v>
      </c>
      <c r="BI160" s="188">
        <f>IF(N160="nulová",J160,0)</f>
        <v>0</v>
      </c>
      <c r="BJ160" s="18" t="s">
        <v>79</v>
      </c>
      <c r="BK160" s="188">
        <f>ROUND(I160*H160,2)</f>
        <v>0</v>
      </c>
      <c r="BL160" s="18" t="s">
        <v>137</v>
      </c>
      <c r="BM160" s="187" t="s">
        <v>248</v>
      </c>
    </row>
    <row r="161" spans="1:65" s="2" customFormat="1" ht="19.5">
      <c r="A161" s="35"/>
      <c r="B161" s="36"/>
      <c r="C161" s="37"/>
      <c r="D161" s="189" t="s">
        <v>139</v>
      </c>
      <c r="E161" s="37"/>
      <c r="F161" s="190" t="s">
        <v>249</v>
      </c>
      <c r="G161" s="37"/>
      <c r="H161" s="37"/>
      <c r="I161" s="191"/>
      <c r="J161" s="37"/>
      <c r="K161" s="37"/>
      <c r="L161" s="40"/>
      <c r="M161" s="192"/>
      <c r="N161" s="193"/>
      <c r="O161" s="65"/>
      <c r="P161" s="65"/>
      <c r="Q161" s="65"/>
      <c r="R161" s="65"/>
      <c r="S161" s="65"/>
      <c r="T161" s="66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T161" s="18" t="s">
        <v>139</v>
      </c>
      <c r="AU161" s="18" t="s">
        <v>82</v>
      </c>
    </row>
    <row r="162" spans="1:65" s="2" customFormat="1" ht="11.25">
      <c r="A162" s="35"/>
      <c r="B162" s="36"/>
      <c r="C162" s="37"/>
      <c r="D162" s="194" t="s">
        <v>141</v>
      </c>
      <c r="E162" s="37"/>
      <c r="F162" s="195" t="s">
        <v>250</v>
      </c>
      <c r="G162" s="37"/>
      <c r="H162" s="37"/>
      <c r="I162" s="191"/>
      <c r="J162" s="37"/>
      <c r="K162" s="37"/>
      <c r="L162" s="40"/>
      <c r="M162" s="192"/>
      <c r="N162" s="193"/>
      <c r="O162" s="65"/>
      <c r="P162" s="65"/>
      <c r="Q162" s="65"/>
      <c r="R162" s="65"/>
      <c r="S162" s="65"/>
      <c r="T162" s="66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T162" s="18" t="s">
        <v>141</v>
      </c>
      <c r="AU162" s="18" t="s">
        <v>82</v>
      </c>
    </row>
    <row r="163" spans="1:65" s="2" customFormat="1" ht="78">
      <c r="A163" s="35"/>
      <c r="B163" s="36"/>
      <c r="C163" s="37"/>
      <c r="D163" s="189" t="s">
        <v>233</v>
      </c>
      <c r="E163" s="37"/>
      <c r="F163" s="207" t="s">
        <v>251</v>
      </c>
      <c r="G163" s="37"/>
      <c r="H163" s="37"/>
      <c r="I163" s="191"/>
      <c r="J163" s="37"/>
      <c r="K163" s="37"/>
      <c r="L163" s="40"/>
      <c r="M163" s="192"/>
      <c r="N163" s="193"/>
      <c r="O163" s="65"/>
      <c r="P163" s="65"/>
      <c r="Q163" s="65"/>
      <c r="R163" s="65"/>
      <c r="S163" s="65"/>
      <c r="T163" s="66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T163" s="18" t="s">
        <v>233</v>
      </c>
      <c r="AU163" s="18" t="s">
        <v>82</v>
      </c>
    </row>
    <row r="164" spans="1:65" s="13" customFormat="1" ht="11.25">
      <c r="B164" s="196"/>
      <c r="C164" s="197"/>
      <c r="D164" s="189" t="s">
        <v>143</v>
      </c>
      <c r="E164" s="198" t="s">
        <v>19</v>
      </c>
      <c r="F164" s="199" t="s">
        <v>252</v>
      </c>
      <c r="G164" s="197"/>
      <c r="H164" s="200">
        <v>303.66000000000003</v>
      </c>
      <c r="I164" s="201"/>
      <c r="J164" s="197"/>
      <c r="K164" s="197"/>
      <c r="L164" s="202"/>
      <c r="M164" s="203"/>
      <c r="N164" s="204"/>
      <c r="O164" s="204"/>
      <c r="P164" s="204"/>
      <c r="Q164" s="204"/>
      <c r="R164" s="204"/>
      <c r="S164" s="204"/>
      <c r="T164" s="205"/>
      <c r="AT164" s="206" t="s">
        <v>143</v>
      </c>
      <c r="AU164" s="206" t="s">
        <v>82</v>
      </c>
      <c r="AV164" s="13" t="s">
        <v>82</v>
      </c>
      <c r="AW164" s="13" t="s">
        <v>33</v>
      </c>
      <c r="AX164" s="13" t="s">
        <v>71</v>
      </c>
      <c r="AY164" s="206" t="s">
        <v>130</v>
      </c>
    </row>
    <row r="165" spans="1:65" s="13" customFormat="1" ht="11.25">
      <c r="B165" s="196"/>
      <c r="C165" s="197"/>
      <c r="D165" s="189" t="s">
        <v>143</v>
      </c>
      <c r="E165" s="198" t="s">
        <v>19</v>
      </c>
      <c r="F165" s="199" t="s">
        <v>253</v>
      </c>
      <c r="G165" s="197"/>
      <c r="H165" s="200">
        <v>-64.63</v>
      </c>
      <c r="I165" s="201"/>
      <c r="J165" s="197"/>
      <c r="K165" s="197"/>
      <c r="L165" s="202"/>
      <c r="M165" s="203"/>
      <c r="N165" s="204"/>
      <c r="O165" s="204"/>
      <c r="P165" s="204"/>
      <c r="Q165" s="204"/>
      <c r="R165" s="204"/>
      <c r="S165" s="204"/>
      <c r="T165" s="205"/>
      <c r="AT165" s="206" t="s">
        <v>143</v>
      </c>
      <c r="AU165" s="206" t="s">
        <v>82</v>
      </c>
      <c r="AV165" s="13" t="s">
        <v>82</v>
      </c>
      <c r="AW165" s="13" t="s">
        <v>33</v>
      </c>
      <c r="AX165" s="13" t="s">
        <v>71</v>
      </c>
      <c r="AY165" s="206" t="s">
        <v>130</v>
      </c>
    </row>
    <row r="166" spans="1:65" s="2" customFormat="1" ht="16.5" customHeight="1">
      <c r="A166" s="35"/>
      <c r="B166" s="36"/>
      <c r="C166" s="176" t="s">
        <v>254</v>
      </c>
      <c r="D166" s="176" t="s">
        <v>132</v>
      </c>
      <c r="E166" s="177" t="s">
        <v>255</v>
      </c>
      <c r="F166" s="178" t="s">
        <v>256</v>
      </c>
      <c r="G166" s="179" t="s">
        <v>214</v>
      </c>
      <c r="H166" s="180">
        <v>61.405999999999999</v>
      </c>
      <c r="I166" s="181"/>
      <c r="J166" s="182">
        <f>ROUND(I166*H166,2)</f>
        <v>0</v>
      </c>
      <c r="K166" s="178" t="s">
        <v>136</v>
      </c>
      <c r="L166" s="40"/>
      <c r="M166" s="183" t="s">
        <v>19</v>
      </c>
      <c r="N166" s="184" t="s">
        <v>42</v>
      </c>
      <c r="O166" s="65"/>
      <c r="P166" s="185">
        <f>O166*H166</f>
        <v>0</v>
      </c>
      <c r="Q166" s="185">
        <v>0</v>
      </c>
      <c r="R166" s="185">
        <f>Q166*H166</f>
        <v>0</v>
      </c>
      <c r="S166" s="185">
        <v>0</v>
      </c>
      <c r="T166" s="186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87" t="s">
        <v>137</v>
      </c>
      <c r="AT166" s="187" t="s">
        <v>132</v>
      </c>
      <c r="AU166" s="187" t="s">
        <v>82</v>
      </c>
      <c r="AY166" s="18" t="s">
        <v>130</v>
      </c>
      <c r="BE166" s="188">
        <f>IF(N166="základní",J166,0)</f>
        <v>0</v>
      </c>
      <c r="BF166" s="188">
        <f>IF(N166="snížená",J166,0)</f>
        <v>0</v>
      </c>
      <c r="BG166" s="188">
        <f>IF(N166="zákl. přenesená",J166,0)</f>
        <v>0</v>
      </c>
      <c r="BH166" s="188">
        <f>IF(N166="sníž. přenesená",J166,0)</f>
        <v>0</v>
      </c>
      <c r="BI166" s="188">
        <f>IF(N166="nulová",J166,0)</f>
        <v>0</v>
      </c>
      <c r="BJ166" s="18" t="s">
        <v>79</v>
      </c>
      <c r="BK166" s="188">
        <f>ROUND(I166*H166,2)</f>
        <v>0</v>
      </c>
      <c r="BL166" s="18" t="s">
        <v>137</v>
      </c>
      <c r="BM166" s="187" t="s">
        <v>257</v>
      </c>
    </row>
    <row r="167" spans="1:65" s="2" customFormat="1" ht="19.5">
      <c r="A167" s="35"/>
      <c r="B167" s="36"/>
      <c r="C167" s="37"/>
      <c r="D167" s="189" t="s">
        <v>139</v>
      </c>
      <c r="E167" s="37"/>
      <c r="F167" s="190" t="s">
        <v>258</v>
      </c>
      <c r="G167" s="37"/>
      <c r="H167" s="37"/>
      <c r="I167" s="191"/>
      <c r="J167" s="37"/>
      <c r="K167" s="37"/>
      <c r="L167" s="40"/>
      <c r="M167" s="192"/>
      <c r="N167" s="193"/>
      <c r="O167" s="65"/>
      <c r="P167" s="65"/>
      <c r="Q167" s="65"/>
      <c r="R167" s="65"/>
      <c r="S167" s="65"/>
      <c r="T167" s="66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T167" s="18" t="s">
        <v>139</v>
      </c>
      <c r="AU167" s="18" t="s">
        <v>82</v>
      </c>
    </row>
    <row r="168" spans="1:65" s="2" customFormat="1" ht="11.25">
      <c r="A168" s="35"/>
      <c r="B168" s="36"/>
      <c r="C168" s="37"/>
      <c r="D168" s="194" t="s">
        <v>141</v>
      </c>
      <c r="E168" s="37"/>
      <c r="F168" s="195" t="s">
        <v>259</v>
      </c>
      <c r="G168" s="37"/>
      <c r="H168" s="37"/>
      <c r="I168" s="191"/>
      <c r="J168" s="37"/>
      <c r="K168" s="37"/>
      <c r="L168" s="40"/>
      <c r="M168" s="192"/>
      <c r="N168" s="193"/>
      <c r="O168" s="65"/>
      <c r="P168" s="65"/>
      <c r="Q168" s="65"/>
      <c r="R168" s="65"/>
      <c r="S168" s="65"/>
      <c r="T168" s="66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T168" s="18" t="s">
        <v>141</v>
      </c>
      <c r="AU168" s="18" t="s">
        <v>82</v>
      </c>
    </row>
    <row r="169" spans="1:65" s="2" customFormat="1" ht="19.5">
      <c r="A169" s="35"/>
      <c r="B169" s="36"/>
      <c r="C169" s="37"/>
      <c r="D169" s="189" t="s">
        <v>233</v>
      </c>
      <c r="E169" s="37"/>
      <c r="F169" s="207" t="s">
        <v>260</v>
      </c>
      <c r="G169" s="37"/>
      <c r="H169" s="37"/>
      <c r="I169" s="191"/>
      <c r="J169" s="37"/>
      <c r="K169" s="37"/>
      <c r="L169" s="40"/>
      <c r="M169" s="192"/>
      <c r="N169" s="193"/>
      <c r="O169" s="65"/>
      <c r="P169" s="65"/>
      <c r="Q169" s="65"/>
      <c r="R169" s="65"/>
      <c r="S169" s="65"/>
      <c r="T169" s="66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T169" s="18" t="s">
        <v>233</v>
      </c>
      <c r="AU169" s="18" t="s">
        <v>82</v>
      </c>
    </row>
    <row r="170" spans="1:65" s="13" customFormat="1" ht="11.25">
      <c r="B170" s="196"/>
      <c r="C170" s="197"/>
      <c r="D170" s="189" t="s">
        <v>143</v>
      </c>
      <c r="E170" s="198" t="s">
        <v>19</v>
      </c>
      <c r="F170" s="199" t="s">
        <v>261</v>
      </c>
      <c r="G170" s="197"/>
      <c r="H170" s="200">
        <v>6.84</v>
      </c>
      <c r="I170" s="201"/>
      <c r="J170" s="197"/>
      <c r="K170" s="197"/>
      <c r="L170" s="202"/>
      <c r="M170" s="203"/>
      <c r="N170" s="204"/>
      <c r="O170" s="204"/>
      <c r="P170" s="204"/>
      <c r="Q170" s="204"/>
      <c r="R170" s="204"/>
      <c r="S170" s="204"/>
      <c r="T170" s="205"/>
      <c r="AT170" s="206" t="s">
        <v>143</v>
      </c>
      <c r="AU170" s="206" t="s">
        <v>82</v>
      </c>
      <c r="AV170" s="13" t="s">
        <v>82</v>
      </c>
      <c r="AW170" s="13" t="s">
        <v>33</v>
      </c>
      <c r="AX170" s="13" t="s">
        <v>71</v>
      </c>
      <c r="AY170" s="206" t="s">
        <v>130</v>
      </c>
    </row>
    <row r="171" spans="1:65" s="13" customFormat="1" ht="11.25">
      <c r="B171" s="196"/>
      <c r="C171" s="197"/>
      <c r="D171" s="189" t="s">
        <v>143</v>
      </c>
      <c r="E171" s="198" t="s">
        <v>19</v>
      </c>
      <c r="F171" s="199" t="s">
        <v>262</v>
      </c>
      <c r="G171" s="197"/>
      <c r="H171" s="200">
        <v>3.1349999999999998</v>
      </c>
      <c r="I171" s="201"/>
      <c r="J171" s="197"/>
      <c r="K171" s="197"/>
      <c r="L171" s="202"/>
      <c r="M171" s="203"/>
      <c r="N171" s="204"/>
      <c r="O171" s="204"/>
      <c r="P171" s="204"/>
      <c r="Q171" s="204"/>
      <c r="R171" s="204"/>
      <c r="S171" s="204"/>
      <c r="T171" s="205"/>
      <c r="AT171" s="206" t="s">
        <v>143</v>
      </c>
      <c r="AU171" s="206" t="s">
        <v>82</v>
      </c>
      <c r="AV171" s="13" t="s">
        <v>82</v>
      </c>
      <c r="AW171" s="13" t="s">
        <v>33</v>
      </c>
      <c r="AX171" s="13" t="s">
        <v>71</v>
      </c>
      <c r="AY171" s="206" t="s">
        <v>130</v>
      </c>
    </row>
    <row r="172" spans="1:65" s="13" customFormat="1" ht="11.25">
      <c r="B172" s="196"/>
      <c r="C172" s="197"/>
      <c r="D172" s="189" t="s">
        <v>143</v>
      </c>
      <c r="E172" s="198" t="s">
        <v>19</v>
      </c>
      <c r="F172" s="199" t="s">
        <v>263</v>
      </c>
      <c r="G172" s="197"/>
      <c r="H172" s="200">
        <v>3.84</v>
      </c>
      <c r="I172" s="201"/>
      <c r="J172" s="197"/>
      <c r="K172" s="197"/>
      <c r="L172" s="202"/>
      <c r="M172" s="203"/>
      <c r="N172" s="204"/>
      <c r="O172" s="204"/>
      <c r="P172" s="204"/>
      <c r="Q172" s="204"/>
      <c r="R172" s="204"/>
      <c r="S172" s="204"/>
      <c r="T172" s="205"/>
      <c r="AT172" s="206" t="s">
        <v>143</v>
      </c>
      <c r="AU172" s="206" t="s">
        <v>82</v>
      </c>
      <c r="AV172" s="13" t="s">
        <v>82</v>
      </c>
      <c r="AW172" s="13" t="s">
        <v>33</v>
      </c>
      <c r="AX172" s="13" t="s">
        <v>71</v>
      </c>
      <c r="AY172" s="206" t="s">
        <v>130</v>
      </c>
    </row>
    <row r="173" spans="1:65" s="13" customFormat="1" ht="11.25">
      <c r="B173" s="196"/>
      <c r="C173" s="197"/>
      <c r="D173" s="189" t="s">
        <v>143</v>
      </c>
      <c r="E173" s="198" t="s">
        <v>19</v>
      </c>
      <c r="F173" s="199" t="s">
        <v>264</v>
      </c>
      <c r="G173" s="197"/>
      <c r="H173" s="200">
        <v>13.42</v>
      </c>
      <c r="I173" s="201"/>
      <c r="J173" s="197"/>
      <c r="K173" s="197"/>
      <c r="L173" s="202"/>
      <c r="M173" s="203"/>
      <c r="N173" s="204"/>
      <c r="O173" s="204"/>
      <c r="P173" s="204"/>
      <c r="Q173" s="204"/>
      <c r="R173" s="204"/>
      <c r="S173" s="204"/>
      <c r="T173" s="205"/>
      <c r="AT173" s="206" t="s">
        <v>143</v>
      </c>
      <c r="AU173" s="206" t="s">
        <v>82</v>
      </c>
      <c r="AV173" s="13" t="s">
        <v>82</v>
      </c>
      <c r="AW173" s="13" t="s">
        <v>33</v>
      </c>
      <c r="AX173" s="13" t="s">
        <v>71</v>
      </c>
      <c r="AY173" s="206" t="s">
        <v>130</v>
      </c>
    </row>
    <row r="174" spans="1:65" s="13" customFormat="1" ht="22.5">
      <c r="B174" s="196"/>
      <c r="C174" s="197"/>
      <c r="D174" s="189" t="s">
        <v>143</v>
      </c>
      <c r="E174" s="198" t="s">
        <v>19</v>
      </c>
      <c r="F174" s="199" t="s">
        <v>265</v>
      </c>
      <c r="G174" s="197"/>
      <c r="H174" s="200">
        <v>14.476000000000001</v>
      </c>
      <c r="I174" s="201"/>
      <c r="J174" s="197"/>
      <c r="K174" s="197"/>
      <c r="L174" s="202"/>
      <c r="M174" s="203"/>
      <c r="N174" s="204"/>
      <c r="O174" s="204"/>
      <c r="P174" s="204"/>
      <c r="Q174" s="204"/>
      <c r="R174" s="204"/>
      <c r="S174" s="204"/>
      <c r="T174" s="205"/>
      <c r="AT174" s="206" t="s">
        <v>143</v>
      </c>
      <c r="AU174" s="206" t="s">
        <v>82</v>
      </c>
      <c r="AV174" s="13" t="s">
        <v>82</v>
      </c>
      <c r="AW174" s="13" t="s">
        <v>33</v>
      </c>
      <c r="AX174" s="13" t="s">
        <v>71</v>
      </c>
      <c r="AY174" s="206" t="s">
        <v>130</v>
      </c>
    </row>
    <row r="175" spans="1:65" s="13" customFormat="1" ht="11.25">
      <c r="B175" s="196"/>
      <c r="C175" s="197"/>
      <c r="D175" s="189" t="s">
        <v>143</v>
      </c>
      <c r="E175" s="198" t="s">
        <v>19</v>
      </c>
      <c r="F175" s="199" t="s">
        <v>266</v>
      </c>
      <c r="G175" s="197"/>
      <c r="H175" s="200">
        <v>8.61</v>
      </c>
      <c r="I175" s="201"/>
      <c r="J175" s="197"/>
      <c r="K175" s="197"/>
      <c r="L175" s="202"/>
      <c r="M175" s="203"/>
      <c r="N175" s="204"/>
      <c r="O175" s="204"/>
      <c r="P175" s="204"/>
      <c r="Q175" s="204"/>
      <c r="R175" s="204"/>
      <c r="S175" s="204"/>
      <c r="T175" s="205"/>
      <c r="AT175" s="206" t="s">
        <v>143</v>
      </c>
      <c r="AU175" s="206" t="s">
        <v>82</v>
      </c>
      <c r="AV175" s="13" t="s">
        <v>82</v>
      </c>
      <c r="AW175" s="13" t="s">
        <v>33</v>
      </c>
      <c r="AX175" s="13" t="s">
        <v>71</v>
      </c>
      <c r="AY175" s="206" t="s">
        <v>130</v>
      </c>
    </row>
    <row r="176" spans="1:65" s="13" customFormat="1" ht="11.25">
      <c r="B176" s="196"/>
      <c r="C176" s="197"/>
      <c r="D176" s="189" t="s">
        <v>143</v>
      </c>
      <c r="E176" s="198" t="s">
        <v>19</v>
      </c>
      <c r="F176" s="199" t="s">
        <v>267</v>
      </c>
      <c r="G176" s="197"/>
      <c r="H176" s="200">
        <v>8.9250000000000007</v>
      </c>
      <c r="I176" s="201"/>
      <c r="J176" s="197"/>
      <c r="K176" s="197"/>
      <c r="L176" s="202"/>
      <c r="M176" s="203"/>
      <c r="N176" s="204"/>
      <c r="O176" s="204"/>
      <c r="P176" s="204"/>
      <c r="Q176" s="204"/>
      <c r="R176" s="204"/>
      <c r="S176" s="204"/>
      <c r="T176" s="205"/>
      <c r="AT176" s="206" t="s">
        <v>143</v>
      </c>
      <c r="AU176" s="206" t="s">
        <v>82</v>
      </c>
      <c r="AV176" s="13" t="s">
        <v>82</v>
      </c>
      <c r="AW176" s="13" t="s">
        <v>33</v>
      </c>
      <c r="AX176" s="13" t="s">
        <v>71</v>
      </c>
      <c r="AY176" s="206" t="s">
        <v>130</v>
      </c>
    </row>
    <row r="177" spans="1:65" s="13" customFormat="1" ht="11.25">
      <c r="B177" s="196"/>
      <c r="C177" s="197"/>
      <c r="D177" s="189" t="s">
        <v>143</v>
      </c>
      <c r="E177" s="198" t="s">
        <v>19</v>
      </c>
      <c r="F177" s="199" t="s">
        <v>268</v>
      </c>
      <c r="G177" s="197"/>
      <c r="H177" s="200">
        <v>2.16</v>
      </c>
      <c r="I177" s="201"/>
      <c r="J177" s="197"/>
      <c r="K177" s="197"/>
      <c r="L177" s="202"/>
      <c r="M177" s="203"/>
      <c r="N177" s="204"/>
      <c r="O177" s="204"/>
      <c r="P177" s="204"/>
      <c r="Q177" s="204"/>
      <c r="R177" s="204"/>
      <c r="S177" s="204"/>
      <c r="T177" s="205"/>
      <c r="AT177" s="206" t="s">
        <v>143</v>
      </c>
      <c r="AU177" s="206" t="s">
        <v>82</v>
      </c>
      <c r="AV177" s="13" t="s">
        <v>82</v>
      </c>
      <c r="AW177" s="13" t="s">
        <v>33</v>
      </c>
      <c r="AX177" s="13" t="s">
        <v>71</v>
      </c>
      <c r="AY177" s="206" t="s">
        <v>130</v>
      </c>
    </row>
    <row r="178" spans="1:65" s="2" customFormat="1" ht="16.5" customHeight="1">
      <c r="A178" s="35"/>
      <c r="B178" s="36"/>
      <c r="C178" s="176" t="s">
        <v>269</v>
      </c>
      <c r="D178" s="176" t="s">
        <v>132</v>
      </c>
      <c r="E178" s="177" t="s">
        <v>270</v>
      </c>
      <c r="F178" s="178" t="s">
        <v>271</v>
      </c>
      <c r="G178" s="179" t="s">
        <v>135</v>
      </c>
      <c r="H178" s="180">
        <v>468.935</v>
      </c>
      <c r="I178" s="181"/>
      <c r="J178" s="182">
        <f>ROUND(I178*H178,2)</f>
        <v>0</v>
      </c>
      <c r="K178" s="178" t="s">
        <v>136</v>
      </c>
      <c r="L178" s="40"/>
      <c r="M178" s="183" t="s">
        <v>19</v>
      </c>
      <c r="N178" s="184" t="s">
        <v>42</v>
      </c>
      <c r="O178" s="65"/>
      <c r="P178" s="185">
        <f>O178*H178</f>
        <v>0</v>
      </c>
      <c r="Q178" s="185">
        <v>8.4000000000000003E-4</v>
      </c>
      <c r="R178" s="185">
        <f>Q178*H178</f>
        <v>0.39390540000000002</v>
      </c>
      <c r="S178" s="185">
        <v>0</v>
      </c>
      <c r="T178" s="186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87" t="s">
        <v>137</v>
      </c>
      <c r="AT178" s="187" t="s">
        <v>132</v>
      </c>
      <c r="AU178" s="187" t="s">
        <v>82</v>
      </c>
      <c r="AY178" s="18" t="s">
        <v>130</v>
      </c>
      <c r="BE178" s="188">
        <f>IF(N178="základní",J178,0)</f>
        <v>0</v>
      </c>
      <c r="BF178" s="188">
        <f>IF(N178="snížená",J178,0)</f>
        <v>0</v>
      </c>
      <c r="BG178" s="188">
        <f>IF(N178="zákl. přenesená",J178,0)</f>
        <v>0</v>
      </c>
      <c r="BH178" s="188">
        <f>IF(N178="sníž. přenesená",J178,0)</f>
        <v>0</v>
      </c>
      <c r="BI178" s="188">
        <f>IF(N178="nulová",J178,0)</f>
        <v>0</v>
      </c>
      <c r="BJ178" s="18" t="s">
        <v>79</v>
      </c>
      <c r="BK178" s="188">
        <f>ROUND(I178*H178,2)</f>
        <v>0</v>
      </c>
      <c r="BL178" s="18" t="s">
        <v>137</v>
      </c>
      <c r="BM178" s="187" t="s">
        <v>272</v>
      </c>
    </row>
    <row r="179" spans="1:65" s="2" customFormat="1" ht="11.25">
      <c r="A179" s="35"/>
      <c r="B179" s="36"/>
      <c r="C179" s="37"/>
      <c r="D179" s="189" t="s">
        <v>139</v>
      </c>
      <c r="E179" s="37"/>
      <c r="F179" s="190" t="s">
        <v>273</v>
      </c>
      <c r="G179" s="37"/>
      <c r="H179" s="37"/>
      <c r="I179" s="191"/>
      <c r="J179" s="37"/>
      <c r="K179" s="37"/>
      <c r="L179" s="40"/>
      <c r="M179" s="192"/>
      <c r="N179" s="193"/>
      <c r="O179" s="65"/>
      <c r="P179" s="65"/>
      <c r="Q179" s="65"/>
      <c r="R179" s="65"/>
      <c r="S179" s="65"/>
      <c r="T179" s="66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T179" s="18" t="s">
        <v>139</v>
      </c>
      <c r="AU179" s="18" t="s">
        <v>82</v>
      </c>
    </row>
    <row r="180" spans="1:65" s="2" customFormat="1" ht="11.25">
      <c r="A180" s="35"/>
      <c r="B180" s="36"/>
      <c r="C180" s="37"/>
      <c r="D180" s="194" t="s">
        <v>141</v>
      </c>
      <c r="E180" s="37"/>
      <c r="F180" s="195" t="s">
        <v>274</v>
      </c>
      <c r="G180" s="37"/>
      <c r="H180" s="37"/>
      <c r="I180" s="191"/>
      <c r="J180" s="37"/>
      <c r="K180" s="37"/>
      <c r="L180" s="40"/>
      <c r="M180" s="192"/>
      <c r="N180" s="193"/>
      <c r="O180" s="65"/>
      <c r="P180" s="65"/>
      <c r="Q180" s="65"/>
      <c r="R180" s="65"/>
      <c r="S180" s="65"/>
      <c r="T180" s="66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T180" s="18" t="s">
        <v>141</v>
      </c>
      <c r="AU180" s="18" t="s">
        <v>82</v>
      </c>
    </row>
    <row r="181" spans="1:65" s="2" customFormat="1" ht="19.5">
      <c r="A181" s="35"/>
      <c r="B181" s="36"/>
      <c r="C181" s="37"/>
      <c r="D181" s="189" t="s">
        <v>233</v>
      </c>
      <c r="E181" s="37"/>
      <c r="F181" s="207" t="s">
        <v>275</v>
      </c>
      <c r="G181" s="37"/>
      <c r="H181" s="37"/>
      <c r="I181" s="191"/>
      <c r="J181" s="37"/>
      <c r="K181" s="37"/>
      <c r="L181" s="40"/>
      <c r="M181" s="192"/>
      <c r="N181" s="193"/>
      <c r="O181" s="65"/>
      <c r="P181" s="65"/>
      <c r="Q181" s="65"/>
      <c r="R181" s="65"/>
      <c r="S181" s="65"/>
      <c r="T181" s="66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T181" s="18" t="s">
        <v>233</v>
      </c>
      <c r="AU181" s="18" t="s">
        <v>82</v>
      </c>
    </row>
    <row r="182" spans="1:65" s="14" customFormat="1" ht="11.25">
      <c r="B182" s="208"/>
      <c r="C182" s="209"/>
      <c r="D182" s="189" t="s">
        <v>143</v>
      </c>
      <c r="E182" s="210" t="s">
        <v>19</v>
      </c>
      <c r="F182" s="211" t="s">
        <v>276</v>
      </c>
      <c r="G182" s="209"/>
      <c r="H182" s="210" t="s">
        <v>19</v>
      </c>
      <c r="I182" s="212"/>
      <c r="J182" s="209"/>
      <c r="K182" s="209"/>
      <c r="L182" s="213"/>
      <c r="M182" s="214"/>
      <c r="N182" s="215"/>
      <c r="O182" s="215"/>
      <c r="P182" s="215"/>
      <c r="Q182" s="215"/>
      <c r="R182" s="215"/>
      <c r="S182" s="215"/>
      <c r="T182" s="216"/>
      <c r="AT182" s="217" t="s">
        <v>143</v>
      </c>
      <c r="AU182" s="217" t="s">
        <v>82</v>
      </c>
      <c r="AV182" s="14" t="s">
        <v>79</v>
      </c>
      <c r="AW182" s="14" t="s">
        <v>33</v>
      </c>
      <c r="AX182" s="14" t="s">
        <v>71</v>
      </c>
      <c r="AY182" s="217" t="s">
        <v>130</v>
      </c>
    </row>
    <row r="183" spans="1:65" s="13" customFormat="1" ht="11.25">
      <c r="B183" s="196"/>
      <c r="C183" s="197"/>
      <c r="D183" s="189" t="s">
        <v>143</v>
      </c>
      <c r="E183" s="198" t="s">
        <v>19</v>
      </c>
      <c r="F183" s="199" t="s">
        <v>277</v>
      </c>
      <c r="G183" s="197"/>
      <c r="H183" s="200">
        <v>320.94</v>
      </c>
      <c r="I183" s="201"/>
      <c r="J183" s="197"/>
      <c r="K183" s="197"/>
      <c r="L183" s="202"/>
      <c r="M183" s="203"/>
      <c r="N183" s="204"/>
      <c r="O183" s="204"/>
      <c r="P183" s="204"/>
      <c r="Q183" s="204"/>
      <c r="R183" s="204"/>
      <c r="S183" s="204"/>
      <c r="T183" s="205"/>
      <c r="AT183" s="206" t="s">
        <v>143</v>
      </c>
      <c r="AU183" s="206" t="s">
        <v>82</v>
      </c>
      <c r="AV183" s="13" t="s">
        <v>82</v>
      </c>
      <c r="AW183" s="13" t="s">
        <v>33</v>
      </c>
      <c r="AX183" s="13" t="s">
        <v>71</v>
      </c>
      <c r="AY183" s="206" t="s">
        <v>130</v>
      </c>
    </row>
    <row r="184" spans="1:65" s="13" customFormat="1" ht="33.75">
      <c r="B184" s="196"/>
      <c r="C184" s="197"/>
      <c r="D184" s="189" t="s">
        <v>143</v>
      </c>
      <c r="E184" s="198" t="s">
        <v>19</v>
      </c>
      <c r="F184" s="199" t="s">
        <v>278</v>
      </c>
      <c r="G184" s="197"/>
      <c r="H184" s="200">
        <v>147.995</v>
      </c>
      <c r="I184" s="201"/>
      <c r="J184" s="197"/>
      <c r="K184" s="197"/>
      <c r="L184" s="202"/>
      <c r="M184" s="203"/>
      <c r="N184" s="204"/>
      <c r="O184" s="204"/>
      <c r="P184" s="204"/>
      <c r="Q184" s="204"/>
      <c r="R184" s="204"/>
      <c r="S184" s="204"/>
      <c r="T184" s="205"/>
      <c r="AT184" s="206" t="s">
        <v>143</v>
      </c>
      <c r="AU184" s="206" t="s">
        <v>82</v>
      </c>
      <c r="AV184" s="13" t="s">
        <v>82</v>
      </c>
      <c r="AW184" s="13" t="s">
        <v>33</v>
      </c>
      <c r="AX184" s="13" t="s">
        <v>71</v>
      </c>
      <c r="AY184" s="206" t="s">
        <v>130</v>
      </c>
    </row>
    <row r="185" spans="1:65" s="2" customFormat="1" ht="16.5" customHeight="1">
      <c r="A185" s="35"/>
      <c r="B185" s="36"/>
      <c r="C185" s="176" t="s">
        <v>279</v>
      </c>
      <c r="D185" s="176" t="s">
        <v>132</v>
      </c>
      <c r="E185" s="177" t="s">
        <v>280</v>
      </c>
      <c r="F185" s="178" t="s">
        <v>281</v>
      </c>
      <c r="G185" s="179" t="s">
        <v>135</v>
      </c>
      <c r="H185" s="180">
        <v>75.400000000000006</v>
      </c>
      <c r="I185" s="181"/>
      <c r="J185" s="182">
        <f>ROUND(I185*H185,2)</f>
        <v>0</v>
      </c>
      <c r="K185" s="178" t="s">
        <v>136</v>
      </c>
      <c r="L185" s="40"/>
      <c r="M185" s="183" t="s">
        <v>19</v>
      </c>
      <c r="N185" s="184" t="s">
        <v>42</v>
      </c>
      <c r="O185" s="65"/>
      <c r="P185" s="185">
        <f>O185*H185</f>
        <v>0</v>
      </c>
      <c r="Q185" s="185">
        <v>8.4999999999999995E-4</v>
      </c>
      <c r="R185" s="185">
        <f>Q185*H185</f>
        <v>6.4090000000000008E-2</v>
      </c>
      <c r="S185" s="185">
        <v>0</v>
      </c>
      <c r="T185" s="186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87" t="s">
        <v>137</v>
      </c>
      <c r="AT185" s="187" t="s">
        <v>132</v>
      </c>
      <c r="AU185" s="187" t="s">
        <v>82</v>
      </c>
      <c r="AY185" s="18" t="s">
        <v>130</v>
      </c>
      <c r="BE185" s="188">
        <f>IF(N185="základní",J185,0)</f>
        <v>0</v>
      </c>
      <c r="BF185" s="188">
        <f>IF(N185="snížená",J185,0)</f>
        <v>0</v>
      </c>
      <c r="BG185" s="188">
        <f>IF(N185="zákl. přenesená",J185,0)</f>
        <v>0</v>
      </c>
      <c r="BH185" s="188">
        <f>IF(N185="sníž. přenesená",J185,0)</f>
        <v>0</v>
      </c>
      <c r="BI185" s="188">
        <f>IF(N185="nulová",J185,0)</f>
        <v>0</v>
      </c>
      <c r="BJ185" s="18" t="s">
        <v>79</v>
      </c>
      <c r="BK185" s="188">
        <f>ROUND(I185*H185,2)</f>
        <v>0</v>
      </c>
      <c r="BL185" s="18" t="s">
        <v>137</v>
      </c>
      <c r="BM185" s="187" t="s">
        <v>282</v>
      </c>
    </row>
    <row r="186" spans="1:65" s="2" customFormat="1" ht="11.25">
      <c r="A186" s="35"/>
      <c r="B186" s="36"/>
      <c r="C186" s="37"/>
      <c r="D186" s="189" t="s">
        <v>139</v>
      </c>
      <c r="E186" s="37"/>
      <c r="F186" s="190" t="s">
        <v>283</v>
      </c>
      <c r="G186" s="37"/>
      <c r="H186" s="37"/>
      <c r="I186" s="191"/>
      <c r="J186" s="37"/>
      <c r="K186" s="37"/>
      <c r="L186" s="40"/>
      <c r="M186" s="192"/>
      <c r="N186" s="193"/>
      <c r="O186" s="65"/>
      <c r="P186" s="65"/>
      <c r="Q186" s="65"/>
      <c r="R186" s="65"/>
      <c r="S186" s="65"/>
      <c r="T186" s="66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T186" s="18" t="s">
        <v>139</v>
      </c>
      <c r="AU186" s="18" t="s">
        <v>82</v>
      </c>
    </row>
    <row r="187" spans="1:65" s="2" customFormat="1" ht="11.25">
      <c r="A187" s="35"/>
      <c r="B187" s="36"/>
      <c r="C187" s="37"/>
      <c r="D187" s="194" t="s">
        <v>141</v>
      </c>
      <c r="E187" s="37"/>
      <c r="F187" s="195" t="s">
        <v>284</v>
      </c>
      <c r="G187" s="37"/>
      <c r="H187" s="37"/>
      <c r="I187" s="191"/>
      <c r="J187" s="37"/>
      <c r="K187" s="37"/>
      <c r="L187" s="40"/>
      <c r="M187" s="192"/>
      <c r="N187" s="193"/>
      <c r="O187" s="65"/>
      <c r="P187" s="65"/>
      <c r="Q187" s="65"/>
      <c r="R187" s="65"/>
      <c r="S187" s="65"/>
      <c r="T187" s="66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T187" s="18" t="s">
        <v>141</v>
      </c>
      <c r="AU187" s="18" t="s">
        <v>82</v>
      </c>
    </row>
    <row r="188" spans="1:65" s="2" customFormat="1" ht="19.5">
      <c r="A188" s="35"/>
      <c r="B188" s="36"/>
      <c r="C188" s="37"/>
      <c r="D188" s="189" t="s">
        <v>233</v>
      </c>
      <c r="E188" s="37"/>
      <c r="F188" s="207" t="s">
        <v>275</v>
      </c>
      <c r="G188" s="37"/>
      <c r="H188" s="37"/>
      <c r="I188" s="191"/>
      <c r="J188" s="37"/>
      <c r="K188" s="37"/>
      <c r="L188" s="40"/>
      <c r="M188" s="192"/>
      <c r="N188" s="193"/>
      <c r="O188" s="65"/>
      <c r="P188" s="65"/>
      <c r="Q188" s="65"/>
      <c r="R188" s="65"/>
      <c r="S188" s="65"/>
      <c r="T188" s="66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T188" s="18" t="s">
        <v>233</v>
      </c>
      <c r="AU188" s="18" t="s">
        <v>82</v>
      </c>
    </row>
    <row r="189" spans="1:65" s="13" customFormat="1" ht="11.25">
      <c r="B189" s="196"/>
      <c r="C189" s="197"/>
      <c r="D189" s="189" t="s">
        <v>143</v>
      </c>
      <c r="E189" s="198" t="s">
        <v>19</v>
      </c>
      <c r="F189" s="199" t="s">
        <v>285</v>
      </c>
      <c r="G189" s="197"/>
      <c r="H189" s="200">
        <v>75.400000000000006</v>
      </c>
      <c r="I189" s="201"/>
      <c r="J189" s="197"/>
      <c r="K189" s="197"/>
      <c r="L189" s="202"/>
      <c r="M189" s="203"/>
      <c r="N189" s="204"/>
      <c r="O189" s="204"/>
      <c r="P189" s="204"/>
      <c r="Q189" s="204"/>
      <c r="R189" s="204"/>
      <c r="S189" s="204"/>
      <c r="T189" s="205"/>
      <c r="AT189" s="206" t="s">
        <v>143</v>
      </c>
      <c r="AU189" s="206" t="s">
        <v>82</v>
      </c>
      <c r="AV189" s="13" t="s">
        <v>82</v>
      </c>
      <c r="AW189" s="13" t="s">
        <v>33</v>
      </c>
      <c r="AX189" s="13" t="s">
        <v>79</v>
      </c>
      <c r="AY189" s="206" t="s">
        <v>130</v>
      </c>
    </row>
    <row r="190" spans="1:65" s="2" customFormat="1" ht="16.5" customHeight="1">
      <c r="A190" s="35"/>
      <c r="B190" s="36"/>
      <c r="C190" s="176" t="s">
        <v>286</v>
      </c>
      <c r="D190" s="176" t="s">
        <v>132</v>
      </c>
      <c r="E190" s="177" t="s">
        <v>287</v>
      </c>
      <c r="F190" s="178" t="s">
        <v>288</v>
      </c>
      <c r="G190" s="179" t="s">
        <v>135</v>
      </c>
      <c r="H190" s="180">
        <v>468.935</v>
      </c>
      <c r="I190" s="181"/>
      <c r="J190" s="182">
        <f>ROUND(I190*H190,2)</f>
        <v>0</v>
      </c>
      <c r="K190" s="178" t="s">
        <v>136</v>
      </c>
      <c r="L190" s="40"/>
      <c r="M190" s="183" t="s">
        <v>19</v>
      </c>
      <c r="N190" s="184" t="s">
        <v>42</v>
      </c>
      <c r="O190" s="65"/>
      <c r="P190" s="185">
        <f>O190*H190</f>
        <v>0</v>
      </c>
      <c r="Q190" s="185">
        <v>0</v>
      </c>
      <c r="R190" s="185">
        <f>Q190*H190</f>
        <v>0</v>
      </c>
      <c r="S190" s="185">
        <v>0</v>
      </c>
      <c r="T190" s="186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87" t="s">
        <v>137</v>
      </c>
      <c r="AT190" s="187" t="s">
        <v>132</v>
      </c>
      <c r="AU190" s="187" t="s">
        <v>82</v>
      </c>
      <c r="AY190" s="18" t="s">
        <v>130</v>
      </c>
      <c r="BE190" s="188">
        <f>IF(N190="základní",J190,0)</f>
        <v>0</v>
      </c>
      <c r="BF190" s="188">
        <f>IF(N190="snížená",J190,0)</f>
        <v>0</v>
      </c>
      <c r="BG190" s="188">
        <f>IF(N190="zákl. přenesená",J190,0)</f>
        <v>0</v>
      </c>
      <c r="BH190" s="188">
        <f>IF(N190="sníž. přenesená",J190,0)</f>
        <v>0</v>
      </c>
      <c r="BI190" s="188">
        <f>IF(N190="nulová",J190,0)</f>
        <v>0</v>
      </c>
      <c r="BJ190" s="18" t="s">
        <v>79</v>
      </c>
      <c r="BK190" s="188">
        <f>ROUND(I190*H190,2)</f>
        <v>0</v>
      </c>
      <c r="BL190" s="18" t="s">
        <v>137</v>
      </c>
      <c r="BM190" s="187" t="s">
        <v>289</v>
      </c>
    </row>
    <row r="191" spans="1:65" s="2" customFormat="1" ht="19.5">
      <c r="A191" s="35"/>
      <c r="B191" s="36"/>
      <c r="C191" s="37"/>
      <c r="D191" s="189" t="s">
        <v>139</v>
      </c>
      <c r="E191" s="37"/>
      <c r="F191" s="190" t="s">
        <v>290</v>
      </c>
      <c r="G191" s="37"/>
      <c r="H191" s="37"/>
      <c r="I191" s="191"/>
      <c r="J191" s="37"/>
      <c r="K191" s="37"/>
      <c r="L191" s="40"/>
      <c r="M191" s="192"/>
      <c r="N191" s="193"/>
      <c r="O191" s="65"/>
      <c r="P191" s="65"/>
      <c r="Q191" s="65"/>
      <c r="R191" s="65"/>
      <c r="S191" s="65"/>
      <c r="T191" s="66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T191" s="18" t="s">
        <v>139</v>
      </c>
      <c r="AU191" s="18" t="s">
        <v>82</v>
      </c>
    </row>
    <row r="192" spans="1:65" s="2" customFormat="1" ht="11.25">
      <c r="A192" s="35"/>
      <c r="B192" s="36"/>
      <c r="C192" s="37"/>
      <c r="D192" s="194" t="s">
        <v>141</v>
      </c>
      <c r="E192" s="37"/>
      <c r="F192" s="195" t="s">
        <v>291</v>
      </c>
      <c r="G192" s="37"/>
      <c r="H192" s="37"/>
      <c r="I192" s="191"/>
      <c r="J192" s="37"/>
      <c r="K192" s="37"/>
      <c r="L192" s="40"/>
      <c r="M192" s="192"/>
      <c r="N192" s="193"/>
      <c r="O192" s="65"/>
      <c r="P192" s="65"/>
      <c r="Q192" s="65"/>
      <c r="R192" s="65"/>
      <c r="S192" s="65"/>
      <c r="T192" s="66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T192" s="18" t="s">
        <v>141</v>
      </c>
      <c r="AU192" s="18" t="s">
        <v>82</v>
      </c>
    </row>
    <row r="193" spans="1:65" s="2" customFormat="1" ht="16.5" customHeight="1">
      <c r="A193" s="35"/>
      <c r="B193" s="36"/>
      <c r="C193" s="176" t="s">
        <v>7</v>
      </c>
      <c r="D193" s="176" t="s">
        <v>132</v>
      </c>
      <c r="E193" s="177" t="s">
        <v>292</v>
      </c>
      <c r="F193" s="178" t="s">
        <v>293</v>
      </c>
      <c r="G193" s="179" t="s">
        <v>135</v>
      </c>
      <c r="H193" s="180">
        <v>75.400000000000006</v>
      </c>
      <c r="I193" s="181"/>
      <c r="J193" s="182">
        <f>ROUND(I193*H193,2)</f>
        <v>0</v>
      </c>
      <c r="K193" s="178" t="s">
        <v>136</v>
      </c>
      <c r="L193" s="40"/>
      <c r="M193" s="183" t="s">
        <v>19</v>
      </c>
      <c r="N193" s="184" t="s">
        <v>42</v>
      </c>
      <c r="O193" s="65"/>
      <c r="P193" s="185">
        <f>O193*H193</f>
        <v>0</v>
      </c>
      <c r="Q193" s="185">
        <v>0</v>
      </c>
      <c r="R193" s="185">
        <f>Q193*H193</f>
        <v>0</v>
      </c>
      <c r="S193" s="185">
        <v>0</v>
      </c>
      <c r="T193" s="186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87" t="s">
        <v>137</v>
      </c>
      <c r="AT193" s="187" t="s">
        <v>132</v>
      </c>
      <c r="AU193" s="187" t="s">
        <v>82</v>
      </c>
      <c r="AY193" s="18" t="s">
        <v>130</v>
      </c>
      <c r="BE193" s="188">
        <f>IF(N193="základní",J193,0)</f>
        <v>0</v>
      </c>
      <c r="BF193" s="188">
        <f>IF(N193="snížená",J193,0)</f>
        <v>0</v>
      </c>
      <c r="BG193" s="188">
        <f>IF(N193="zákl. přenesená",J193,0)</f>
        <v>0</v>
      </c>
      <c r="BH193" s="188">
        <f>IF(N193="sníž. přenesená",J193,0)</f>
        <v>0</v>
      </c>
      <c r="BI193" s="188">
        <f>IF(N193="nulová",J193,0)</f>
        <v>0</v>
      </c>
      <c r="BJ193" s="18" t="s">
        <v>79</v>
      </c>
      <c r="BK193" s="188">
        <f>ROUND(I193*H193,2)</f>
        <v>0</v>
      </c>
      <c r="BL193" s="18" t="s">
        <v>137</v>
      </c>
      <c r="BM193" s="187" t="s">
        <v>294</v>
      </c>
    </row>
    <row r="194" spans="1:65" s="2" customFormat="1" ht="19.5">
      <c r="A194" s="35"/>
      <c r="B194" s="36"/>
      <c r="C194" s="37"/>
      <c r="D194" s="189" t="s">
        <v>139</v>
      </c>
      <c r="E194" s="37"/>
      <c r="F194" s="190" t="s">
        <v>295</v>
      </c>
      <c r="G194" s="37"/>
      <c r="H194" s="37"/>
      <c r="I194" s="191"/>
      <c r="J194" s="37"/>
      <c r="K194" s="37"/>
      <c r="L194" s="40"/>
      <c r="M194" s="192"/>
      <c r="N194" s="193"/>
      <c r="O194" s="65"/>
      <c r="P194" s="65"/>
      <c r="Q194" s="65"/>
      <c r="R194" s="65"/>
      <c r="S194" s="65"/>
      <c r="T194" s="66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T194" s="18" t="s">
        <v>139</v>
      </c>
      <c r="AU194" s="18" t="s">
        <v>82</v>
      </c>
    </row>
    <row r="195" spans="1:65" s="2" customFormat="1" ht="11.25">
      <c r="A195" s="35"/>
      <c r="B195" s="36"/>
      <c r="C195" s="37"/>
      <c r="D195" s="194" t="s">
        <v>141</v>
      </c>
      <c r="E195" s="37"/>
      <c r="F195" s="195" t="s">
        <v>296</v>
      </c>
      <c r="G195" s="37"/>
      <c r="H195" s="37"/>
      <c r="I195" s="191"/>
      <c r="J195" s="37"/>
      <c r="K195" s="37"/>
      <c r="L195" s="40"/>
      <c r="M195" s="192"/>
      <c r="N195" s="193"/>
      <c r="O195" s="65"/>
      <c r="P195" s="65"/>
      <c r="Q195" s="65"/>
      <c r="R195" s="65"/>
      <c r="S195" s="65"/>
      <c r="T195" s="66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T195" s="18" t="s">
        <v>141</v>
      </c>
      <c r="AU195" s="18" t="s">
        <v>82</v>
      </c>
    </row>
    <row r="196" spans="1:65" s="2" customFormat="1" ht="21.75" customHeight="1">
      <c r="A196" s="35"/>
      <c r="B196" s="36"/>
      <c r="C196" s="176" t="s">
        <v>297</v>
      </c>
      <c r="D196" s="176" t="s">
        <v>132</v>
      </c>
      <c r="E196" s="177" t="s">
        <v>298</v>
      </c>
      <c r="F196" s="178" t="s">
        <v>299</v>
      </c>
      <c r="G196" s="179" t="s">
        <v>214</v>
      </c>
      <c r="H196" s="180">
        <v>109.26</v>
      </c>
      <c r="I196" s="181"/>
      <c r="J196" s="182">
        <f>ROUND(I196*H196,2)</f>
        <v>0</v>
      </c>
      <c r="K196" s="178" t="s">
        <v>136</v>
      </c>
      <c r="L196" s="40"/>
      <c r="M196" s="183" t="s">
        <v>19</v>
      </c>
      <c r="N196" s="184" t="s">
        <v>42</v>
      </c>
      <c r="O196" s="65"/>
      <c r="P196" s="185">
        <f>O196*H196</f>
        <v>0</v>
      </c>
      <c r="Q196" s="185">
        <v>0</v>
      </c>
      <c r="R196" s="185">
        <f>Q196*H196</f>
        <v>0</v>
      </c>
      <c r="S196" s="185">
        <v>0</v>
      </c>
      <c r="T196" s="186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87" t="s">
        <v>137</v>
      </c>
      <c r="AT196" s="187" t="s">
        <v>132</v>
      </c>
      <c r="AU196" s="187" t="s">
        <v>82</v>
      </c>
      <c r="AY196" s="18" t="s">
        <v>130</v>
      </c>
      <c r="BE196" s="188">
        <f>IF(N196="základní",J196,0)</f>
        <v>0</v>
      </c>
      <c r="BF196" s="188">
        <f>IF(N196="snížená",J196,0)</f>
        <v>0</v>
      </c>
      <c r="BG196" s="188">
        <f>IF(N196="zákl. přenesená",J196,0)</f>
        <v>0</v>
      </c>
      <c r="BH196" s="188">
        <f>IF(N196="sníž. přenesená",J196,0)</f>
        <v>0</v>
      </c>
      <c r="BI196" s="188">
        <f>IF(N196="nulová",J196,0)</f>
        <v>0</v>
      </c>
      <c r="BJ196" s="18" t="s">
        <v>79</v>
      </c>
      <c r="BK196" s="188">
        <f>ROUND(I196*H196,2)</f>
        <v>0</v>
      </c>
      <c r="BL196" s="18" t="s">
        <v>137</v>
      </c>
      <c r="BM196" s="187" t="s">
        <v>300</v>
      </c>
    </row>
    <row r="197" spans="1:65" s="2" customFormat="1" ht="19.5">
      <c r="A197" s="35"/>
      <c r="B197" s="36"/>
      <c r="C197" s="37"/>
      <c r="D197" s="189" t="s">
        <v>139</v>
      </c>
      <c r="E197" s="37"/>
      <c r="F197" s="190" t="s">
        <v>301</v>
      </c>
      <c r="G197" s="37"/>
      <c r="H197" s="37"/>
      <c r="I197" s="191"/>
      <c r="J197" s="37"/>
      <c r="K197" s="37"/>
      <c r="L197" s="40"/>
      <c r="M197" s="192"/>
      <c r="N197" s="193"/>
      <c r="O197" s="65"/>
      <c r="P197" s="65"/>
      <c r="Q197" s="65"/>
      <c r="R197" s="65"/>
      <c r="S197" s="65"/>
      <c r="T197" s="66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T197" s="18" t="s">
        <v>139</v>
      </c>
      <c r="AU197" s="18" t="s">
        <v>82</v>
      </c>
    </row>
    <row r="198" spans="1:65" s="2" customFormat="1" ht="11.25">
      <c r="A198" s="35"/>
      <c r="B198" s="36"/>
      <c r="C198" s="37"/>
      <c r="D198" s="194" t="s">
        <v>141</v>
      </c>
      <c r="E198" s="37"/>
      <c r="F198" s="195" t="s">
        <v>302</v>
      </c>
      <c r="G198" s="37"/>
      <c r="H198" s="37"/>
      <c r="I198" s="191"/>
      <c r="J198" s="37"/>
      <c r="K198" s="37"/>
      <c r="L198" s="40"/>
      <c r="M198" s="192"/>
      <c r="N198" s="193"/>
      <c r="O198" s="65"/>
      <c r="P198" s="65"/>
      <c r="Q198" s="65"/>
      <c r="R198" s="65"/>
      <c r="S198" s="65"/>
      <c r="T198" s="66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T198" s="18" t="s">
        <v>141</v>
      </c>
      <c r="AU198" s="18" t="s">
        <v>82</v>
      </c>
    </row>
    <row r="199" spans="1:65" s="13" customFormat="1" ht="11.25">
      <c r="B199" s="196"/>
      <c r="C199" s="197"/>
      <c r="D199" s="189" t="s">
        <v>143</v>
      </c>
      <c r="E199" s="198" t="s">
        <v>19</v>
      </c>
      <c r="F199" s="199" t="s">
        <v>303</v>
      </c>
      <c r="G199" s="197"/>
      <c r="H199" s="200">
        <v>66.599999999999994</v>
      </c>
      <c r="I199" s="201"/>
      <c r="J199" s="197"/>
      <c r="K199" s="197"/>
      <c r="L199" s="202"/>
      <c r="M199" s="203"/>
      <c r="N199" s="204"/>
      <c r="O199" s="204"/>
      <c r="P199" s="204"/>
      <c r="Q199" s="204"/>
      <c r="R199" s="204"/>
      <c r="S199" s="204"/>
      <c r="T199" s="205"/>
      <c r="AT199" s="206" t="s">
        <v>143</v>
      </c>
      <c r="AU199" s="206" t="s">
        <v>82</v>
      </c>
      <c r="AV199" s="13" t="s">
        <v>82</v>
      </c>
      <c r="AW199" s="13" t="s">
        <v>33</v>
      </c>
      <c r="AX199" s="13" t="s">
        <v>71</v>
      </c>
      <c r="AY199" s="206" t="s">
        <v>130</v>
      </c>
    </row>
    <row r="200" spans="1:65" s="13" customFormat="1" ht="11.25">
      <c r="B200" s="196"/>
      <c r="C200" s="197"/>
      <c r="D200" s="189" t="s">
        <v>143</v>
      </c>
      <c r="E200" s="198" t="s">
        <v>19</v>
      </c>
      <c r="F200" s="199" t="s">
        <v>304</v>
      </c>
      <c r="G200" s="197"/>
      <c r="H200" s="200">
        <v>1.97</v>
      </c>
      <c r="I200" s="201"/>
      <c r="J200" s="197"/>
      <c r="K200" s="197"/>
      <c r="L200" s="202"/>
      <c r="M200" s="203"/>
      <c r="N200" s="204"/>
      <c r="O200" s="204"/>
      <c r="P200" s="204"/>
      <c r="Q200" s="204"/>
      <c r="R200" s="204"/>
      <c r="S200" s="204"/>
      <c r="T200" s="205"/>
      <c r="AT200" s="206" t="s">
        <v>143</v>
      </c>
      <c r="AU200" s="206" t="s">
        <v>82</v>
      </c>
      <c r="AV200" s="13" t="s">
        <v>82</v>
      </c>
      <c r="AW200" s="13" t="s">
        <v>33</v>
      </c>
      <c r="AX200" s="13" t="s">
        <v>71</v>
      </c>
      <c r="AY200" s="206" t="s">
        <v>130</v>
      </c>
    </row>
    <row r="201" spans="1:65" s="13" customFormat="1" ht="11.25">
      <c r="B201" s="196"/>
      <c r="C201" s="197"/>
      <c r="D201" s="189" t="s">
        <v>143</v>
      </c>
      <c r="E201" s="198" t="s">
        <v>19</v>
      </c>
      <c r="F201" s="199" t="s">
        <v>305</v>
      </c>
      <c r="G201" s="197"/>
      <c r="H201" s="200">
        <v>40.69</v>
      </c>
      <c r="I201" s="201"/>
      <c r="J201" s="197"/>
      <c r="K201" s="197"/>
      <c r="L201" s="202"/>
      <c r="M201" s="203"/>
      <c r="N201" s="204"/>
      <c r="O201" s="204"/>
      <c r="P201" s="204"/>
      <c r="Q201" s="204"/>
      <c r="R201" s="204"/>
      <c r="S201" s="204"/>
      <c r="T201" s="205"/>
      <c r="AT201" s="206" t="s">
        <v>143</v>
      </c>
      <c r="AU201" s="206" t="s">
        <v>82</v>
      </c>
      <c r="AV201" s="13" t="s">
        <v>82</v>
      </c>
      <c r="AW201" s="13" t="s">
        <v>33</v>
      </c>
      <c r="AX201" s="13" t="s">
        <v>71</v>
      </c>
      <c r="AY201" s="206" t="s">
        <v>130</v>
      </c>
    </row>
    <row r="202" spans="1:65" s="2" customFormat="1" ht="24.2" customHeight="1">
      <c r="A202" s="35"/>
      <c r="B202" s="36"/>
      <c r="C202" s="176" t="s">
        <v>306</v>
      </c>
      <c r="D202" s="176" t="s">
        <v>132</v>
      </c>
      <c r="E202" s="177" t="s">
        <v>307</v>
      </c>
      <c r="F202" s="178" t="s">
        <v>308</v>
      </c>
      <c r="G202" s="179" t="s">
        <v>214</v>
      </c>
      <c r="H202" s="180">
        <v>327.78</v>
      </c>
      <c r="I202" s="181"/>
      <c r="J202" s="182">
        <f>ROUND(I202*H202,2)</f>
        <v>0</v>
      </c>
      <c r="K202" s="178" t="s">
        <v>136</v>
      </c>
      <c r="L202" s="40"/>
      <c r="M202" s="183" t="s">
        <v>19</v>
      </c>
      <c r="N202" s="184" t="s">
        <v>42</v>
      </c>
      <c r="O202" s="65"/>
      <c r="P202" s="185">
        <f>O202*H202</f>
        <v>0</v>
      </c>
      <c r="Q202" s="185">
        <v>0</v>
      </c>
      <c r="R202" s="185">
        <f>Q202*H202</f>
        <v>0</v>
      </c>
      <c r="S202" s="185">
        <v>0</v>
      </c>
      <c r="T202" s="186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87" t="s">
        <v>137</v>
      </c>
      <c r="AT202" s="187" t="s">
        <v>132</v>
      </c>
      <c r="AU202" s="187" t="s">
        <v>82</v>
      </c>
      <c r="AY202" s="18" t="s">
        <v>130</v>
      </c>
      <c r="BE202" s="188">
        <f>IF(N202="základní",J202,0)</f>
        <v>0</v>
      </c>
      <c r="BF202" s="188">
        <f>IF(N202="snížená",J202,0)</f>
        <v>0</v>
      </c>
      <c r="BG202" s="188">
        <f>IF(N202="zákl. přenesená",J202,0)</f>
        <v>0</v>
      </c>
      <c r="BH202" s="188">
        <f>IF(N202="sníž. přenesená",J202,0)</f>
        <v>0</v>
      </c>
      <c r="BI202" s="188">
        <f>IF(N202="nulová",J202,0)</f>
        <v>0</v>
      </c>
      <c r="BJ202" s="18" t="s">
        <v>79</v>
      </c>
      <c r="BK202" s="188">
        <f>ROUND(I202*H202,2)</f>
        <v>0</v>
      </c>
      <c r="BL202" s="18" t="s">
        <v>137</v>
      </c>
      <c r="BM202" s="187" t="s">
        <v>309</v>
      </c>
    </row>
    <row r="203" spans="1:65" s="2" customFormat="1" ht="19.5">
      <c r="A203" s="35"/>
      <c r="B203" s="36"/>
      <c r="C203" s="37"/>
      <c r="D203" s="189" t="s">
        <v>139</v>
      </c>
      <c r="E203" s="37"/>
      <c r="F203" s="190" t="s">
        <v>310</v>
      </c>
      <c r="G203" s="37"/>
      <c r="H203" s="37"/>
      <c r="I203" s="191"/>
      <c r="J203" s="37"/>
      <c r="K203" s="37"/>
      <c r="L203" s="40"/>
      <c r="M203" s="192"/>
      <c r="N203" s="193"/>
      <c r="O203" s="65"/>
      <c r="P203" s="65"/>
      <c r="Q203" s="65"/>
      <c r="R203" s="65"/>
      <c r="S203" s="65"/>
      <c r="T203" s="66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T203" s="18" t="s">
        <v>139</v>
      </c>
      <c r="AU203" s="18" t="s">
        <v>82</v>
      </c>
    </row>
    <row r="204" spans="1:65" s="2" customFormat="1" ht="11.25">
      <c r="A204" s="35"/>
      <c r="B204" s="36"/>
      <c r="C204" s="37"/>
      <c r="D204" s="194" t="s">
        <v>141</v>
      </c>
      <c r="E204" s="37"/>
      <c r="F204" s="195" t="s">
        <v>311</v>
      </c>
      <c r="G204" s="37"/>
      <c r="H204" s="37"/>
      <c r="I204" s="191"/>
      <c r="J204" s="37"/>
      <c r="K204" s="37"/>
      <c r="L204" s="40"/>
      <c r="M204" s="192"/>
      <c r="N204" s="193"/>
      <c r="O204" s="65"/>
      <c r="P204" s="65"/>
      <c r="Q204" s="65"/>
      <c r="R204" s="65"/>
      <c r="S204" s="65"/>
      <c r="T204" s="66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T204" s="18" t="s">
        <v>141</v>
      </c>
      <c r="AU204" s="18" t="s">
        <v>82</v>
      </c>
    </row>
    <row r="205" spans="1:65" s="13" customFormat="1" ht="11.25">
      <c r="B205" s="196"/>
      <c r="C205" s="197"/>
      <c r="D205" s="189" t="s">
        <v>143</v>
      </c>
      <c r="E205" s="198" t="s">
        <v>19</v>
      </c>
      <c r="F205" s="199" t="s">
        <v>312</v>
      </c>
      <c r="G205" s="197"/>
      <c r="H205" s="200">
        <v>199.8</v>
      </c>
      <c r="I205" s="201"/>
      <c r="J205" s="197"/>
      <c r="K205" s="197"/>
      <c r="L205" s="202"/>
      <c r="M205" s="203"/>
      <c r="N205" s="204"/>
      <c r="O205" s="204"/>
      <c r="P205" s="204"/>
      <c r="Q205" s="204"/>
      <c r="R205" s="204"/>
      <c r="S205" s="204"/>
      <c r="T205" s="205"/>
      <c r="AT205" s="206" t="s">
        <v>143</v>
      </c>
      <c r="AU205" s="206" t="s">
        <v>82</v>
      </c>
      <c r="AV205" s="13" t="s">
        <v>82</v>
      </c>
      <c r="AW205" s="13" t="s">
        <v>33</v>
      </c>
      <c r="AX205" s="13" t="s">
        <v>71</v>
      </c>
      <c r="AY205" s="206" t="s">
        <v>130</v>
      </c>
    </row>
    <row r="206" spans="1:65" s="13" customFormat="1" ht="11.25">
      <c r="B206" s="196"/>
      <c r="C206" s="197"/>
      <c r="D206" s="189" t="s">
        <v>143</v>
      </c>
      <c r="E206" s="198" t="s">
        <v>19</v>
      </c>
      <c r="F206" s="199" t="s">
        <v>313</v>
      </c>
      <c r="G206" s="197"/>
      <c r="H206" s="200">
        <v>5.91</v>
      </c>
      <c r="I206" s="201"/>
      <c r="J206" s="197"/>
      <c r="K206" s="197"/>
      <c r="L206" s="202"/>
      <c r="M206" s="203"/>
      <c r="N206" s="204"/>
      <c r="O206" s="204"/>
      <c r="P206" s="204"/>
      <c r="Q206" s="204"/>
      <c r="R206" s="204"/>
      <c r="S206" s="204"/>
      <c r="T206" s="205"/>
      <c r="AT206" s="206" t="s">
        <v>143</v>
      </c>
      <c r="AU206" s="206" t="s">
        <v>82</v>
      </c>
      <c r="AV206" s="13" t="s">
        <v>82</v>
      </c>
      <c r="AW206" s="13" t="s">
        <v>33</v>
      </c>
      <c r="AX206" s="13" t="s">
        <v>71</v>
      </c>
      <c r="AY206" s="206" t="s">
        <v>130</v>
      </c>
    </row>
    <row r="207" spans="1:65" s="13" customFormat="1" ht="11.25">
      <c r="B207" s="196"/>
      <c r="C207" s="197"/>
      <c r="D207" s="189" t="s">
        <v>143</v>
      </c>
      <c r="E207" s="198" t="s">
        <v>19</v>
      </c>
      <c r="F207" s="199" t="s">
        <v>314</v>
      </c>
      <c r="G207" s="197"/>
      <c r="H207" s="200">
        <v>122.07</v>
      </c>
      <c r="I207" s="201"/>
      <c r="J207" s="197"/>
      <c r="K207" s="197"/>
      <c r="L207" s="202"/>
      <c r="M207" s="203"/>
      <c r="N207" s="204"/>
      <c r="O207" s="204"/>
      <c r="P207" s="204"/>
      <c r="Q207" s="204"/>
      <c r="R207" s="204"/>
      <c r="S207" s="204"/>
      <c r="T207" s="205"/>
      <c r="AT207" s="206" t="s">
        <v>143</v>
      </c>
      <c r="AU207" s="206" t="s">
        <v>82</v>
      </c>
      <c r="AV207" s="13" t="s">
        <v>82</v>
      </c>
      <c r="AW207" s="13" t="s">
        <v>33</v>
      </c>
      <c r="AX207" s="13" t="s">
        <v>71</v>
      </c>
      <c r="AY207" s="206" t="s">
        <v>130</v>
      </c>
    </row>
    <row r="208" spans="1:65" s="2" customFormat="1" ht="21.75" customHeight="1">
      <c r="A208" s="35"/>
      <c r="B208" s="36"/>
      <c r="C208" s="176" t="s">
        <v>315</v>
      </c>
      <c r="D208" s="176" t="s">
        <v>132</v>
      </c>
      <c r="E208" s="177" t="s">
        <v>316</v>
      </c>
      <c r="F208" s="178" t="s">
        <v>317</v>
      </c>
      <c r="G208" s="179" t="s">
        <v>214</v>
      </c>
      <c r="H208" s="180">
        <v>153.6</v>
      </c>
      <c r="I208" s="181"/>
      <c r="J208" s="182">
        <f>ROUND(I208*H208,2)</f>
        <v>0</v>
      </c>
      <c r="K208" s="178" t="s">
        <v>136</v>
      </c>
      <c r="L208" s="40"/>
      <c r="M208" s="183" t="s">
        <v>19</v>
      </c>
      <c r="N208" s="184" t="s">
        <v>42</v>
      </c>
      <c r="O208" s="65"/>
      <c r="P208" s="185">
        <f>O208*H208</f>
        <v>0</v>
      </c>
      <c r="Q208" s="185">
        <v>0</v>
      </c>
      <c r="R208" s="185">
        <f>Q208*H208</f>
        <v>0</v>
      </c>
      <c r="S208" s="185">
        <v>0</v>
      </c>
      <c r="T208" s="186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87" t="s">
        <v>137</v>
      </c>
      <c r="AT208" s="187" t="s">
        <v>132</v>
      </c>
      <c r="AU208" s="187" t="s">
        <v>82</v>
      </c>
      <c r="AY208" s="18" t="s">
        <v>130</v>
      </c>
      <c r="BE208" s="188">
        <f>IF(N208="základní",J208,0)</f>
        <v>0</v>
      </c>
      <c r="BF208" s="188">
        <f>IF(N208="snížená",J208,0)</f>
        <v>0</v>
      </c>
      <c r="BG208" s="188">
        <f>IF(N208="zákl. přenesená",J208,0)</f>
        <v>0</v>
      </c>
      <c r="BH208" s="188">
        <f>IF(N208="sníž. přenesená",J208,0)</f>
        <v>0</v>
      </c>
      <c r="BI208" s="188">
        <f>IF(N208="nulová",J208,0)</f>
        <v>0</v>
      </c>
      <c r="BJ208" s="18" t="s">
        <v>79</v>
      </c>
      <c r="BK208" s="188">
        <f>ROUND(I208*H208,2)</f>
        <v>0</v>
      </c>
      <c r="BL208" s="18" t="s">
        <v>137</v>
      </c>
      <c r="BM208" s="187" t="s">
        <v>318</v>
      </c>
    </row>
    <row r="209" spans="1:65" s="2" customFormat="1" ht="19.5">
      <c r="A209" s="35"/>
      <c r="B209" s="36"/>
      <c r="C209" s="37"/>
      <c r="D209" s="189" t="s">
        <v>139</v>
      </c>
      <c r="E209" s="37"/>
      <c r="F209" s="190" t="s">
        <v>319</v>
      </c>
      <c r="G209" s="37"/>
      <c r="H209" s="37"/>
      <c r="I209" s="191"/>
      <c r="J209" s="37"/>
      <c r="K209" s="37"/>
      <c r="L209" s="40"/>
      <c r="M209" s="192"/>
      <c r="N209" s="193"/>
      <c r="O209" s="65"/>
      <c r="P209" s="65"/>
      <c r="Q209" s="65"/>
      <c r="R209" s="65"/>
      <c r="S209" s="65"/>
      <c r="T209" s="66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T209" s="18" t="s">
        <v>139</v>
      </c>
      <c r="AU209" s="18" t="s">
        <v>82</v>
      </c>
    </row>
    <row r="210" spans="1:65" s="2" customFormat="1" ht="11.25">
      <c r="A210" s="35"/>
      <c r="B210" s="36"/>
      <c r="C210" s="37"/>
      <c r="D210" s="194" t="s">
        <v>141</v>
      </c>
      <c r="E210" s="37"/>
      <c r="F210" s="195" t="s">
        <v>320</v>
      </c>
      <c r="G210" s="37"/>
      <c r="H210" s="37"/>
      <c r="I210" s="191"/>
      <c r="J210" s="37"/>
      <c r="K210" s="37"/>
      <c r="L210" s="40"/>
      <c r="M210" s="192"/>
      <c r="N210" s="193"/>
      <c r="O210" s="65"/>
      <c r="P210" s="65"/>
      <c r="Q210" s="65"/>
      <c r="R210" s="65"/>
      <c r="S210" s="65"/>
      <c r="T210" s="66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T210" s="18" t="s">
        <v>141</v>
      </c>
      <c r="AU210" s="18" t="s">
        <v>82</v>
      </c>
    </row>
    <row r="211" spans="1:65" s="13" customFormat="1" ht="11.25">
      <c r="B211" s="196"/>
      <c r="C211" s="197"/>
      <c r="D211" s="189" t="s">
        <v>143</v>
      </c>
      <c r="E211" s="198" t="s">
        <v>19</v>
      </c>
      <c r="F211" s="199" t="s">
        <v>321</v>
      </c>
      <c r="G211" s="197"/>
      <c r="H211" s="200">
        <v>153.6</v>
      </c>
      <c r="I211" s="201"/>
      <c r="J211" s="197"/>
      <c r="K211" s="197"/>
      <c r="L211" s="202"/>
      <c r="M211" s="203"/>
      <c r="N211" s="204"/>
      <c r="O211" s="204"/>
      <c r="P211" s="204"/>
      <c r="Q211" s="204"/>
      <c r="R211" s="204"/>
      <c r="S211" s="204"/>
      <c r="T211" s="205"/>
      <c r="AT211" s="206" t="s">
        <v>143</v>
      </c>
      <c r="AU211" s="206" t="s">
        <v>82</v>
      </c>
      <c r="AV211" s="13" t="s">
        <v>82</v>
      </c>
      <c r="AW211" s="13" t="s">
        <v>33</v>
      </c>
      <c r="AX211" s="13" t="s">
        <v>79</v>
      </c>
      <c r="AY211" s="206" t="s">
        <v>130</v>
      </c>
    </row>
    <row r="212" spans="1:65" s="2" customFormat="1" ht="24.2" customHeight="1">
      <c r="A212" s="35"/>
      <c r="B212" s="36"/>
      <c r="C212" s="176" t="s">
        <v>322</v>
      </c>
      <c r="D212" s="176" t="s">
        <v>132</v>
      </c>
      <c r="E212" s="177" t="s">
        <v>323</v>
      </c>
      <c r="F212" s="178" t="s">
        <v>324</v>
      </c>
      <c r="G212" s="179" t="s">
        <v>214</v>
      </c>
      <c r="H212" s="180">
        <v>768</v>
      </c>
      <c r="I212" s="181"/>
      <c r="J212" s="182">
        <f>ROUND(I212*H212,2)</f>
        <v>0</v>
      </c>
      <c r="K212" s="178" t="s">
        <v>136</v>
      </c>
      <c r="L212" s="40"/>
      <c r="M212" s="183" t="s">
        <v>19</v>
      </c>
      <c r="N212" s="184" t="s">
        <v>42</v>
      </c>
      <c r="O212" s="65"/>
      <c r="P212" s="185">
        <f>O212*H212</f>
        <v>0</v>
      </c>
      <c r="Q212" s="185">
        <v>0</v>
      </c>
      <c r="R212" s="185">
        <f>Q212*H212</f>
        <v>0</v>
      </c>
      <c r="S212" s="185">
        <v>0</v>
      </c>
      <c r="T212" s="186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187" t="s">
        <v>137</v>
      </c>
      <c r="AT212" s="187" t="s">
        <v>132</v>
      </c>
      <c r="AU212" s="187" t="s">
        <v>82</v>
      </c>
      <c r="AY212" s="18" t="s">
        <v>130</v>
      </c>
      <c r="BE212" s="188">
        <f>IF(N212="základní",J212,0)</f>
        <v>0</v>
      </c>
      <c r="BF212" s="188">
        <f>IF(N212="snížená",J212,0)</f>
        <v>0</v>
      </c>
      <c r="BG212" s="188">
        <f>IF(N212="zákl. přenesená",J212,0)</f>
        <v>0</v>
      </c>
      <c r="BH212" s="188">
        <f>IF(N212="sníž. přenesená",J212,0)</f>
        <v>0</v>
      </c>
      <c r="BI212" s="188">
        <f>IF(N212="nulová",J212,0)</f>
        <v>0</v>
      </c>
      <c r="BJ212" s="18" t="s">
        <v>79</v>
      </c>
      <c r="BK212" s="188">
        <f>ROUND(I212*H212,2)</f>
        <v>0</v>
      </c>
      <c r="BL212" s="18" t="s">
        <v>137</v>
      </c>
      <c r="BM212" s="187" t="s">
        <v>325</v>
      </c>
    </row>
    <row r="213" spans="1:65" s="2" customFormat="1" ht="19.5">
      <c r="A213" s="35"/>
      <c r="B213" s="36"/>
      <c r="C213" s="37"/>
      <c r="D213" s="189" t="s">
        <v>139</v>
      </c>
      <c r="E213" s="37"/>
      <c r="F213" s="190" t="s">
        <v>326</v>
      </c>
      <c r="G213" s="37"/>
      <c r="H213" s="37"/>
      <c r="I213" s="191"/>
      <c r="J213" s="37"/>
      <c r="K213" s="37"/>
      <c r="L213" s="40"/>
      <c r="M213" s="192"/>
      <c r="N213" s="193"/>
      <c r="O213" s="65"/>
      <c r="P213" s="65"/>
      <c r="Q213" s="65"/>
      <c r="R213" s="65"/>
      <c r="S213" s="65"/>
      <c r="T213" s="66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T213" s="18" t="s">
        <v>139</v>
      </c>
      <c r="AU213" s="18" t="s">
        <v>82</v>
      </c>
    </row>
    <row r="214" spans="1:65" s="2" customFormat="1" ht="11.25">
      <c r="A214" s="35"/>
      <c r="B214" s="36"/>
      <c r="C214" s="37"/>
      <c r="D214" s="194" t="s">
        <v>141</v>
      </c>
      <c r="E214" s="37"/>
      <c r="F214" s="195" t="s">
        <v>327</v>
      </c>
      <c r="G214" s="37"/>
      <c r="H214" s="37"/>
      <c r="I214" s="191"/>
      <c r="J214" s="37"/>
      <c r="K214" s="37"/>
      <c r="L214" s="40"/>
      <c r="M214" s="192"/>
      <c r="N214" s="193"/>
      <c r="O214" s="65"/>
      <c r="P214" s="65"/>
      <c r="Q214" s="65"/>
      <c r="R214" s="65"/>
      <c r="S214" s="65"/>
      <c r="T214" s="66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T214" s="18" t="s">
        <v>141</v>
      </c>
      <c r="AU214" s="18" t="s">
        <v>82</v>
      </c>
    </row>
    <row r="215" spans="1:65" s="13" customFormat="1" ht="11.25">
      <c r="B215" s="196"/>
      <c r="C215" s="197"/>
      <c r="D215" s="189" t="s">
        <v>143</v>
      </c>
      <c r="E215" s="198" t="s">
        <v>19</v>
      </c>
      <c r="F215" s="199" t="s">
        <v>328</v>
      </c>
      <c r="G215" s="197"/>
      <c r="H215" s="200">
        <v>768</v>
      </c>
      <c r="I215" s="201"/>
      <c r="J215" s="197"/>
      <c r="K215" s="197"/>
      <c r="L215" s="202"/>
      <c r="M215" s="203"/>
      <c r="N215" s="204"/>
      <c r="O215" s="204"/>
      <c r="P215" s="204"/>
      <c r="Q215" s="204"/>
      <c r="R215" s="204"/>
      <c r="S215" s="204"/>
      <c r="T215" s="205"/>
      <c r="AT215" s="206" t="s">
        <v>143</v>
      </c>
      <c r="AU215" s="206" t="s">
        <v>82</v>
      </c>
      <c r="AV215" s="13" t="s">
        <v>82</v>
      </c>
      <c r="AW215" s="13" t="s">
        <v>33</v>
      </c>
      <c r="AX215" s="13" t="s">
        <v>79</v>
      </c>
      <c r="AY215" s="206" t="s">
        <v>130</v>
      </c>
    </row>
    <row r="216" spans="1:65" s="2" customFormat="1" ht="16.5" customHeight="1">
      <c r="A216" s="35"/>
      <c r="B216" s="36"/>
      <c r="C216" s="176" t="s">
        <v>329</v>
      </c>
      <c r="D216" s="176" t="s">
        <v>132</v>
      </c>
      <c r="E216" s="177" t="s">
        <v>330</v>
      </c>
      <c r="F216" s="178" t="s">
        <v>331</v>
      </c>
      <c r="G216" s="179" t="s">
        <v>214</v>
      </c>
      <c r="H216" s="180">
        <v>109.26</v>
      </c>
      <c r="I216" s="181"/>
      <c r="J216" s="182">
        <f>ROUND(I216*H216,2)</f>
        <v>0</v>
      </c>
      <c r="K216" s="178" t="s">
        <v>136</v>
      </c>
      <c r="L216" s="40"/>
      <c r="M216" s="183" t="s">
        <v>19</v>
      </c>
      <c r="N216" s="184" t="s">
        <v>42</v>
      </c>
      <c r="O216" s="65"/>
      <c r="P216" s="185">
        <f>O216*H216</f>
        <v>0</v>
      </c>
      <c r="Q216" s="185">
        <v>0</v>
      </c>
      <c r="R216" s="185">
        <f>Q216*H216</f>
        <v>0</v>
      </c>
      <c r="S216" s="185">
        <v>0</v>
      </c>
      <c r="T216" s="186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187" t="s">
        <v>137</v>
      </c>
      <c r="AT216" s="187" t="s">
        <v>132</v>
      </c>
      <c r="AU216" s="187" t="s">
        <v>82</v>
      </c>
      <c r="AY216" s="18" t="s">
        <v>130</v>
      </c>
      <c r="BE216" s="188">
        <f>IF(N216="základní",J216,0)</f>
        <v>0</v>
      </c>
      <c r="BF216" s="188">
        <f>IF(N216="snížená",J216,0)</f>
        <v>0</v>
      </c>
      <c r="BG216" s="188">
        <f>IF(N216="zákl. přenesená",J216,0)</f>
        <v>0</v>
      </c>
      <c r="BH216" s="188">
        <f>IF(N216="sníž. přenesená",J216,0)</f>
        <v>0</v>
      </c>
      <c r="BI216" s="188">
        <f>IF(N216="nulová",J216,0)</f>
        <v>0</v>
      </c>
      <c r="BJ216" s="18" t="s">
        <v>79</v>
      </c>
      <c r="BK216" s="188">
        <f>ROUND(I216*H216,2)</f>
        <v>0</v>
      </c>
      <c r="BL216" s="18" t="s">
        <v>137</v>
      </c>
      <c r="BM216" s="187" t="s">
        <v>332</v>
      </c>
    </row>
    <row r="217" spans="1:65" s="2" customFormat="1" ht="11.25">
      <c r="A217" s="35"/>
      <c r="B217" s="36"/>
      <c r="C217" s="37"/>
      <c r="D217" s="189" t="s">
        <v>139</v>
      </c>
      <c r="E217" s="37"/>
      <c r="F217" s="190" t="s">
        <v>333</v>
      </c>
      <c r="G217" s="37"/>
      <c r="H217" s="37"/>
      <c r="I217" s="191"/>
      <c r="J217" s="37"/>
      <c r="K217" s="37"/>
      <c r="L217" s="40"/>
      <c r="M217" s="192"/>
      <c r="N217" s="193"/>
      <c r="O217" s="65"/>
      <c r="P217" s="65"/>
      <c r="Q217" s="65"/>
      <c r="R217" s="65"/>
      <c r="S217" s="65"/>
      <c r="T217" s="66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T217" s="18" t="s">
        <v>139</v>
      </c>
      <c r="AU217" s="18" t="s">
        <v>82</v>
      </c>
    </row>
    <row r="218" spans="1:65" s="2" customFormat="1" ht="11.25">
      <c r="A218" s="35"/>
      <c r="B218" s="36"/>
      <c r="C218" s="37"/>
      <c r="D218" s="194" t="s">
        <v>141</v>
      </c>
      <c r="E218" s="37"/>
      <c r="F218" s="195" t="s">
        <v>334</v>
      </c>
      <c r="G218" s="37"/>
      <c r="H218" s="37"/>
      <c r="I218" s="191"/>
      <c r="J218" s="37"/>
      <c r="K218" s="37"/>
      <c r="L218" s="40"/>
      <c r="M218" s="192"/>
      <c r="N218" s="193"/>
      <c r="O218" s="65"/>
      <c r="P218" s="65"/>
      <c r="Q218" s="65"/>
      <c r="R218" s="65"/>
      <c r="S218" s="65"/>
      <c r="T218" s="66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T218" s="18" t="s">
        <v>141</v>
      </c>
      <c r="AU218" s="18" t="s">
        <v>82</v>
      </c>
    </row>
    <row r="219" spans="1:65" s="13" customFormat="1" ht="11.25">
      <c r="B219" s="196"/>
      <c r="C219" s="197"/>
      <c r="D219" s="189" t="s">
        <v>143</v>
      </c>
      <c r="E219" s="198" t="s">
        <v>19</v>
      </c>
      <c r="F219" s="199" t="s">
        <v>303</v>
      </c>
      <c r="G219" s="197"/>
      <c r="H219" s="200">
        <v>66.599999999999994</v>
      </c>
      <c r="I219" s="201"/>
      <c r="J219" s="197"/>
      <c r="K219" s="197"/>
      <c r="L219" s="202"/>
      <c r="M219" s="203"/>
      <c r="N219" s="204"/>
      <c r="O219" s="204"/>
      <c r="P219" s="204"/>
      <c r="Q219" s="204"/>
      <c r="R219" s="204"/>
      <c r="S219" s="204"/>
      <c r="T219" s="205"/>
      <c r="AT219" s="206" t="s">
        <v>143</v>
      </c>
      <c r="AU219" s="206" t="s">
        <v>82</v>
      </c>
      <c r="AV219" s="13" t="s">
        <v>82</v>
      </c>
      <c r="AW219" s="13" t="s">
        <v>33</v>
      </c>
      <c r="AX219" s="13" t="s">
        <v>71</v>
      </c>
      <c r="AY219" s="206" t="s">
        <v>130</v>
      </c>
    </row>
    <row r="220" spans="1:65" s="13" customFormat="1" ht="11.25">
      <c r="B220" s="196"/>
      <c r="C220" s="197"/>
      <c r="D220" s="189" t="s">
        <v>143</v>
      </c>
      <c r="E220" s="198" t="s">
        <v>19</v>
      </c>
      <c r="F220" s="199" t="s">
        <v>304</v>
      </c>
      <c r="G220" s="197"/>
      <c r="H220" s="200">
        <v>1.97</v>
      </c>
      <c r="I220" s="201"/>
      <c r="J220" s="197"/>
      <c r="K220" s="197"/>
      <c r="L220" s="202"/>
      <c r="M220" s="203"/>
      <c r="N220" s="204"/>
      <c r="O220" s="204"/>
      <c r="P220" s="204"/>
      <c r="Q220" s="204"/>
      <c r="R220" s="204"/>
      <c r="S220" s="204"/>
      <c r="T220" s="205"/>
      <c r="AT220" s="206" t="s">
        <v>143</v>
      </c>
      <c r="AU220" s="206" t="s">
        <v>82</v>
      </c>
      <c r="AV220" s="13" t="s">
        <v>82</v>
      </c>
      <c r="AW220" s="13" t="s">
        <v>33</v>
      </c>
      <c r="AX220" s="13" t="s">
        <v>71</v>
      </c>
      <c r="AY220" s="206" t="s">
        <v>130</v>
      </c>
    </row>
    <row r="221" spans="1:65" s="13" customFormat="1" ht="11.25">
      <c r="B221" s="196"/>
      <c r="C221" s="197"/>
      <c r="D221" s="189" t="s">
        <v>143</v>
      </c>
      <c r="E221" s="198" t="s">
        <v>19</v>
      </c>
      <c r="F221" s="199" t="s">
        <v>305</v>
      </c>
      <c r="G221" s="197"/>
      <c r="H221" s="200">
        <v>40.69</v>
      </c>
      <c r="I221" s="201"/>
      <c r="J221" s="197"/>
      <c r="K221" s="197"/>
      <c r="L221" s="202"/>
      <c r="M221" s="203"/>
      <c r="N221" s="204"/>
      <c r="O221" s="204"/>
      <c r="P221" s="204"/>
      <c r="Q221" s="204"/>
      <c r="R221" s="204"/>
      <c r="S221" s="204"/>
      <c r="T221" s="205"/>
      <c r="AT221" s="206" t="s">
        <v>143</v>
      </c>
      <c r="AU221" s="206" t="s">
        <v>82</v>
      </c>
      <c r="AV221" s="13" t="s">
        <v>82</v>
      </c>
      <c r="AW221" s="13" t="s">
        <v>33</v>
      </c>
      <c r="AX221" s="13" t="s">
        <v>71</v>
      </c>
      <c r="AY221" s="206" t="s">
        <v>130</v>
      </c>
    </row>
    <row r="222" spans="1:65" s="2" customFormat="1" ht="16.5" customHeight="1">
      <c r="A222" s="35"/>
      <c r="B222" s="36"/>
      <c r="C222" s="176" t="s">
        <v>335</v>
      </c>
      <c r="D222" s="176" t="s">
        <v>132</v>
      </c>
      <c r="E222" s="177" t="s">
        <v>336</v>
      </c>
      <c r="F222" s="178" t="s">
        <v>337</v>
      </c>
      <c r="G222" s="179" t="s">
        <v>214</v>
      </c>
      <c r="H222" s="180">
        <v>125.7</v>
      </c>
      <c r="I222" s="181"/>
      <c r="J222" s="182">
        <f>ROUND(I222*H222,2)</f>
        <v>0</v>
      </c>
      <c r="K222" s="178" t="s">
        <v>136</v>
      </c>
      <c r="L222" s="40"/>
      <c r="M222" s="183" t="s">
        <v>19</v>
      </c>
      <c r="N222" s="184" t="s">
        <v>42</v>
      </c>
      <c r="O222" s="65"/>
      <c r="P222" s="185">
        <f>O222*H222</f>
        <v>0</v>
      </c>
      <c r="Q222" s="185">
        <v>0</v>
      </c>
      <c r="R222" s="185">
        <f>Q222*H222</f>
        <v>0</v>
      </c>
      <c r="S222" s="185">
        <v>0</v>
      </c>
      <c r="T222" s="186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187" t="s">
        <v>137</v>
      </c>
      <c r="AT222" s="187" t="s">
        <v>132</v>
      </c>
      <c r="AU222" s="187" t="s">
        <v>82</v>
      </c>
      <c r="AY222" s="18" t="s">
        <v>130</v>
      </c>
      <c r="BE222" s="188">
        <f>IF(N222="základní",J222,0)</f>
        <v>0</v>
      </c>
      <c r="BF222" s="188">
        <f>IF(N222="snížená",J222,0)</f>
        <v>0</v>
      </c>
      <c r="BG222" s="188">
        <f>IF(N222="zákl. přenesená",J222,0)</f>
        <v>0</v>
      </c>
      <c r="BH222" s="188">
        <f>IF(N222="sníž. přenesená",J222,0)</f>
        <v>0</v>
      </c>
      <c r="BI222" s="188">
        <f>IF(N222="nulová",J222,0)</f>
        <v>0</v>
      </c>
      <c r="BJ222" s="18" t="s">
        <v>79</v>
      </c>
      <c r="BK222" s="188">
        <f>ROUND(I222*H222,2)</f>
        <v>0</v>
      </c>
      <c r="BL222" s="18" t="s">
        <v>137</v>
      </c>
      <c r="BM222" s="187" t="s">
        <v>338</v>
      </c>
    </row>
    <row r="223" spans="1:65" s="2" customFormat="1" ht="19.5">
      <c r="A223" s="35"/>
      <c r="B223" s="36"/>
      <c r="C223" s="37"/>
      <c r="D223" s="189" t="s">
        <v>139</v>
      </c>
      <c r="E223" s="37"/>
      <c r="F223" s="190" t="s">
        <v>339</v>
      </c>
      <c r="G223" s="37"/>
      <c r="H223" s="37"/>
      <c r="I223" s="191"/>
      <c r="J223" s="37"/>
      <c r="K223" s="37"/>
      <c r="L223" s="40"/>
      <c r="M223" s="192"/>
      <c r="N223" s="193"/>
      <c r="O223" s="65"/>
      <c r="P223" s="65"/>
      <c r="Q223" s="65"/>
      <c r="R223" s="65"/>
      <c r="S223" s="65"/>
      <c r="T223" s="66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T223" s="18" t="s">
        <v>139</v>
      </c>
      <c r="AU223" s="18" t="s">
        <v>82</v>
      </c>
    </row>
    <row r="224" spans="1:65" s="2" customFormat="1" ht="11.25">
      <c r="A224" s="35"/>
      <c r="B224" s="36"/>
      <c r="C224" s="37"/>
      <c r="D224" s="194" t="s">
        <v>141</v>
      </c>
      <c r="E224" s="37"/>
      <c r="F224" s="195" t="s">
        <v>340</v>
      </c>
      <c r="G224" s="37"/>
      <c r="H224" s="37"/>
      <c r="I224" s="191"/>
      <c r="J224" s="37"/>
      <c r="K224" s="37"/>
      <c r="L224" s="40"/>
      <c r="M224" s="192"/>
      <c r="N224" s="193"/>
      <c r="O224" s="65"/>
      <c r="P224" s="65"/>
      <c r="Q224" s="65"/>
      <c r="R224" s="65"/>
      <c r="S224" s="65"/>
      <c r="T224" s="66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T224" s="18" t="s">
        <v>141</v>
      </c>
      <c r="AU224" s="18" t="s">
        <v>82</v>
      </c>
    </row>
    <row r="225" spans="1:65" s="13" customFormat="1" ht="11.25">
      <c r="B225" s="196"/>
      <c r="C225" s="197"/>
      <c r="D225" s="189" t="s">
        <v>143</v>
      </c>
      <c r="E225" s="198" t="s">
        <v>19</v>
      </c>
      <c r="F225" s="199" t="s">
        <v>341</v>
      </c>
      <c r="G225" s="197"/>
      <c r="H225" s="200">
        <v>125.7</v>
      </c>
      <c r="I225" s="201"/>
      <c r="J225" s="197"/>
      <c r="K225" s="197"/>
      <c r="L225" s="202"/>
      <c r="M225" s="203"/>
      <c r="N225" s="204"/>
      <c r="O225" s="204"/>
      <c r="P225" s="204"/>
      <c r="Q225" s="204"/>
      <c r="R225" s="204"/>
      <c r="S225" s="204"/>
      <c r="T225" s="205"/>
      <c r="AT225" s="206" t="s">
        <v>143</v>
      </c>
      <c r="AU225" s="206" t="s">
        <v>82</v>
      </c>
      <c r="AV225" s="13" t="s">
        <v>82</v>
      </c>
      <c r="AW225" s="13" t="s">
        <v>33</v>
      </c>
      <c r="AX225" s="13" t="s">
        <v>79</v>
      </c>
      <c r="AY225" s="206" t="s">
        <v>130</v>
      </c>
    </row>
    <row r="226" spans="1:65" s="2" customFormat="1" ht="16.5" customHeight="1">
      <c r="A226" s="35"/>
      <c r="B226" s="36"/>
      <c r="C226" s="176" t="s">
        <v>342</v>
      </c>
      <c r="D226" s="176" t="s">
        <v>132</v>
      </c>
      <c r="E226" s="177" t="s">
        <v>343</v>
      </c>
      <c r="F226" s="178" t="s">
        <v>344</v>
      </c>
      <c r="G226" s="179" t="s">
        <v>345</v>
      </c>
      <c r="H226" s="180">
        <v>276.48</v>
      </c>
      <c r="I226" s="181"/>
      <c r="J226" s="182">
        <f>ROUND(I226*H226,2)</f>
        <v>0</v>
      </c>
      <c r="K226" s="178" t="s">
        <v>136</v>
      </c>
      <c r="L226" s="40"/>
      <c r="M226" s="183" t="s">
        <v>19</v>
      </c>
      <c r="N226" s="184" t="s">
        <v>42</v>
      </c>
      <c r="O226" s="65"/>
      <c r="P226" s="185">
        <f>O226*H226</f>
        <v>0</v>
      </c>
      <c r="Q226" s="185">
        <v>0</v>
      </c>
      <c r="R226" s="185">
        <f>Q226*H226</f>
        <v>0</v>
      </c>
      <c r="S226" s="185">
        <v>0</v>
      </c>
      <c r="T226" s="186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187" t="s">
        <v>137</v>
      </c>
      <c r="AT226" s="187" t="s">
        <v>132</v>
      </c>
      <c r="AU226" s="187" t="s">
        <v>82</v>
      </c>
      <c r="AY226" s="18" t="s">
        <v>130</v>
      </c>
      <c r="BE226" s="188">
        <f>IF(N226="základní",J226,0)</f>
        <v>0</v>
      </c>
      <c r="BF226" s="188">
        <f>IF(N226="snížená",J226,0)</f>
        <v>0</v>
      </c>
      <c r="BG226" s="188">
        <f>IF(N226="zákl. přenesená",J226,0)</f>
        <v>0</v>
      </c>
      <c r="BH226" s="188">
        <f>IF(N226="sníž. přenesená",J226,0)</f>
        <v>0</v>
      </c>
      <c r="BI226" s="188">
        <f>IF(N226="nulová",J226,0)</f>
        <v>0</v>
      </c>
      <c r="BJ226" s="18" t="s">
        <v>79</v>
      </c>
      <c r="BK226" s="188">
        <f>ROUND(I226*H226,2)</f>
        <v>0</v>
      </c>
      <c r="BL226" s="18" t="s">
        <v>137</v>
      </c>
      <c r="BM226" s="187" t="s">
        <v>346</v>
      </c>
    </row>
    <row r="227" spans="1:65" s="2" customFormat="1" ht="19.5">
      <c r="A227" s="35"/>
      <c r="B227" s="36"/>
      <c r="C227" s="37"/>
      <c r="D227" s="189" t="s">
        <v>139</v>
      </c>
      <c r="E227" s="37"/>
      <c r="F227" s="190" t="s">
        <v>347</v>
      </c>
      <c r="G227" s="37"/>
      <c r="H227" s="37"/>
      <c r="I227" s="191"/>
      <c r="J227" s="37"/>
      <c r="K227" s="37"/>
      <c r="L227" s="40"/>
      <c r="M227" s="192"/>
      <c r="N227" s="193"/>
      <c r="O227" s="65"/>
      <c r="P227" s="65"/>
      <c r="Q227" s="65"/>
      <c r="R227" s="65"/>
      <c r="S227" s="65"/>
      <c r="T227" s="66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T227" s="18" t="s">
        <v>139</v>
      </c>
      <c r="AU227" s="18" t="s">
        <v>82</v>
      </c>
    </row>
    <row r="228" spans="1:65" s="2" customFormat="1" ht="11.25">
      <c r="A228" s="35"/>
      <c r="B228" s="36"/>
      <c r="C228" s="37"/>
      <c r="D228" s="194" t="s">
        <v>141</v>
      </c>
      <c r="E228" s="37"/>
      <c r="F228" s="195" t="s">
        <v>348</v>
      </c>
      <c r="G228" s="37"/>
      <c r="H228" s="37"/>
      <c r="I228" s="191"/>
      <c r="J228" s="37"/>
      <c r="K228" s="37"/>
      <c r="L228" s="40"/>
      <c r="M228" s="192"/>
      <c r="N228" s="193"/>
      <c r="O228" s="65"/>
      <c r="P228" s="65"/>
      <c r="Q228" s="65"/>
      <c r="R228" s="65"/>
      <c r="S228" s="65"/>
      <c r="T228" s="66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T228" s="18" t="s">
        <v>141</v>
      </c>
      <c r="AU228" s="18" t="s">
        <v>82</v>
      </c>
    </row>
    <row r="229" spans="1:65" s="13" customFormat="1" ht="11.25">
      <c r="B229" s="196"/>
      <c r="C229" s="197"/>
      <c r="D229" s="189" t="s">
        <v>143</v>
      </c>
      <c r="E229" s="198" t="s">
        <v>19</v>
      </c>
      <c r="F229" s="199" t="s">
        <v>349</v>
      </c>
      <c r="G229" s="197"/>
      <c r="H229" s="200">
        <v>276.48</v>
      </c>
      <c r="I229" s="201"/>
      <c r="J229" s="197"/>
      <c r="K229" s="197"/>
      <c r="L229" s="202"/>
      <c r="M229" s="203"/>
      <c r="N229" s="204"/>
      <c r="O229" s="204"/>
      <c r="P229" s="204"/>
      <c r="Q229" s="204"/>
      <c r="R229" s="204"/>
      <c r="S229" s="204"/>
      <c r="T229" s="205"/>
      <c r="AT229" s="206" t="s">
        <v>143</v>
      </c>
      <c r="AU229" s="206" t="s">
        <v>82</v>
      </c>
      <c r="AV229" s="13" t="s">
        <v>82</v>
      </c>
      <c r="AW229" s="13" t="s">
        <v>33</v>
      </c>
      <c r="AX229" s="13" t="s">
        <v>79</v>
      </c>
      <c r="AY229" s="206" t="s">
        <v>130</v>
      </c>
    </row>
    <row r="230" spans="1:65" s="2" customFormat="1" ht="16.5" customHeight="1">
      <c r="A230" s="35"/>
      <c r="B230" s="36"/>
      <c r="C230" s="176" t="s">
        <v>350</v>
      </c>
      <c r="D230" s="176" t="s">
        <v>132</v>
      </c>
      <c r="E230" s="177" t="s">
        <v>351</v>
      </c>
      <c r="F230" s="178" t="s">
        <v>352</v>
      </c>
      <c r="G230" s="179" t="s">
        <v>214</v>
      </c>
      <c r="H230" s="180">
        <v>153.6</v>
      </c>
      <c r="I230" s="181"/>
      <c r="J230" s="182">
        <f>ROUND(I230*H230,2)</f>
        <v>0</v>
      </c>
      <c r="K230" s="178" t="s">
        <v>136</v>
      </c>
      <c r="L230" s="40"/>
      <c r="M230" s="183" t="s">
        <v>19</v>
      </c>
      <c r="N230" s="184" t="s">
        <v>42</v>
      </c>
      <c r="O230" s="65"/>
      <c r="P230" s="185">
        <f>O230*H230</f>
        <v>0</v>
      </c>
      <c r="Q230" s="185">
        <v>0</v>
      </c>
      <c r="R230" s="185">
        <f>Q230*H230</f>
        <v>0</v>
      </c>
      <c r="S230" s="185">
        <v>0</v>
      </c>
      <c r="T230" s="186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187" t="s">
        <v>137</v>
      </c>
      <c r="AT230" s="187" t="s">
        <v>132</v>
      </c>
      <c r="AU230" s="187" t="s">
        <v>82</v>
      </c>
      <c r="AY230" s="18" t="s">
        <v>130</v>
      </c>
      <c r="BE230" s="188">
        <f>IF(N230="základní",J230,0)</f>
        <v>0</v>
      </c>
      <c r="BF230" s="188">
        <f>IF(N230="snížená",J230,0)</f>
        <v>0</v>
      </c>
      <c r="BG230" s="188">
        <f>IF(N230="zákl. přenesená",J230,0)</f>
        <v>0</v>
      </c>
      <c r="BH230" s="188">
        <f>IF(N230="sníž. přenesená",J230,0)</f>
        <v>0</v>
      </c>
      <c r="BI230" s="188">
        <f>IF(N230="nulová",J230,0)</f>
        <v>0</v>
      </c>
      <c r="BJ230" s="18" t="s">
        <v>79</v>
      </c>
      <c r="BK230" s="188">
        <f>ROUND(I230*H230,2)</f>
        <v>0</v>
      </c>
      <c r="BL230" s="18" t="s">
        <v>137</v>
      </c>
      <c r="BM230" s="187" t="s">
        <v>353</v>
      </c>
    </row>
    <row r="231" spans="1:65" s="2" customFormat="1" ht="11.25">
      <c r="A231" s="35"/>
      <c r="B231" s="36"/>
      <c r="C231" s="37"/>
      <c r="D231" s="189" t="s">
        <v>139</v>
      </c>
      <c r="E231" s="37"/>
      <c r="F231" s="190" t="s">
        <v>354</v>
      </c>
      <c r="G231" s="37"/>
      <c r="H231" s="37"/>
      <c r="I231" s="191"/>
      <c r="J231" s="37"/>
      <c r="K231" s="37"/>
      <c r="L231" s="40"/>
      <c r="M231" s="192"/>
      <c r="N231" s="193"/>
      <c r="O231" s="65"/>
      <c r="P231" s="65"/>
      <c r="Q231" s="65"/>
      <c r="R231" s="65"/>
      <c r="S231" s="65"/>
      <c r="T231" s="66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T231" s="18" t="s">
        <v>139</v>
      </c>
      <c r="AU231" s="18" t="s">
        <v>82</v>
      </c>
    </row>
    <row r="232" spans="1:65" s="2" customFormat="1" ht="11.25">
      <c r="A232" s="35"/>
      <c r="B232" s="36"/>
      <c r="C232" s="37"/>
      <c r="D232" s="194" t="s">
        <v>141</v>
      </c>
      <c r="E232" s="37"/>
      <c r="F232" s="195" t="s">
        <v>355</v>
      </c>
      <c r="G232" s="37"/>
      <c r="H232" s="37"/>
      <c r="I232" s="191"/>
      <c r="J232" s="37"/>
      <c r="K232" s="37"/>
      <c r="L232" s="40"/>
      <c r="M232" s="192"/>
      <c r="N232" s="193"/>
      <c r="O232" s="65"/>
      <c r="P232" s="65"/>
      <c r="Q232" s="65"/>
      <c r="R232" s="65"/>
      <c r="S232" s="65"/>
      <c r="T232" s="66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T232" s="18" t="s">
        <v>141</v>
      </c>
      <c r="AU232" s="18" t="s">
        <v>82</v>
      </c>
    </row>
    <row r="233" spans="1:65" s="13" customFormat="1" ht="11.25">
      <c r="B233" s="196"/>
      <c r="C233" s="197"/>
      <c r="D233" s="189" t="s">
        <v>143</v>
      </c>
      <c r="E233" s="198" t="s">
        <v>19</v>
      </c>
      <c r="F233" s="199" t="s">
        <v>356</v>
      </c>
      <c r="G233" s="197"/>
      <c r="H233" s="200">
        <v>153.6</v>
      </c>
      <c r="I233" s="201"/>
      <c r="J233" s="197"/>
      <c r="K233" s="197"/>
      <c r="L233" s="202"/>
      <c r="M233" s="203"/>
      <c r="N233" s="204"/>
      <c r="O233" s="204"/>
      <c r="P233" s="204"/>
      <c r="Q233" s="204"/>
      <c r="R233" s="204"/>
      <c r="S233" s="204"/>
      <c r="T233" s="205"/>
      <c r="AT233" s="206" t="s">
        <v>143</v>
      </c>
      <c r="AU233" s="206" t="s">
        <v>82</v>
      </c>
      <c r="AV233" s="13" t="s">
        <v>82</v>
      </c>
      <c r="AW233" s="13" t="s">
        <v>33</v>
      </c>
      <c r="AX233" s="13" t="s">
        <v>79</v>
      </c>
      <c r="AY233" s="206" t="s">
        <v>130</v>
      </c>
    </row>
    <row r="234" spans="1:65" s="2" customFormat="1" ht="16.5" customHeight="1">
      <c r="A234" s="35"/>
      <c r="B234" s="36"/>
      <c r="C234" s="176" t="s">
        <v>357</v>
      </c>
      <c r="D234" s="176" t="s">
        <v>132</v>
      </c>
      <c r="E234" s="177" t="s">
        <v>358</v>
      </c>
      <c r="F234" s="178" t="s">
        <v>359</v>
      </c>
      <c r="G234" s="179" t="s">
        <v>214</v>
      </c>
      <c r="H234" s="180">
        <v>40.686999999999998</v>
      </c>
      <c r="I234" s="181"/>
      <c r="J234" s="182">
        <f>ROUND(I234*H234,2)</f>
        <v>0</v>
      </c>
      <c r="K234" s="178" t="s">
        <v>136</v>
      </c>
      <c r="L234" s="40"/>
      <c r="M234" s="183" t="s">
        <v>19</v>
      </c>
      <c r="N234" s="184" t="s">
        <v>42</v>
      </c>
      <c r="O234" s="65"/>
      <c r="P234" s="185">
        <f>O234*H234</f>
        <v>0</v>
      </c>
      <c r="Q234" s="185">
        <v>0</v>
      </c>
      <c r="R234" s="185">
        <f>Q234*H234</f>
        <v>0</v>
      </c>
      <c r="S234" s="185">
        <v>0</v>
      </c>
      <c r="T234" s="186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187" t="s">
        <v>137</v>
      </c>
      <c r="AT234" s="187" t="s">
        <v>132</v>
      </c>
      <c r="AU234" s="187" t="s">
        <v>82</v>
      </c>
      <c r="AY234" s="18" t="s">
        <v>130</v>
      </c>
      <c r="BE234" s="188">
        <f>IF(N234="základní",J234,0)</f>
        <v>0</v>
      </c>
      <c r="BF234" s="188">
        <f>IF(N234="snížená",J234,0)</f>
        <v>0</v>
      </c>
      <c r="BG234" s="188">
        <f>IF(N234="zákl. přenesená",J234,0)</f>
        <v>0</v>
      </c>
      <c r="BH234" s="188">
        <f>IF(N234="sníž. přenesená",J234,0)</f>
        <v>0</v>
      </c>
      <c r="BI234" s="188">
        <f>IF(N234="nulová",J234,0)</f>
        <v>0</v>
      </c>
      <c r="BJ234" s="18" t="s">
        <v>79</v>
      </c>
      <c r="BK234" s="188">
        <f>ROUND(I234*H234,2)</f>
        <v>0</v>
      </c>
      <c r="BL234" s="18" t="s">
        <v>137</v>
      </c>
      <c r="BM234" s="187" t="s">
        <v>360</v>
      </c>
    </row>
    <row r="235" spans="1:65" s="2" customFormat="1" ht="19.5">
      <c r="A235" s="35"/>
      <c r="B235" s="36"/>
      <c r="C235" s="37"/>
      <c r="D235" s="189" t="s">
        <v>139</v>
      </c>
      <c r="E235" s="37"/>
      <c r="F235" s="190" t="s">
        <v>361</v>
      </c>
      <c r="G235" s="37"/>
      <c r="H235" s="37"/>
      <c r="I235" s="191"/>
      <c r="J235" s="37"/>
      <c r="K235" s="37"/>
      <c r="L235" s="40"/>
      <c r="M235" s="192"/>
      <c r="N235" s="193"/>
      <c r="O235" s="65"/>
      <c r="P235" s="65"/>
      <c r="Q235" s="65"/>
      <c r="R235" s="65"/>
      <c r="S235" s="65"/>
      <c r="T235" s="66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T235" s="18" t="s">
        <v>139</v>
      </c>
      <c r="AU235" s="18" t="s">
        <v>82</v>
      </c>
    </row>
    <row r="236" spans="1:65" s="2" customFormat="1" ht="11.25">
      <c r="A236" s="35"/>
      <c r="B236" s="36"/>
      <c r="C236" s="37"/>
      <c r="D236" s="194" t="s">
        <v>141</v>
      </c>
      <c r="E236" s="37"/>
      <c r="F236" s="195" t="s">
        <v>362</v>
      </c>
      <c r="G236" s="37"/>
      <c r="H236" s="37"/>
      <c r="I236" s="191"/>
      <c r="J236" s="37"/>
      <c r="K236" s="37"/>
      <c r="L236" s="40"/>
      <c r="M236" s="192"/>
      <c r="N236" s="193"/>
      <c r="O236" s="65"/>
      <c r="P236" s="65"/>
      <c r="Q236" s="65"/>
      <c r="R236" s="65"/>
      <c r="S236" s="65"/>
      <c r="T236" s="66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T236" s="18" t="s">
        <v>141</v>
      </c>
      <c r="AU236" s="18" t="s">
        <v>82</v>
      </c>
    </row>
    <row r="237" spans="1:65" s="2" customFormat="1" ht="39">
      <c r="A237" s="35"/>
      <c r="B237" s="36"/>
      <c r="C237" s="37"/>
      <c r="D237" s="189" t="s">
        <v>233</v>
      </c>
      <c r="E237" s="37"/>
      <c r="F237" s="207" t="s">
        <v>363</v>
      </c>
      <c r="G237" s="37"/>
      <c r="H237" s="37"/>
      <c r="I237" s="191"/>
      <c r="J237" s="37"/>
      <c r="K237" s="37"/>
      <c r="L237" s="40"/>
      <c r="M237" s="192"/>
      <c r="N237" s="193"/>
      <c r="O237" s="65"/>
      <c r="P237" s="65"/>
      <c r="Q237" s="65"/>
      <c r="R237" s="65"/>
      <c r="S237" s="65"/>
      <c r="T237" s="66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T237" s="18" t="s">
        <v>233</v>
      </c>
      <c r="AU237" s="18" t="s">
        <v>82</v>
      </c>
    </row>
    <row r="238" spans="1:65" s="13" customFormat="1" ht="11.25">
      <c r="B238" s="196"/>
      <c r="C238" s="197"/>
      <c r="D238" s="189" t="s">
        <v>143</v>
      </c>
      <c r="E238" s="198" t="s">
        <v>19</v>
      </c>
      <c r="F238" s="199" t="s">
        <v>364</v>
      </c>
      <c r="G238" s="197"/>
      <c r="H238" s="200">
        <v>73.150000000000006</v>
      </c>
      <c r="I238" s="201"/>
      <c r="J238" s="197"/>
      <c r="K238" s="197"/>
      <c r="L238" s="202"/>
      <c r="M238" s="203"/>
      <c r="N238" s="204"/>
      <c r="O238" s="204"/>
      <c r="P238" s="204"/>
      <c r="Q238" s="204"/>
      <c r="R238" s="204"/>
      <c r="S238" s="204"/>
      <c r="T238" s="205"/>
      <c r="AT238" s="206" t="s">
        <v>143</v>
      </c>
      <c r="AU238" s="206" t="s">
        <v>82</v>
      </c>
      <c r="AV238" s="13" t="s">
        <v>82</v>
      </c>
      <c r="AW238" s="13" t="s">
        <v>33</v>
      </c>
      <c r="AX238" s="13" t="s">
        <v>71</v>
      </c>
      <c r="AY238" s="206" t="s">
        <v>130</v>
      </c>
    </row>
    <row r="239" spans="1:65" s="13" customFormat="1" ht="11.25">
      <c r="B239" s="196"/>
      <c r="C239" s="197"/>
      <c r="D239" s="189" t="s">
        <v>143</v>
      </c>
      <c r="E239" s="198" t="s">
        <v>19</v>
      </c>
      <c r="F239" s="199" t="s">
        <v>365</v>
      </c>
      <c r="G239" s="197"/>
      <c r="H239" s="200">
        <v>-34.433</v>
      </c>
      <c r="I239" s="201"/>
      <c r="J239" s="197"/>
      <c r="K239" s="197"/>
      <c r="L239" s="202"/>
      <c r="M239" s="203"/>
      <c r="N239" s="204"/>
      <c r="O239" s="204"/>
      <c r="P239" s="204"/>
      <c r="Q239" s="204"/>
      <c r="R239" s="204"/>
      <c r="S239" s="204"/>
      <c r="T239" s="205"/>
      <c r="AT239" s="206" t="s">
        <v>143</v>
      </c>
      <c r="AU239" s="206" t="s">
        <v>82</v>
      </c>
      <c r="AV239" s="13" t="s">
        <v>82</v>
      </c>
      <c r="AW239" s="13" t="s">
        <v>33</v>
      </c>
      <c r="AX239" s="13" t="s">
        <v>71</v>
      </c>
      <c r="AY239" s="206" t="s">
        <v>130</v>
      </c>
    </row>
    <row r="240" spans="1:65" s="13" customFormat="1" ht="11.25">
      <c r="B240" s="196"/>
      <c r="C240" s="197"/>
      <c r="D240" s="189" t="s">
        <v>143</v>
      </c>
      <c r="E240" s="198" t="s">
        <v>19</v>
      </c>
      <c r="F240" s="199" t="s">
        <v>366</v>
      </c>
      <c r="G240" s="197"/>
      <c r="H240" s="200">
        <v>1.97</v>
      </c>
      <c r="I240" s="201"/>
      <c r="J240" s="197"/>
      <c r="K240" s="197"/>
      <c r="L240" s="202"/>
      <c r="M240" s="203"/>
      <c r="N240" s="204"/>
      <c r="O240" s="204"/>
      <c r="P240" s="204"/>
      <c r="Q240" s="204"/>
      <c r="R240" s="204"/>
      <c r="S240" s="204"/>
      <c r="T240" s="205"/>
      <c r="AT240" s="206" t="s">
        <v>143</v>
      </c>
      <c r="AU240" s="206" t="s">
        <v>82</v>
      </c>
      <c r="AV240" s="13" t="s">
        <v>82</v>
      </c>
      <c r="AW240" s="13" t="s">
        <v>33</v>
      </c>
      <c r="AX240" s="13" t="s">
        <v>71</v>
      </c>
      <c r="AY240" s="206" t="s">
        <v>130</v>
      </c>
    </row>
    <row r="241" spans="1:65" s="2" customFormat="1" ht="16.5" customHeight="1">
      <c r="A241" s="35"/>
      <c r="B241" s="36"/>
      <c r="C241" s="176" t="s">
        <v>367</v>
      </c>
      <c r="D241" s="176" t="s">
        <v>132</v>
      </c>
      <c r="E241" s="177" t="s">
        <v>368</v>
      </c>
      <c r="F241" s="178" t="s">
        <v>369</v>
      </c>
      <c r="G241" s="179" t="s">
        <v>214</v>
      </c>
      <c r="H241" s="180">
        <v>121.836</v>
      </c>
      <c r="I241" s="181"/>
      <c r="J241" s="182">
        <f>ROUND(I241*H241,2)</f>
        <v>0</v>
      </c>
      <c r="K241" s="178" t="s">
        <v>136</v>
      </c>
      <c r="L241" s="40"/>
      <c r="M241" s="183" t="s">
        <v>19</v>
      </c>
      <c r="N241" s="184" t="s">
        <v>42</v>
      </c>
      <c r="O241" s="65"/>
      <c r="P241" s="185">
        <f>O241*H241</f>
        <v>0</v>
      </c>
      <c r="Q241" s="185">
        <v>0</v>
      </c>
      <c r="R241" s="185">
        <f>Q241*H241</f>
        <v>0</v>
      </c>
      <c r="S241" s="185">
        <v>0</v>
      </c>
      <c r="T241" s="186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187" t="s">
        <v>137</v>
      </c>
      <c r="AT241" s="187" t="s">
        <v>132</v>
      </c>
      <c r="AU241" s="187" t="s">
        <v>82</v>
      </c>
      <c r="AY241" s="18" t="s">
        <v>130</v>
      </c>
      <c r="BE241" s="188">
        <f>IF(N241="základní",J241,0)</f>
        <v>0</v>
      </c>
      <c r="BF241" s="188">
        <f>IF(N241="snížená",J241,0)</f>
        <v>0</v>
      </c>
      <c r="BG241" s="188">
        <f>IF(N241="zákl. přenesená",J241,0)</f>
        <v>0</v>
      </c>
      <c r="BH241" s="188">
        <f>IF(N241="sníž. přenesená",J241,0)</f>
        <v>0</v>
      </c>
      <c r="BI241" s="188">
        <f>IF(N241="nulová",J241,0)</f>
        <v>0</v>
      </c>
      <c r="BJ241" s="18" t="s">
        <v>79</v>
      </c>
      <c r="BK241" s="188">
        <f>ROUND(I241*H241,2)</f>
        <v>0</v>
      </c>
      <c r="BL241" s="18" t="s">
        <v>137</v>
      </c>
      <c r="BM241" s="187" t="s">
        <v>370</v>
      </c>
    </row>
    <row r="242" spans="1:65" s="2" customFormat="1" ht="19.5">
      <c r="A242" s="35"/>
      <c r="B242" s="36"/>
      <c r="C242" s="37"/>
      <c r="D242" s="189" t="s">
        <v>139</v>
      </c>
      <c r="E242" s="37"/>
      <c r="F242" s="190" t="s">
        <v>371</v>
      </c>
      <c r="G242" s="37"/>
      <c r="H242" s="37"/>
      <c r="I242" s="191"/>
      <c r="J242" s="37"/>
      <c r="K242" s="37"/>
      <c r="L242" s="40"/>
      <c r="M242" s="192"/>
      <c r="N242" s="193"/>
      <c r="O242" s="65"/>
      <c r="P242" s="65"/>
      <c r="Q242" s="65"/>
      <c r="R242" s="65"/>
      <c r="S242" s="65"/>
      <c r="T242" s="66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T242" s="18" t="s">
        <v>139</v>
      </c>
      <c r="AU242" s="18" t="s">
        <v>82</v>
      </c>
    </row>
    <row r="243" spans="1:65" s="2" customFormat="1" ht="11.25">
      <c r="A243" s="35"/>
      <c r="B243" s="36"/>
      <c r="C243" s="37"/>
      <c r="D243" s="194" t="s">
        <v>141</v>
      </c>
      <c r="E243" s="37"/>
      <c r="F243" s="195" t="s">
        <v>372</v>
      </c>
      <c r="G243" s="37"/>
      <c r="H243" s="37"/>
      <c r="I243" s="191"/>
      <c r="J243" s="37"/>
      <c r="K243" s="37"/>
      <c r="L243" s="40"/>
      <c r="M243" s="192"/>
      <c r="N243" s="193"/>
      <c r="O243" s="65"/>
      <c r="P243" s="65"/>
      <c r="Q243" s="65"/>
      <c r="R243" s="65"/>
      <c r="S243" s="65"/>
      <c r="T243" s="66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T243" s="18" t="s">
        <v>141</v>
      </c>
      <c r="AU243" s="18" t="s">
        <v>82</v>
      </c>
    </row>
    <row r="244" spans="1:65" s="2" customFormat="1" ht="78">
      <c r="A244" s="35"/>
      <c r="B244" s="36"/>
      <c r="C244" s="37"/>
      <c r="D244" s="189" t="s">
        <v>233</v>
      </c>
      <c r="E244" s="37"/>
      <c r="F244" s="207" t="s">
        <v>373</v>
      </c>
      <c r="G244" s="37"/>
      <c r="H244" s="37"/>
      <c r="I244" s="191"/>
      <c r="J244" s="37"/>
      <c r="K244" s="37"/>
      <c r="L244" s="40"/>
      <c r="M244" s="192"/>
      <c r="N244" s="193"/>
      <c r="O244" s="65"/>
      <c r="P244" s="65"/>
      <c r="Q244" s="65"/>
      <c r="R244" s="65"/>
      <c r="S244" s="65"/>
      <c r="T244" s="66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T244" s="18" t="s">
        <v>233</v>
      </c>
      <c r="AU244" s="18" t="s">
        <v>82</v>
      </c>
    </row>
    <row r="245" spans="1:65" s="13" customFormat="1" ht="11.25">
      <c r="B245" s="196"/>
      <c r="C245" s="197"/>
      <c r="D245" s="189" t="s">
        <v>143</v>
      </c>
      <c r="E245" s="198" t="s">
        <v>19</v>
      </c>
      <c r="F245" s="199" t="s">
        <v>374</v>
      </c>
      <c r="G245" s="197"/>
      <c r="H245" s="200">
        <v>312.63</v>
      </c>
      <c r="I245" s="201"/>
      <c r="J245" s="197"/>
      <c r="K245" s="197"/>
      <c r="L245" s="202"/>
      <c r="M245" s="203"/>
      <c r="N245" s="204"/>
      <c r="O245" s="204"/>
      <c r="P245" s="204"/>
      <c r="Q245" s="204"/>
      <c r="R245" s="204"/>
      <c r="S245" s="204"/>
      <c r="T245" s="205"/>
      <c r="AT245" s="206" t="s">
        <v>143</v>
      </c>
      <c r="AU245" s="206" t="s">
        <v>82</v>
      </c>
      <c r="AV245" s="13" t="s">
        <v>82</v>
      </c>
      <c r="AW245" s="13" t="s">
        <v>33</v>
      </c>
      <c r="AX245" s="13" t="s">
        <v>71</v>
      </c>
      <c r="AY245" s="206" t="s">
        <v>130</v>
      </c>
    </row>
    <row r="246" spans="1:65" s="13" customFormat="1" ht="11.25">
      <c r="B246" s="196"/>
      <c r="C246" s="197"/>
      <c r="D246" s="189" t="s">
        <v>143</v>
      </c>
      <c r="E246" s="198" t="s">
        <v>19</v>
      </c>
      <c r="F246" s="199" t="s">
        <v>375</v>
      </c>
      <c r="G246" s="197"/>
      <c r="H246" s="200">
        <v>-154.35400000000001</v>
      </c>
      <c r="I246" s="201"/>
      <c r="J246" s="197"/>
      <c r="K246" s="197"/>
      <c r="L246" s="202"/>
      <c r="M246" s="203"/>
      <c r="N246" s="204"/>
      <c r="O246" s="204"/>
      <c r="P246" s="204"/>
      <c r="Q246" s="204"/>
      <c r="R246" s="204"/>
      <c r="S246" s="204"/>
      <c r="T246" s="205"/>
      <c r="AT246" s="206" t="s">
        <v>143</v>
      </c>
      <c r="AU246" s="206" t="s">
        <v>82</v>
      </c>
      <c r="AV246" s="13" t="s">
        <v>82</v>
      </c>
      <c r="AW246" s="13" t="s">
        <v>33</v>
      </c>
      <c r="AX246" s="13" t="s">
        <v>71</v>
      </c>
      <c r="AY246" s="206" t="s">
        <v>130</v>
      </c>
    </row>
    <row r="247" spans="1:65" s="13" customFormat="1" ht="11.25">
      <c r="B247" s="196"/>
      <c r="C247" s="197"/>
      <c r="D247" s="189" t="s">
        <v>143</v>
      </c>
      <c r="E247" s="198" t="s">
        <v>19</v>
      </c>
      <c r="F247" s="199" t="s">
        <v>376</v>
      </c>
      <c r="G247" s="197"/>
      <c r="H247" s="200">
        <v>4.25</v>
      </c>
      <c r="I247" s="201"/>
      <c r="J247" s="197"/>
      <c r="K247" s="197"/>
      <c r="L247" s="202"/>
      <c r="M247" s="203"/>
      <c r="N247" s="204"/>
      <c r="O247" s="204"/>
      <c r="P247" s="204"/>
      <c r="Q247" s="204"/>
      <c r="R247" s="204"/>
      <c r="S247" s="204"/>
      <c r="T247" s="205"/>
      <c r="AT247" s="206" t="s">
        <v>143</v>
      </c>
      <c r="AU247" s="206" t="s">
        <v>82</v>
      </c>
      <c r="AV247" s="13" t="s">
        <v>82</v>
      </c>
      <c r="AW247" s="13" t="s">
        <v>33</v>
      </c>
      <c r="AX247" s="13" t="s">
        <v>71</v>
      </c>
      <c r="AY247" s="206" t="s">
        <v>130</v>
      </c>
    </row>
    <row r="248" spans="1:65" s="13" customFormat="1" ht="11.25">
      <c r="B248" s="196"/>
      <c r="C248" s="197"/>
      <c r="D248" s="189" t="s">
        <v>143</v>
      </c>
      <c r="E248" s="198" t="s">
        <v>19</v>
      </c>
      <c r="F248" s="199" t="s">
        <v>377</v>
      </c>
      <c r="G248" s="197"/>
      <c r="H248" s="200">
        <v>-40.69</v>
      </c>
      <c r="I248" s="201"/>
      <c r="J248" s="197"/>
      <c r="K248" s="197"/>
      <c r="L248" s="202"/>
      <c r="M248" s="203"/>
      <c r="N248" s="204"/>
      <c r="O248" s="204"/>
      <c r="P248" s="204"/>
      <c r="Q248" s="204"/>
      <c r="R248" s="204"/>
      <c r="S248" s="204"/>
      <c r="T248" s="205"/>
      <c r="AT248" s="206" t="s">
        <v>143</v>
      </c>
      <c r="AU248" s="206" t="s">
        <v>82</v>
      </c>
      <c r="AV248" s="13" t="s">
        <v>82</v>
      </c>
      <c r="AW248" s="13" t="s">
        <v>33</v>
      </c>
      <c r="AX248" s="13" t="s">
        <v>71</v>
      </c>
      <c r="AY248" s="206" t="s">
        <v>130</v>
      </c>
    </row>
    <row r="249" spans="1:65" s="2" customFormat="1" ht="16.5" customHeight="1">
      <c r="A249" s="35"/>
      <c r="B249" s="36"/>
      <c r="C249" s="176" t="s">
        <v>378</v>
      </c>
      <c r="D249" s="176" t="s">
        <v>132</v>
      </c>
      <c r="E249" s="177" t="s">
        <v>379</v>
      </c>
      <c r="F249" s="178" t="s">
        <v>380</v>
      </c>
      <c r="G249" s="179" t="s">
        <v>214</v>
      </c>
      <c r="H249" s="180">
        <v>26.039000000000001</v>
      </c>
      <c r="I249" s="181"/>
      <c r="J249" s="182">
        <f>ROUND(I249*H249,2)</f>
        <v>0</v>
      </c>
      <c r="K249" s="178" t="s">
        <v>136</v>
      </c>
      <c r="L249" s="40"/>
      <c r="M249" s="183" t="s">
        <v>19</v>
      </c>
      <c r="N249" s="184" t="s">
        <v>42</v>
      </c>
      <c r="O249" s="65"/>
      <c r="P249" s="185">
        <f>O249*H249</f>
        <v>0</v>
      </c>
      <c r="Q249" s="185">
        <v>0</v>
      </c>
      <c r="R249" s="185">
        <f>Q249*H249</f>
        <v>0</v>
      </c>
      <c r="S249" s="185">
        <v>0</v>
      </c>
      <c r="T249" s="186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187" t="s">
        <v>137</v>
      </c>
      <c r="AT249" s="187" t="s">
        <v>132</v>
      </c>
      <c r="AU249" s="187" t="s">
        <v>82</v>
      </c>
      <c r="AY249" s="18" t="s">
        <v>130</v>
      </c>
      <c r="BE249" s="188">
        <f>IF(N249="základní",J249,0)</f>
        <v>0</v>
      </c>
      <c r="BF249" s="188">
        <f>IF(N249="snížená",J249,0)</f>
        <v>0</v>
      </c>
      <c r="BG249" s="188">
        <f>IF(N249="zákl. přenesená",J249,0)</f>
        <v>0</v>
      </c>
      <c r="BH249" s="188">
        <f>IF(N249="sníž. přenesená",J249,0)</f>
        <v>0</v>
      </c>
      <c r="BI249" s="188">
        <f>IF(N249="nulová",J249,0)</f>
        <v>0</v>
      </c>
      <c r="BJ249" s="18" t="s">
        <v>79</v>
      </c>
      <c r="BK249" s="188">
        <f>ROUND(I249*H249,2)</f>
        <v>0</v>
      </c>
      <c r="BL249" s="18" t="s">
        <v>137</v>
      </c>
      <c r="BM249" s="187" t="s">
        <v>381</v>
      </c>
    </row>
    <row r="250" spans="1:65" s="2" customFormat="1" ht="19.5">
      <c r="A250" s="35"/>
      <c r="B250" s="36"/>
      <c r="C250" s="37"/>
      <c r="D250" s="189" t="s">
        <v>139</v>
      </c>
      <c r="E250" s="37"/>
      <c r="F250" s="190" t="s">
        <v>382</v>
      </c>
      <c r="G250" s="37"/>
      <c r="H250" s="37"/>
      <c r="I250" s="191"/>
      <c r="J250" s="37"/>
      <c r="K250" s="37"/>
      <c r="L250" s="40"/>
      <c r="M250" s="192"/>
      <c r="N250" s="193"/>
      <c r="O250" s="65"/>
      <c r="P250" s="65"/>
      <c r="Q250" s="65"/>
      <c r="R250" s="65"/>
      <c r="S250" s="65"/>
      <c r="T250" s="66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T250" s="18" t="s">
        <v>139</v>
      </c>
      <c r="AU250" s="18" t="s">
        <v>82</v>
      </c>
    </row>
    <row r="251" spans="1:65" s="2" customFormat="1" ht="11.25">
      <c r="A251" s="35"/>
      <c r="B251" s="36"/>
      <c r="C251" s="37"/>
      <c r="D251" s="194" t="s">
        <v>141</v>
      </c>
      <c r="E251" s="37"/>
      <c r="F251" s="195" t="s">
        <v>383</v>
      </c>
      <c r="G251" s="37"/>
      <c r="H251" s="37"/>
      <c r="I251" s="191"/>
      <c r="J251" s="37"/>
      <c r="K251" s="37"/>
      <c r="L251" s="40"/>
      <c r="M251" s="192"/>
      <c r="N251" s="193"/>
      <c r="O251" s="65"/>
      <c r="P251" s="65"/>
      <c r="Q251" s="65"/>
      <c r="R251" s="65"/>
      <c r="S251" s="65"/>
      <c r="T251" s="66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T251" s="18" t="s">
        <v>141</v>
      </c>
      <c r="AU251" s="18" t="s">
        <v>82</v>
      </c>
    </row>
    <row r="252" spans="1:65" s="13" customFormat="1" ht="11.25">
      <c r="B252" s="196"/>
      <c r="C252" s="197"/>
      <c r="D252" s="189" t="s">
        <v>143</v>
      </c>
      <c r="E252" s="198" t="s">
        <v>19</v>
      </c>
      <c r="F252" s="199" t="s">
        <v>384</v>
      </c>
      <c r="G252" s="197"/>
      <c r="H252" s="200">
        <v>26.039000000000001</v>
      </c>
      <c r="I252" s="201"/>
      <c r="J252" s="197"/>
      <c r="K252" s="197"/>
      <c r="L252" s="202"/>
      <c r="M252" s="203"/>
      <c r="N252" s="204"/>
      <c r="O252" s="204"/>
      <c r="P252" s="204"/>
      <c r="Q252" s="204"/>
      <c r="R252" s="204"/>
      <c r="S252" s="204"/>
      <c r="T252" s="205"/>
      <c r="AT252" s="206" t="s">
        <v>143</v>
      </c>
      <c r="AU252" s="206" t="s">
        <v>82</v>
      </c>
      <c r="AV252" s="13" t="s">
        <v>82</v>
      </c>
      <c r="AW252" s="13" t="s">
        <v>33</v>
      </c>
      <c r="AX252" s="13" t="s">
        <v>79</v>
      </c>
      <c r="AY252" s="206" t="s">
        <v>130</v>
      </c>
    </row>
    <row r="253" spans="1:65" s="2" customFormat="1" ht="16.5" customHeight="1">
      <c r="A253" s="35"/>
      <c r="B253" s="36"/>
      <c r="C253" s="176" t="s">
        <v>385</v>
      </c>
      <c r="D253" s="176" t="s">
        <v>132</v>
      </c>
      <c r="E253" s="177" t="s">
        <v>386</v>
      </c>
      <c r="F253" s="178" t="s">
        <v>387</v>
      </c>
      <c r="G253" s="179" t="s">
        <v>214</v>
      </c>
      <c r="H253" s="180">
        <v>92.087000000000003</v>
      </c>
      <c r="I253" s="181"/>
      <c r="J253" s="182">
        <f>ROUND(I253*H253,2)</f>
        <v>0</v>
      </c>
      <c r="K253" s="178" t="s">
        <v>136</v>
      </c>
      <c r="L253" s="40"/>
      <c r="M253" s="183" t="s">
        <v>19</v>
      </c>
      <c r="N253" s="184" t="s">
        <v>42</v>
      </c>
      <c r="O253" s="65"/>
      <c r="P253" s="185">
        <f>O253*H253</f>
        <v>0</v>
      </c>
      <c r="Q253" s="185">
        <v>0</v>
      </c>
      <c r="R253" s="185">
        <f>Q253*H253</f>
        <v>0</v>
      </c>
      <c r="S253" s="185">
        <v>0</v>
      </c>
      <c r="T253" s="186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187" t="s">
        <v>137</v>
      </c>
      <c r="AT253" s="187" t="s">
        <v>132</v>
      </c>
      <c r="AU253" s="187" t="s">
        <v>82</v>
      </c>
      <c r="AY253" s="18" t="s">
        <v>130</v>
      </c>
      <c r="BE253" s="188">
        <f>IF(N253="základní",J253,0)</f>
        <v>0</v>
      </c>
      <c r="BF253" s="188">
        <f>IF(N253="snížená",J253,0)</f>
        <v>0</v>
      </c>
      <c r="BG253" s="188">
        <f>IF(N253="zákl. přenesená",J253,0)</f>
        <v>0</v>
      </c>
      <c r="BH253" s="188">
        <f>IF(N253="sníž. přenesená",J253,0)</f>
        <v>0</v>
      </c>
      <c r="BI253" s="188">
        <f>IF(N253="nulová",J253,0)</f>
        <v>0</v>
      </c>
      <c r="BJ253" s="18" t="s">
        <v>79</v>
      </c>
      <c r="BK253" s="188">
        <f>ROUND(I253*H253,2)</f>
        <v>0</v>
      </c>
      <c r="BL253" s="18" t="s">
        <v>137</v>
      </c>
      <c r="BM253" s="187" t="s">
        <v>388</v>
      </c>
    </row>
    <row r="254" spans="1:65" s="2" customFormat="1" ht="19.5">
      <c r="A254" s="35"/>
      <c r="B254" s="36"/>
      <c r="C254" s="37"/>
      <c r="D254" s="189" t="s">
        <v>139</v>
      </c>
      <c r="E254" s="37"/>
      <c r="F254" s="190" t="s">
        <v>389</v>
      </c>
      <c r="G254" s="37"/>
      <c r="H254" s="37"/>
      <c r="I254" s="191"/>
      <c r="J254" s="37"/>
      <c r="K254" s="37"/>
      <c r="L254" s="40"/>
      <c r="M254" s="192"/>
      <c r="N254" s="193"/>
      <c r="O254" s="65"/>
      <c r="P254" s="65"/>
      <c r="Q254" s="65"/>
      <c r="R254" s="65"/>
      <c r="S254" s="65"/>
      <c r="T254" s="66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T254" s="18" t="s">
        <v>139</v>
      </c>
      <c r="AU254" s="18" t="s">
        <v>82</v>
      </c>
    </row>
    <row r="255" spans="1:65" s="2" customFormat="1" ht="11.25">
      <c r="A255" s="35"/>
      <c r="B255" s="36"/>
      <c r="C255" s="37"/>
      <c r="D255" s="194" t="s">
        <v>141</v>
      </c>
      <c r="E255" s="37"/>
      <c r="F255" s="195" t="s">
        <v>390</v>
      </c>
      <c r="G255" s="37"/>
      <c r="H255" s="37"/>
      <c r="I255" s="191"/>
      <c r="J255" s="37"/>
      <c r="K255" s="37"/>
      <c r="L255" s="40"/>
      <c r="M255" s="192"/>
      <c r="N255" s="193"/>
      <c r="O255" s="65"/>
      <c r="P255" s="65"/>
      <c r="Q255" s="65"/>
      <c r="R255" s="65"/>
      <c r="S255" s="65"/>
      <c r="T255" s="66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T255" s="18" t="s">
        <v>141</v>
      </c>
      <c r="AU255" s="18" t="s">
        <v>82</v>
      </c>
    </row>
    <row r="256" spans="1:65" s="13" customFormat="1" ht="22.5">
      <c r="B256" s="196"/>
      <c r="C256" s="197"/>
      <c r="D256" s="189" t="s">
        <v>143</v>
      </c>
      <c r="E256" s="198" t="s">
        <v>19</v>
      </c>
      <c r="F256" s="199" t="s">
        <v>391</v>
      </c>
      <c r="G256" s="197"/>
      <c r="H256" s="200">
        <v>118.127</v>
      </c>
      <c r="I256" s="201"/>
      <c r="J256" s="197"/>
      <c r="K256" s="197"/>
      <c r="L256" s="202"/>
      <c r="M256" s="203"/>
      <c r="N256" s="204"/>
      <c r="O256" s="204"/>
      <c r="P256" s="204"/>
      <c r="Q256" s="204"/>
      <c r="R256" s="204"/>
      <c r="S256" s="204"/>
      <c r="T256" s="205"/>
      <c r="AT256" s="206" t="s">
        <v>143</v>
      </c>
      <c r="AU256" s="206" t="s">
        <v>82</v>
      </c>
      <c r="AV256" s="13" t="s">
        <v>82</v>
      </c>
      <c r="AW256" s="13" t="s">
        <v>33</v>
      </c>
      <c r="AX256" s="13" t="s">
        <v>71</v>
      </c>
      <c r="AY256" s="206" t="s">
        <v>130</v>
      </c>
    </row>
    <row r="257" spans="1:65" s="13" customFormat="1" ht="11.25">
      <c r="B257" s="196"/>
      <c r="C257" s="197"/>
      <c r="D257" s="189" t="s">
        <v>143</v>
      </c>
      <c r="E257" s="198" t="s">
        <v>19</v>
      </c>
      <c r="F257" s="199" t="s">
        <v>392</v>
      </c>
      <c r="G257" s="197"/>
      <c r="H257" s="200">
        <v>-26.04</v>
      </c>
      <c r="I257" s="201"/>
      <c r="J257" s="197"/>
      <c r="K257" s="197"/>
      <c r="L257" s="202"/>
      <c r="M257" s="203"/>
      <c r="N257" s="204"/>
      <c r="O257" s="204"/>
      <c r="P257" s="204"/>
      <c r="Q257" s="204"/>
      <c r="R257" s="204"/>
      <c r="S257" s="204"/>
      <c r="T257" s="205"/>
      <c r="AT257" s="206" t="s">
        <v>143</v>
      </c>
      <c r="AU257" s="206" t="s">
        <v>82</v>
      </c>
      <c r="AV257" s="13" t="s">
        <v>82</v>
      </c>
      <c r="AW257" s="13" t="s">
        <v>33</v>
      </c>
      <c r="AX257" s="13" t="s">
        <v>71</v>
      </c>
      <c r="AY257" s="206" t="s">
        <v>130</v>
      </c>
    </row>
    <row r="258" spans="1:65" s="2" customFormat="1" ht="16.5" customHeight="1">
      <c r="A258" s="35"/>
      <c r="B258" s="36"/>
      <c r="C258" s="218" t="s">
        <v>393</v>
      </c>
      <c r="D258" s="218" t="s">
        <v>394</v>
      </c>
      <c r="E258" s="219" t="s">
        <v>395</v>
      </c>
      <c r="F258" s="220" t="s">
        <v>396</v>
      </c>
      <c r="G258" s="221" t="s">
        <v>345</v>
      </c>
      <c r="H258" s="222">
        <v>207.14099999999999</v>
      </c>
      <c r="I258" s="223"/>
      <c r="J258" s="224">
        <f>ROUND(I258*H258,2)</f>
        <v>0</v>
      </c>
      <c r="K258" s="220" t="s">
        <v>136</v>
      </c>
      <c r="L258" s="225"/>
      <c r="M258" s="226" t="s">
        <v>19</v>
      </c>
      <c r="N258" s="227" t="s">
        <v>42</v>
      </c>
      <c r="O258" s="65"/>
      <c r="P258" s="185">
        <f>O258*H258</f>
        <v>0</v>
      </c>
      <c r="Q258" s="185">
        <v>1</v>
      </c>
      <c r="R258" s="185">
        <f>Q258*H258</f>
        <v>207.14099999999999</v>
      </c>
      <c r="S258" s="185">
        <v>0</v>
      </c>
      <c r="T258" s="186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187" t="s">
        <v>186</v>
      </c>
      <c r="AT258" s="187" t="s">
        <v>394</v>
      </c>
      <c r="AU258" s="187" t="s">
        <v>82</v>
      </c>
      <c r="AY258" s="18" t="s">
        <v>130</v>
      </c>
      <c r="BE258" s="188">
        <f>IF(N258="základní",J258,0)</f>
        <v>0</v>
      </c>
      <c r="BF258" s="188">
        <f>IF(N258="snížená",J258,0)</f>
        <v>0</v>
      </c>
      <c r="BG258" s="188">
        <f>IF(N258="zákl. přenesená",J258,0)</f>
        <v>0</v>
      </c>
      <c r="BH258" s="188">
        <f>IF(N258="sníž. přenesená",J258,0)</f>
        <v>0</v>
      </c>
      <c r="BI258" s="188">
        <f>IF(N258="nulová",J258,0)</f>
        <v>0</v>
      </c>
      <c r="BJ258" s="18" t="s">
        <v>79</v>
      </c>
      <c r="BK258" s="188">
        <f>ROUND(I258*H258,2)</f>
        <v>0</v>
      </c>
      <c r="BL258" s="18" t="s">
        <v>137</v>
      </c>
      <c r="BM258" s="187" t="s">
        <v>397</v>
      </c>
    </row>
    <row r="259" spans="1:65" s="2" customFormat="1" ht="11.25">
      <c r="A259" s="35"/>
      <c r="B259" s="36"/>
      <c r="C259" s="37"/>
      <c r="D259" s="189" t="s">
        <v>139</v>
      </c>
      <c r="E259" s="37"/>
      <c r="F259" s="190" t="s">
        <v>396</v>
      </c>
      <c r="G259" s="37"/>
      <c r="H259" s="37"/>
      <c r="I259" s="191"/>
      <c r="J259" s="37"/>
      <c r="K259" s="37"/>
      <c r="L259" s="40"/>
      <c r="M259" s="192"/>
      <c r="N259" s="193"/>
      <c r="O259" s="65"/>
      <c r="P259" s="65"/>
      <c r="Q259" s="65"/>
      <c r="R259" s="65"/>
      <c r="S259" s="65"/>
      <c r="T259" s="66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T259" s="18" t="s">
        <v>139</v>
      </c>
      <c r="AU259" s="18" t="s">
        <v>82</v>
      </c>
    </row>
    <row r="260" spans="1:65" s="13" customFormat="1" ht="11.25">
      <c r="B260" s="196"/>
      <c r="C260" s="197"/>
      <c r="D260" s="189" t="s">
        <v>143</v>
      </c>
      <c r="E260" s="198" t="s">
        <v>19</v>
      </c>
      <c r="F260" s="199" t="s">
        <v>398</v>
      </c>
      <c r="G260" s="197"/>
      <c r="H260" s="200">
        <v>207.14099999999999</v>
      </c>
      <c r="I260" s="201"/>
      <c r="J260" s="197"/>
      <c r="K260" s="197"/>
      <c r="L260" s="202"/>
      <c r="M260" s="203"/>
      <c r="N260" s="204"/>
      <c r="O260" s="204"/>
      <c r="P260" s="204"/>
      <c r="Q260" s="204"/>
      <c r="R260" s="204"/>
      <c r="S260" s="204"/>
      <c r="T260" s="205"/>
      <c r="AT260" s="206" t="s">
        <v>143</v>
      </c>
      <c r="AU260" s="206" t="s">
        <v>82</v>
      </c>
      <c r="AV260" s="13" t="s">
        <v>82</v>
      </c>
      <c r="AW260" s="13" t="s">
        <v>33</v>
      </c>
      <c r="AX260" s="13" t="s">
        <v>79</v>
      </c>
      <c r="AY260" s="206" t="s">
        <v>130</v>
      </c>
    </row>
    <row r="261" spans="1:65" s="2" customFormat="1" ht="21.75" customHeight="1">
      <c r="A261" s="35"/>
      <c r="B261" s="36"/>
      <c r="C261" s="176" t="s">
        <v>399</v>
      </c>
      <c r="D261" s="176" t="s">
        <v>132</v>
      </c>
      <c r="E261" s="177" t="s">
        <v>400</v>
      </c>
      <c r="F261" s="178" t="s">
        <v>401</v>
      </c>
      <c r="G261" s="179" t="s">
        <v>135</v>
      </c>
      <c r="H261" s="180">
        <v>107.56</v>
      </c>
      <c r="I261" s="181"/>
      <c r="J261" s="182">
        <f>ROUND(I261*H261,2)</f>
        <v>0</v>
      </c>
      <c r="K261" s="178" t="s">
        <v>136</v>
      </c>
      <c r="L261" s="40"/>
      <c r="M261" s="183" t="s">
        <v>19</v>
      </c>
      <c r="N261" s="184" t="s">
        <v>42</v>
      </c>
      <c r="O261" s="65"/>
      <c r="P261" s="185">
        <f>O261*H261</f>
        <v>0</v>
      </c>
      <c r="Q261" s="185">
        <v>0</v>
      </c>
      <c r="R261" s="185">
        <f>Q261*H261</f>
        <v>0</v>
      </c>
      <c r="S261" s="185">
        <v>0</v>
      </c>
      <c r="T261" s="186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187" t="s">
        <v>137</v>
      </c>
      <c r="AT261" s="187" t="s">
        <v>132</v>
      </c>
      <c r="AU261" s="187" t="s">
        <v>82</v>
      </c>
      <c r="AY261" s="18" t="s">
        <v>130</v>
      </c>
      <c r="BE261" s="188">
        <f>IF(N261="základní",J261,0)</f>
        <v>0</v>
      </c>
      <c r="BF261" s="188">
        <f>IF(N261="snížená",J261,0)</f>
        <v>0</v>
      </c>
      <c r="BG261" s="188">
        <f>IF(N261="zákl. přenesená",J261,0)</f>
        <v>0</v>
      </c>
      <c r="BH261" s="188">
        <f>IF(N261="sníž. přenesená",J261,0)</f>
        <v>0</v>
      </c>
      <c r="BI261" s="188">
        <f>IF(N261="nulová",J261,0)</f>
        <v>0</v>
      </c>
      <c r="BJ261" s="18" t="s">
        <v>79</v>
      </c>
      <c r="BK261" s="188">
        <f>ROUND(I261*H261,2)</f>
        <v>0</v>
      </c>
      <c r="BL261" s="18" t="s">
        <v>137</v>
      </c>
      <c r="BM261" s="187" t="s">
        <v>402</v>
      </c>
    </row>
    <row r="262" spans="1:65" s="2" customFormat="1" ht="19.5">
      <c r="A262" s="35"/>
      <c r="B262" s="36"/>
      <c r="C262" s="37"/>
      <c r="D262" s="189" t="s">
        <v>139</v>
      </c>
      <c r="E262" s="37"/>
      <c r="F262" s="190" t="s">
        <v>403</v>
      </c>
      <c r="G262" s="37"/>
      <c r="H262" s="37"/>
      <c r="I262" s="191"/>
      <c r="J262" s="37"/>
      <c r="K262" s="37"/>
      <c r="L262" s="40"/>
      <c r="M262" s="192"/>
      <c r="N262" s="193"/>
      <c r="O262" s="65"/>
      <c r="P262" s="65"/>
      <c r="Q262" s="65"/>
      <c r="R262" s="65"/>
      <c r="S262" s="65"/>
      <c r="T262" s="66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T262" s="18" t="s">
        <v>139</v>
      </c>
      <c r="AU262" s="18" t="s">
        <v>82</v>
      </c>
    </row>
    <row r="263" spans="1:65" s="2" customFormat="1" ht="11.25">
      <c r="A263" s="35"/>
      <c r="B263" s="36"/>
      <c r="C263" s="37"/>
      <c r="D263" s="194" t="s">
        <v>141</v>
      </c>
      <c r="E263" s="37"/>
      <c r="F263" s="195" t="s">
        <v>404</v>
      </c>
      <c r="G263" s="37"/>
      <c r="H263" s="37"/>
      <c r="I263" s="191"/>
      <c r="J263" s="37"/>
      <c r="K263" s="37"/>
      <c r="L263" s="40"/>
      <c r="M263" s="192"/>
      <c r="N263" s="193"/>
      <c r="O263" s="65"/>
      <c r="P263" s="65"/>
      <c r="Q263" s="65"/>
      <c r="R263" s="65"/>
      <c r="S263" s="65"/>
      <c r="T263" s="66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T263" s="18" t="s">
        <v>141</v>
      </c>
      <c r="AU263" s="18" t="s">
        <v>82</v>
      </c>
    </row>
    <row r="264" spans="1:65" s="13" customFormat="1" ht="11.25">
      <c r="B264" s="196"/>
      <c r="C264" s="197"/>
      <c r="D264" s="189" t="s">
        <v>143</v>
      </c>
      <c r="E264" s="198" t="s">
        <v>19</v>
      </c>
      <c r="F264" s="199" t="s">
        <v>211</v>
      </c>
      <c r="G264" s="197"/>
      <c r="H264" s="200">
        <v>107.56</v>
      </c>
      <c r="I264" s="201"/>
      <c r="J264" s="197"/>
      <c r="K264" s="197"/>
      <c r="L264" s="202"/>
      <c r="M264" s="203"/>
      <c r="N264" s="204"/>
      <c r="O264" s="204"/>
      <c r="P264" s="204"/>
      <c r="Q264" s="204"/>
      <c r="R264" s="204"/>
      <c r="S264" s="204"/>
      <c r="T264" s="205"/>
      <c r="AT264" s="206" t="s">
        <v>143</v>
      </c>
      <c r="AU264" s="206" t="s">
        <v>82</v>
      </c>
      <c r="AV264" s="13" t="s">
        <v>82</v>
      </c>
      <c r="AW264" s="13" t="s">
        <v>33</v>
      </c>
      <c r="AX264" s="13" t="s">
        <v>79</v>
      </c>
      <c r="AY264" s="206" t="s">
        <v>130</v>
      </c>
    </row>
    <row r="265" spans="1:65" s="2" customFormat="1" ht="16.5" customHeight="1">
      <c r="A265" s="35"/>
      <c r="B265" s="36"/>
      <c r="C265" s="176" t="s">
        <v>405</v>
      </c>
      <c r="D265" s="176" t="s">
        <v>132</v>
      </c>
      <c r="E265" s="177" t="s">
        <v>406</v>
      </c>
      <c r="F265" s="178" t="s">
        <v>407</v>
      </c>
      <c r="G265" s="179" t="s">
        <v>135</v>
      </c>
      <c r="H265" s="180">
        <v>107.56</v>
      </c>
      <c r="I265" s="181"/>
      <c r="J265" s="182">
        <f>ROUND(I265*H265,2)</f>
        <v>0</v>
      </c>
      <c r="K265" s="178" t="s">
        <v>136</v>
      </c>
      <c r="L265" s="40"/>
      <c r="M265" s="183" t="s">
        <v>19</v>
      </c>
      <c r="N265" s="184" t="s">
        <v>42</v>
      </c>
      <c r="O265" s="65"/>
      <c r="P265" s="185">
        <f>O265*H265</f>
        <v>0</v>
      </c>
      <c r="Q265" s="185">
        <v>0</v>
      </c>
      <c r="R265" s="185">
        <f>Q265*H265</f>
        <v>0</v>
      </c>
      <c r="S265" s="185">
        <v>0</v>
      </c>
      <c r="T265" s="186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187" t="s">
        <v>137</v>
      </c>
      <c r="AT265" s="187" t="s">
        <v>132</v>
      </c>
      <c r="AU265" s="187" t="s">
        <v>82</v>
      </c>
      <c r="AY265" s="18" t="s">
        <v>130</v>
      </c>
      <c r="BE265" s="188">
        <f>IF(N265="základní",J265,0)</f>
        <v>0</v>
      </c>
      <c r="BF265" s="188">
        <f>IF(N265="snížená",J265,0)</f>
        <v>0</v>
      </c>
      <c r="BG265" s="188">
        <f>IF(N265="zákl. přenesená",J265,0)</f>
        <v>0</v>
      </c>
      <c r="BH265" s="188">
        <f>IF(N265="sníž. přenesená",J265,0)</f>
        <v>0</v>
      </c>
      <c r="BI265" s="188">
        <f>IF(N265="nulová",J265,0)</f>
        <v>0</v>
      </c>
      <c r="BJ265" s="18" t="s">
        <v>79</v>
      </c>
      <c r="BK265" s="188">
        <f>ROUND(I265*H265,2)</f>
        <v>0</v>
      </c>
      <c r="BL265" s="18" t="s">
        <v>137</v>
      </c>
      <c r="BM265" s="187" t="s">
        <v>408</v>
      </c>
    </row>
    <row r="266" spans="1:65" s="2" customFormat="1" ht="11.25">
      <c r="A266" s="35"/>
      <c r="B266" s="36"/>
      <c r="C266" s="37"/>
      <c r="D266" s="189" t="s">
        <v>139</v>
      </c>
      <c r="E266" s="37"/>
      <c r="F266" s="190" t="s">
        <v>409</v>
      </c>
      <c r="G266" s="37"/>
      <c r="H266" s="37"/>
      <c r="I266" s="191"/>
      <c r="J266" s="37"/>
      <c r="K266" s="37"/>
      <c r="L266" s="40"/>
      <c r="M266" s="192"/>
      <c r="N266" s="193"/>
      <c r="O266" s="65"/>
      <c r="P266" s="65"/>
      <c r="Q266" s="65"/>
      <c r="R266" s="65"/>
      <c r="S266" s="65"/>
      <c r="T266" s="66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T266" s="18" t="s">
        <v>139</v>
      </c>
      <c r="AU266" s="18" t="s">
        <v>82</v>
      </c>
    </row>
    <row r="267" spans="1:65" s="2" customFormat="1" ht="11.25">
      <c r="A267" s="35"/>
      <c r="B267" s="36"/>
      <c r="C267" s="37"/>
      <c r="D267" s="194" t="s">
        <v>141</v>
      </c>
      <c r="E267" s="37"/>
      <c r="F267" s="195" t="s">
        <v>410</v>
      </c>
      <c r="G267" s="37"/>
      <c r="H267" s="37"/>
      <c r="I267" s="191"/>
      <c r="J267" s="37"/>
      <c r="K267" s="37"/>
      <c r="L267" s="40"/>
      <c r="M267" s="192"/>
      <c r="N267" s="193"/>
      <c r="O267" s="65"/>
      <c r="P267" s="65"/>
      <c r="Q267" s="65"/>
      <c r="R267" s="65"/>
      <c r="S267" s="65"/>
      <c r="T267" s="66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T267" s="18" t="s">
        <v>141</v>
      </c>
      <c r="AU267" s="18" t="s">
        <v>82</v>
      </c>
    </row>
    <row r="268" spans="1:65" s="13" customFormat="1" ht="11.25">
      <c r="B268" s="196"/>
      <c r="C268" s="197"/>
      <c r="D268" s="189" t="s">
        <v>143</v>
      </c>
      <c r="E268" s="198" t="s">
        <v>19</v>
      </c>
      <c r="F268" s="199" t="s">
        <v>211</v>
      </c>
      <c r="G268" s="197"/>
      <c r="H268" s="200">
        <v>107.56</v>
      </c>
      <c r="I268" s="201"/>
      <c r="J268" s="197"/>
      <c r="K268" s="197"/>
      <c r="L268" s="202"/>
      <c r="M268" s="203"/>
      <c r="N268" s="204"/>
      <c r="O268" s="204"/>
      <c r="P268" s="204"/>
      <c r="Q268" s="204"/>
      <c r="R268" s="204"/>
      <c r="S268" s="204"/>
      <c r="T268" s="205"/>
      <c r="AT268" s="206" t="s">
        <v>143</v>
      </c>
      <c r="AU268" s="206" t="s">
        <v>82</v>
      </c>
      <c r="AV268" s="13" t="s">
        <v>82</v>
      </c>
      <c r="AW268" s="13" t="s">
        <v>33</v>
      </c>
      <c r="AX268" s="13" t="s">
        <v>79</v>
      </c>
      <c r="AY268" s="206" t="s">
        <v>130</v>
      </c>
    </row>
    <row r="269" spans="1:65" s="2" customFormat="1" ht="16.5" customHeight="1">
      <c r="A269" s="35"/>
      <c r="B269" s="36"/>
      <c r="C269" s="218" t="s">
        <v>411</v>
      </c>
      <c r="D269" s="218" t="s">
        <v>394</v>
      </c>
      <c r="E269" s="219" t="s">
        <v>412</v>
      </c>
      <c r="F269" s="220" t="s">
        <v>413</v>
      </c>
      <c r="G269" s="221" t="s">
        <v>414</v>
      </c>
      <c r="H269" s="222">
        <v>2.2160000000000002</v>
      </c>
      <c r="I269" s="223"/>
      <c r="J269" s="224">
        <f>ROUND(I269*H269,2)</f>
        <v>0</v>
      </c>
      <c r="K269" s="220" t="s">
        <v>136</v>
      </c>
      <c r="L269" s="225"/>
      <c r="M269" s="226" t="s">
        <v>19</v>
      </c>
      <c r="N269" s="227" t="s">
        <v>42</v>
      </c>
      <c r="O269" s="65"/>
      <c r="P269" s="185">
        <f>O269*H269</f>
        <v>0</v>
      </c>
      <c r="Q269" s="185">
        <v>1E-3</v>
      </c>
      <c r="R269" s="185">
        <f>Q269*H269</f>
        <v>2.2160000000000001E-3</v>
      </c>
      <c r="S269" s="185">
        <v>0</v>
      </c>
      <c r="T269" s="186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187" t="s">
        <v>186</v>
      </c>
      <c r="AT269" s="187" t="s">
        <v>394</v>
      </c>
      <c r="AU269" s="187" t="s">
        <v>82</v>
      </c>
      <c r="AY269" s="18" t="s">
        <v>130</v>
      </c>
      <c r="BE269" s="188">
        <f>IF(N269="základní",J269,0)</f>
        <v>0</v>
      </c>
      <c r="BF269" s="188">
        <f>IF(N269="snížená",J269,0)</f>
        <v>0</v>
      </c>
      <c r="BG269" s="188">
        <f>IF(N269="zákl. přenesená",J269,0)</f>
        <v>0</v>
      </c>
      <c r="BH269" s="188">
        <f>IF(N269="sníž. přenesená",J269,0)</f>
        <v>0</v>
      </c>
      <c r="BI269" s="188">
        <f>IF(N269="nulová",J269,0)</f>
        <v>0</v>
      </c>
      <c r="BJ269" s="18" t="s">
        <v>79</v>
      </c>
      <c r="BK269" s="188">
        <f>ROUND(I269*H269,2)</f>
        <v>0</v>
      </c>
      <c r="BL269" s="18" t="s">
        <v>137</v>
      </c>
      <c r="BM269" s="187" t="s">
        <v>415</v>
      </c>
    </row>
    <row r="270" spans="1:65" s="2" customFormat="1" ht="11.25">
      <c r="A270" s="35"/>
      <c r="B270" s="36"/>
      <c r="C270" s="37"/>
      <c r="D270" s="189" t="s">
        <v>139</v>
      </c>
      <c r="E270" s="37"/>
      <c r="F270" s="190" t="s">
        <v>413</v>
      </c>
      <c r="G270" s="37"/>
      <c r="H270" s="37"/>
      <c r="I270" s="191"/>
      <c r="J270" s="37"/>
      <c r="K270" s="37"/>
      <c r="L270" s="40"/>
      <c r="M270" s="192"/>
      <c r="N270" s="193"/>
      <c r="O270" s="65"/>
      <c r="P270" s="65"/>
      <c r="Q270" s="65"/>
      <c r="R270" s="65"/>
      <c r="S270" s="65"/>
      <c r="T270" s="66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T270" s="18" t="s">
        <v>139</v>
      </c>
      <c r="AU270" s="18" t="s">
        <v>82</v>
      </c>
    </row>
    <row r="271" spans="1:65" s="13" customFormat="1" ht="11.25">
      <c r="B271" s="196"/>
      <c r="C271" s="197"/>
      <c r="D271" s="189" t="s">
        <v>143</v>
      </c>
      <c r="E271" s="198" t="s">
        <v>19</v>
      </c>
      <c r="F271" s="199" t="s">
        <v>416</v>
      </c>
      <c r="G271" s="197"/>
      <c r="H271" s="200">
        <v>2.2160000000000002</v>
      </c>
      <c r="I271" s="201"/>
      <c r="J271" s="197"/>
      <c r="K271" s="197"/>
      <c r="L271" s="202"/>
      <c r="M271" s="203"/>
      <c r="N271" s="204"/>
      <c r="O271" s="204"/>
      <c r="P271" s="204"/>
      <c r="Q271" s="204"/>
      <c r="R271" s="204"/>
      <c r="S271" s="204"/>
      <c r="T271" s="205"/>
      <c r="AT271" s="206" t="s">
        <v>143</v>
      </c>
      <c r="AU271" s="206" t="s">
        <v>82</v>
      </c>
      <c r="AV271" s="13" t="s">
        <v>82</v>
      </c>
      <c r="AW271" s="13" t="s">
        <v>33</v>
      </c>
      <c r="AX271" s="13" t="s">
        <v>79</v>
      </c>
      <c r="AY271" s="206" t="s">
        <v>130</v>
      </c>
    </row>
    <row r="272" spans="1:65" s="2" customFormat="1" ht="16.5" customHeight="1">
      <c r="A272" s="35"/>
      <c r="B272" s="36"/>
      <c r="C272" s="176" t="s">
        <v>417</v>
      </c>
      <c r="D272" s="176" t="s">
        <v>132</v>
      </c>
      <c r="E272" s="177" t="s">
        <v>418</v>
      </c>
      <c r="F272" s="178" t="s">
        <v>419</v>
      </c>
      <c r="G272" s="179" t="s">
        <v>135</v>
      </c>
      <c r="H272" s="180">
        <v>38.950000000000003</v>
      </c>
      <c r="I272" s="181"/>
      <c r="J272" s="182">
        <f>ROUND(I272*H272,2)</f>
        <v>0</v>
      </c>
      <c r="K272" s="178" t="s">
        <v>136</v>
      </c>
      <c r="L272" s="40"/>
      <c r="M272" s="183" t="s">
        <v>19</v>
      </c>
      <c r="N272" s="184" t="s">
        <v>42</v>
      </c>
      <c r="O272" s="65"/>
      <c r="P272" s="185">
        <f>O272*H272</f>
        <v>0</v>
      </c>
      <c r="Q272" s="185">
        <v>0</v>
      </c>
      <c r="R272" s="185">
        <f>Q272*H272</f>
        <v>0</v>
      </c>
      <c r="S272" s="185">
        <v>0</v>
      </c>
      <c r="T272" s="186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187" t="s">
        <v>137</v>
      </c>
      <c r="AT272" s="187" t="s">
        <v>132</v>
      </c>
      <c r="AU272" s="187" t="s">
        <v>82</v>
      </c>
      <c r="AY272" s="18" t="s">
        <v>130</v>
      </c>
      <c r="BE272" s="188">
        <f>IF(N272="základní",J272,0)</f>
        <v>0</v>
      </c>
      <c r="BF272" s="188">
        <f>IF(N272="snížená",J272,0)</f>
        <v>0</v>
      </c>
      <c r="BG272" s="188">
        <f>IF(N272="zákl. přenesená",J272,0)</f>
        <v>0</v>
      </c>
      <c r="BH272" s="188">
        <f>IF(N272="sníž. přenesená",J272,0)</f>
        <v>0</v>
      </c>
      <c r="BI272" s="188">
        <f>IF(N272="nulová",J272,0)</f>
        <v>0</v>
      </c>
      <c r="BJ272" s="18" t="s">
        <v>79</v>
      </c>
      <c r="BK272" s="188">
        <f>ROUND(I272*H272,2)</f>
        <v>0</v>
      </c>
      <c r="BL272" s="18" t="s">
        <v>137</v>
      </c>
      <c r="BM272" s="187" t="s">
        <v>420</v>
      </c>
    </row>
    <row r="273" spans="1:65" s="2" customFormat="1" ht="11.25">
      <c r="A273" s="35"/>
      <c r="B273" s="36"/>
      <c r="C273" s="37"/>
      <c r="D273" s="189" t="s">
        <v>139</v>
      </c>
      <c r="E273" s="37"/>
      <c r="F273" s="190" t="s">
        <v>421</v>
      </c>
      <c r="G273" s="37"/>
      <c r="H273" s="37"/>
      <c r="I273" s="191"/>
      <c r="J273" s="37"/>
      <c r="K273" s="37"/>
      <c r="L273" s="40"/>
      <c r="M273" s="192"/>
      <c r="N273" s="193"/>
      <c r="O273" s="65"/>
      <c r="P273" s="65"/>
      <c r="Q273" s="65"/>
      <c r="R273" s="65"/>
      <c r="S273" s="65"/>
      <c r="T273" s="66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T273" s="18" t="s">
        <v>139</v>
      </c>
      <c r="AU273" s="18" t="s">
        <v>82</v>
      </c>
    </row>
    <row r="274" spans="1:65" s="2" customFormat="1" ht="11.25">
      <c r="A274" s="35"/>
      <c r="B274" s="36"/>
      <c r="C274" s="37"/>
      <c r="D274" s="194" t="s">
        <v>141</v>
      </c>
      <c r="E274" s="37"/>
      <c r="F274" s="195" t="s">
        <v>422</v>
      </c>
      <c r="G274" s="37"/>
      <c r="H274" s="37"/>
      <c r="I274" s="191"/>
      <c r="J274" s="37"/>
      <c r="K274" s="37"/>
      <c r="L274" s="40"/>
      <c r="M274" s="192"/>
      <c r="N274" s="193"/>
      <c r="O274" s="65"/>
      <c r="P274" s="65"/>
      <c r="Q274" s="65"/>
      <c r="R274" s="65"/>
      <c r="S274" s="65"/>
      <c r="T274" s="66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T274" s="18" t="s">
        <v>141</v>
      </c>
      <c r="AU274" s="18" t="s">
        <v>82</v>
      </c>
    </row>
    <row r="275" spans="1:65" s="13" customFormat="1" ht="11.25">
      <c r="B275" s="196"/>
      <c r="C275" s="197"/>
      <c r="D275" s="189" t="s">
        <v>143</v>
      </c>
      <c r="E275" s="198" t="s">
        <v>19</v>
      </c>
      <c r="F275" s="199" t="s">
        <v>423</v>
      </c>
      <c r="G275" s="197"/>
      <c r="H275" s="200">
        <v>38.950000000000003</v>
      </c>
      <c r="I275" s="201"/>
      <c r="J275" s="197"/>
      <c r="K275" s="197"/>
      <c r="L275" s="202"/>
      <c r="M275" s="203"/>
      <c r="N275" s="204"/>
      <c r="O275" s="204"/>
      <c r="P275" s="204"/>
      <c r="Q275" s="204"/>
      <c r="R275" s="204"/>
      <c r="S275" s="204"/>
      <c r="T275" s="205"/>
      <c r="AT275" s="206" t="s">
        <v>143</v>
      </c>
      <c r="AU275" s="206" t="s">
        <v>82</v>
      </c>
      <c r="AV275" s="13" t="s">
        <v>82</v>
      </c>
      <c r="AW275" s="13" t="s">
        <v>33</v>
      </c>
      <c r="AX275" s="13" t="s">
        <v>79</v>
      </c>
      <c r="AY275" s="206" t="s">
        <v>130</v>
      </c>
    </row>
    <row r="276" spans="1:65" s="2" customFormat="1" ht="21.75" customHeight="1">
      <c r="A276" s="35"/>
      <c r="B276" s="36"/>
      <c r="C276" s="176" t="s">
        <v>424</v>
      </c>
      <c r="D276" s="176" t="s">
        <v>132</v>
      </c>
      <c r="E276" s="177" t="s">
        <v>425</v>
      </c>
      <c r="F276" s="178" t="s">
        <v>426</v>
      </c>
      <c r="G276" s="179" t="s">
        <v>427</v>
      </c>
      <c r="H276" s="180">
        <v>1</v>
      </c>
      <c r="I276" s="181"/>
      <c r="J276" s="182">
        <f>ROUND(I276*H276,2)</f>
        <v>0</v>
      </c>
      <c r="K276" s="178" t="s">
        <v>136</v>
      </c>
      <c r="L276" s="40"/>
      <c r="M276" s="183" t="s">
        <v>19</v>
      </c>
      <c r="N276" s="184" t="s">
        <v>42</v>
      </c>
      <c r="O276" s="65"/>
      <c r="P276" s="185">
        <f>O276*H276</f>
        <v>0</v>
      </c>
      <c r="Q276" s="185">
        <v>0</v>
      </c>
      <c r="R276" s="185">
        <f>Q276*H276</f>
        <v>0</v>
      </c>
      <c r="S276" s="185">
        <v>0</v>
      </c>
      <c r="T276" s="186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187" t="s">
        <v>137</v>
      </c>
      <c r="AT276" s="187" t="s">
        <v>132</v>
      </c>
      <c r="AU276" s="187" t="s">
        <v>82</v>
      </c>
      <c r="AY276" s="18" t="s">
        <v>130</v>
      </c>
      <c r="BE276" s="188">
        <f>IF(N276="základní",J276,0)</f>
        <v>0</v>
      </c>
      <c r="BF276" s="188">
        <f>IF(N276="snížená",J276,0)</f>
        <v>0</v>
      </c>
      <c r="BG276" s="188">
        <f>IF(N276="zákl. přenesená",J276,0)</f>
        <v>0</v>
      </c>
      <c r="BH276" s="188">
        <f>IF(N276="sníž. přenesená",J276,0)</f>
        <v>0</v>
      </c>
      <c r="BI276" s="188">
        <f>IF(N276="nulová",J276,0)</f>
        <v>0</v>
      </c>
      <c r="BJ276" s="18" t="s">
        <v>79</v>
      </c>
      <c r="BK276" s="188">
        <f>ROUND(I276*H276,2)</f>
        <v>0</v>
      </c>
      <c r="BL276" s="18" t="s">
        <v>137</v>
      </c>
      <c r="BM276" s="187" t="s">
        <v>428</v>
      </c>
    </row>
    <row r="277" spans="1:65" s="2" customFormat="1" ht="19.5">
      <c r="A277" s="35"/>
      <c r="B277" s="36"/>
      <c r="C277" s="37"/>
      <c r="D277" s="189" t="s">
        <v>139</v>
      </c>
      <c r="E277" s="37"/>
      <c r="F277" s="190" t="s">
        <v>429</v>
      </c>
      <c r="G277" s="37"/>
      <c r="H277" s="37"/>
      <c r="I277" s="191"/>
      <c r="J277" s="37"/>
      <c r="K277" s="37"/>
      <c r="L277" s="40"/>
      <c r="M277" s="192"/>
      <c r="N277" s="193"/>
      <c r="O277" s="65"/>
      <c r="P277" s="65"/>
      <c r="Q277" s="65"/>
      <c r="R277" s="65"/>
      <c r="S277" s="65"/>
      <c r="T277" s="66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T277" s="18" t="s">
        <v>139</v>
      </c>
      <c r="AU277" s="18" t="s">
        <v>82</v>
      </c>
    </row>
    <row r="278" spans="1:65" s="2" customFormat="1" ht="11.25">
      <c r="A278" s="35"/>
      <c r="B278" s="36"/>
      <c r="C278" s="37"/>
      <c r="D278" s="194" t="s">
        <v>141</v>
      </c>
      <c r="E278" s="37"/>
      <c r="F278" s="195" t="s">
        <v>430</v>
      </c>
      <c r="G278" s="37"/>
      <c r="H278" s="37"/>
      <c r="I278" s="191"/>
      <c r="J278" s="37"/>
      <c r="K278" s="37"/>
      <c r="L278" s="40"/>
      <c r="M278" s="192"/>
      <c r="N278" s="193"/>
      <c r="O278" s="65"/>
      <c r="P278" s="65"/>
      <c r="Q278" s="65"/>
      <c r="R278" s="65"/>
      <c r="S278" s="65"/>
      <c r="T278" s="66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T278" s="18" t="s">
        <v>141</v>
      </c>
      <c r="AU278" s="18" t="s">
        <v>82</v>
      </c>
    </row>
    <row r="279" spans="1:65" s="13" customFormat="1" ht="11.25">
      <c r="B279" s="196"/>
      <c r="C279" s="197"/>
      <c r="D279" s="189" t="s">
        <v>143</v>
      </c>
      <c r="E279" s="198" t="s">
        <v>19</v>
      </c>
      <c r="F279" s="199" t="s">
        <v>431</v>
      </c>
      <c r="G279" s="197"/>
      <c r="H279" s="200">
        <v>1</v>
      </c>
      <c r="I279" s="201"/>
      <c r="J279" s="197"/>
      <c r="K279" s="197"/>
      <c r="L279" s="202"/>
      <c r="M279" s="203"/>
      <c r="N279" s="204"/>
      <c r="O279" s="204"/>
      <c r="P279" s="204"/>
      <c r="Q279" s="204"/>
      <c r="R279" s="204"/>
      <c r="S279" s="204"/>
      <c r="T279" s="205"/>
      <c r="AT279" s="206" t="s">
        <v>143</v>
      </c>
      <c r="AU279" s="206" t="s">
        <v>82</v>
      </c>
      <c r="AV279" s="13" t="s">
        <v>82</v>
      </c>
      <c r="AW279" s="13" t="s">
        <v>33</v>
      </c>
      <c r="AX279" s="13" t="s">
        <v>79</v>
      </c>
      <c r="AY279" s="206" t="s">
        <v>130</v>
      </c>
    </row>
    <row r="280" spans="1:65" s="2" customFormat="1" ht="21.75" customHeight="1">
      <c r="A280" s="35"/>
      <c r="B280" s="36"/>
      <c r="C280" s="176" t="s">
        <v>432</v>
      </c>
      <c r="D280" s="176" t="s">
        <v>132</v>
      </c>
      <c r="E280" s="177" t="s">
        <v>433</v>
      </c>
      <c r="F280" s="178" t="s">
        <v>434</v>
      </c>
      <c r="G280" s="179" t="s">
        <v>427</v>
      </c>
      <c r="H280" s="180">
        <v>1</v>
      </c>
      <c r="I280" s="181"/>
      <c r="J280" s="182">
        <f>ROUND(I280*H280,2)</f>
        <v>0</v>
      </c>
      <c r="K280" s="178" t="s">
        <v>136</v>
      </c>
      <c r="L280" s="40"/>
      <c r="M280" s="183" t="s">
        <v>19</v>
      </c>
      <c r="N280" s="184" t="s">
        <v>42</v>
      </c>
      <c r="O280" s="65"/>
      <c r="P280" s="185">
        <f>O280*H280</f>
        <v>0</v>
      </c>
      <c r="Q280" s="185">
        <v>0</v>
      </c>
      <c r="R280" s="185">
        <f>Q280*H280</f>
        <v>0</v>
      </c>
      <c r="S280" s="185">
        <v>0</v>
      </c>
      <c r="T280" s="186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187" t="s">
        <v>137</v>
      </c>
      <c r="AT280" s="187" t="s">
        <v>132</v>
      </c>
      <c r="AU280" s="187" t="s">
        <v>82</v>
      </c>
      <c r="AY280" s="18" t="s">
        <v>130</v>
      </c>
      <c r="BE280" s="188">
        <f>IF(N280="základní",J280,0)</f>
        <v>0</v>
      </c>
      <c r="BF280" s="188">
        <f>IF(N280="snížená",J280,0)</f>
        <v>0</v>
      </c>
      <c r="BG280" s="188">
        <f>IF(N280="zákl. přenesená",J280,0)</f>
        <v>0</v>
      </c>
      <c r="BH280" s="188">
        <f>IF(N280="sníž. přenesená",J280,0)</f>
        <v>0</v>
      </c>
      <c r="BI280" s="188">
        <f>IF(N280="nulová",J280,0)</f>
        <v>0</v>
      </c>
      <c r="BJ280" s="18" t="s">
        <v>79</v>
      </c>
      <c r="BK280" s="188">
        <f>ROUND(I280*H280,2)</f>
        <v>0</v>
      </c>
      <c r="BL280" s="18" t="s">
        <v>137</v>
      </c>
      <c r="BM280" s="187" t="s">
        <v>435</v>
      </c>
    </row>
    <row r="281" spans="1:65" s="2" customFormat="1" ht="19.5">
      <c r="A281" s="35"/>
      <c r="B281" s="36"/>
      <c r="C281" s="37"/>
      <c r="D281" s="189" t="s">
        <v>139</v>
      </c>
      <c r="E281" s="37"/>
      <c r="F281" s="190" t="s">
        <v>436</v>
      </c>
      <c r="G281" s="37"/>
      <c r="H281" s="37"/>
      <c r="I281" s="191"/>
      <c r="J281" s="37"/>
      <c r="K281" s="37"/>
      <c r="L281" s="40"/>
      <c r="M281" s="192"/>
      <c r="N281" s="193"/>
      <c r="O281" s="65"/>
      <c r="P281" s="65"/>
      <c r="Q281" s="65"/>
      <c r="R281" s="65"/>
      <c r="S281" s="65"/>
      <c r="T281" s="66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T281" s="18" t="s">
        <v>139</v>
      </c>
      <c r="AU281" s="18" t="s">
        <v>82</v>
      </c>
    </row>
    <row r="282" spans="1:65" s="2" customFormat="1" ht="11.25">
      <c r="A282" s="35"/>
      <c r="B282" s="36"/>
      <c r="C282" s="37"/>
      <c r="D282" s="194" t="s">
        <v>141</v>
      </c>
      <c r="E282" s="37"/>
      <c r="F282" s="195" t="s">
        <v>437</v>
      </c>
      <c r="G282" s="37"/>
      <c r="H282" s="37"/>
      <c r="I282" s="191"/>
      <c r="J282" s="37"/>
      <c r="K282" s="37"/>
      <c r="L282" s="40"/>
      <c r="M282" s="192"/>
      <c r="N282" s="193"/>
      <c r="O282" s="65"/>
      <c r="P282" s="65"/>
      <c r="Q282" s="65"/>
      <c r="R282" s="65"/>
      <c r="S282" s="65"/>
      <c r="T282" s="66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T282" s="18" t="s">
        <v>141</v>
      </c>
      <c r="AU282" s="18" t="s">
        <v>82</v>
      </c>
    </row>
    <row r="283" spans="1:65" s="13" customFormat="1" ht="11.25">
      <c r="B283" s="196"/>
      <c r="C283" s="197"/>
      <c r="D283" s="189" t="s">
        <v>143</v>
      </c>
      <c r="E283" s="198" t="s">
        <v>19</v>
      </c>
      <c r="F283" s="199" t="s">
        <v>438</v>
      </c>
      <c r="G283" s="197"/>
      <c r="H283" s="200">
        <v>1</v>
      </c>
      <c r="I283" s="201"/>
      <c r="J283" s="197"/>
      <c r="K283" s="197"/>
      <c r="L283" s="202"/>
      <c r="M283" s="203"/>
      <c r="N283" s="204"/>
      <c r="O283" s="204"/>
      <c r="P283" s="204"/>
      <c r="Q283" s="204"/>
      <c r="R283" s="204"/>
      <c r="S283" s="204"/>
      <c r="T283" s="205"/>
      <c r="AT283" s="206" t="s">
        <v>143</v>
      </c>
      <c r="AU283" s="206" t="s">
        <v>82</v>
      </c>
      <c r="AV283" s="13" t="s">
        <v>82</v>
      </c>
      <c r="AW283" s="13" t="s">
        <v>33</v>
      </c>
      <c r="AX283" s="13" t="s">
        <v>79</v>
      </c>
      <c r="AY283" s="206" t="s">
        <v>130</v>
      </c>
    </row>
    <row r="284" spans="1:65" s="2" customFormat="1" ht="16.5" customHeight="1">
      <c r="A284" s="35"/>
      <c r="B284" s="36"/>
      <c r="C284" s="176" t="s">
        <v>439</v>
      </c>
      <c r="D284" s="176" t="s">
        <v>132</v>
      </c>
      <c r="E284" s="177" t="s">
        <v>440</v>
      </c>
      <c r="F284" s="178" t="s">
        <v>441</v>
      </c>
      <c r="G284" s="179" t="s">
        <v>427</v>
      </c>
      <c r="H284" s="180">
        <v>1</v>
      </c>
      <c r="I284" s="181"/>
      <c r="J284" s="182">
        <f>ROUND(I284*H284,2)</f>
        <v>0</v>
      </c>
      <c r="K284" s="178" t="s">
        <v>136</v>
      </c>
      <c r="L284" s="40"/>
      <c r="M284" s="183" t="s">
        <v>19</v>
      </c>
      <c r="N284" s="184" t="s">
        <v>42</v>
      </c>
      <c r="O284" s="65"/>
      <c r="P284" s="185">
        <f>O284*H284</f>
        <v>0</v>
      </c>
      <c r="Q284" s="185">
        <v>0</v>
      </c>
      <c r="R284" s="185">
        <f>Q284*H284</f>
        <v>0</v>
      </c>
      <c r="S284" s="185">
        <v>0</v>
      </c>
      <c r="T284" s="186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187" t="s">
        <v>137</v>
      </c>
      <c r="AT284" s="187" t="s">
        <v>132</v>
      </c>
      <c r="AU284" s="187" t="s">
        <v>82</v>
      </c>
      <c r="AY284" s="18" t="s">
        <v>130</v>
      </c>
      <c r="BE284" s="188">
        <f>IF(N284="základní",J284,0)</f>
        <v>0</v>
      </c>
      <c r="BF284" s="188">
        <f>IF(N284="snížená",J284,0)</f>
        <v>0</v>
      </c>
      <c r="BG284" s="188">
        <f>IF(N284="zákl. přenesená",J284,0)</f>
        <v>0</v>
      </c>
      <c r="BH284" s="188">
        <f>IF(N284="sníž. přenesená",J284,0)</f>
        <v>0</v>
      </c>
      <c r="BI284" s="188">
        <f>IF(N284="nulová",J284,0)</f>
        <v>0</v>
      </c>
      <c r="BJ284" s="18" t="s">
        <v>79</v>
      </c>
      <c r="BK284" s="188">
        <f>ROUND(I284*H284,2)</f>
        <v>0</v>
      </c>
      <c r="BL284" s="18" t="s">
        <v>137</v>
      </c>
      <c r="BM284" s="187" t="s">
        <v>442</v>
      </c>
    </row>
    <row r="285" spans="1:65" s="2" customFormat="1" ht="11.25">
      <c r="A285" s="35"/>
      <c r="B285" s="36"/>
      <c r="C285" s="37"/>
      <c r="D285" s="189" t="s">
        <v>139</v>
      </c>
      <c r="E285" s="37"/>
      <c r="F285" s="190" t="s">
        <v>443</v>
      </c>
      <c r="G285" s="37"/>
      <c r="H285" s="37"/>
      <c r="I285" s="191"/>
      <c r="J285" s="37"/>
      <c r="K285" s="37"/>
      <c r="L285" s="40"/>
      <c r="M285" s="192"/>
      <c r="N285" s="193"/>
      <c r="O285" s="65"/>
      <c r="P285" s="65"/>
      <c r="Q285" s="65"/>
      <c r="R285" s="65"/>
      <c r="S285" s="65"/>
      <c r="T285" s="66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T285" s="18" t="s">
        <v>139</v>
      </c>
      <c r="AU285" s="18" t="s">
        <v>82</v>
      </c>
    </row>
    <row r="286" spans="1:65" s="2" customFormat="1" ht="11.25">
      <c r="A286" s="35"/>
      <c r="B286" s="36"/>
      <c r="C286" s="37"/>
      <c r="D286" s="194" t="s">
        <v>141</v>
      </c>
      <c r="E286" s="37"/>
      <c r="F286" s="195" t="s">
        <v>444</v>
      </c>
      <c r="G286" s="37"/>
      <c r="H286" s="37"/>
      <c r="I286" s="191"/>
      <c r="J286" s="37"/>
      <c r="K286" s="37"/>
      <c r="L286" s="40"/>
      <c r="M286" s="192"/>
      <c r="N286" s="193"/>
      <c r="O286" s="65"/>
      <c r="P286" s="65"/>
      <c r="Q286" s="65"/>
      <c r="R286" s="65"/>
      <c r="S286" s="65"/>
      <c r="T286" s="66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T286" s="18" t="s">
        <v>141</v>
      </c>
      <c r="AU286" s="18" t="s">
        <v>82</v>
      </c>
    </row>
    <row r="287" spans="1:65" s="13" customFormat="1" ht="11.25">
      <c r="B287" s="196"/>
      <c r="C287" s="197"/>
      <c r="D287" s="189" t="s">
        <v>143</v>
      </c>
      <c r="E287" s="198" t="s">
        <v>19</v>
      </c>
      <c r="F287" s="199" t="s">
        <v>431</v>
      </c>
      <c r="G287" s="197"/>
      <c r="H287" s="200">
        <v>1</v>
      </c>
      <c r="I287" s="201"/>
      <c r="J287" s="197"/>
      <c r="K287" s="197"/>
      <c r="L287" s="202"/>
      <c r="M287" s="203"/>
      <c r="N287" s="204"/>
      <c r="O287" s="204"/>
      <c r="P287" s="204"/>
      <c r="Q287" s="204"/>
      <c r="R287" s="204"/>
      <c r="S287" s="204"/>
      <c r="T287" s="205"/>
      <c r="AT287" s="206" t="s">
        <v>143</v>
      </c>
      <c r="AU287" s="206" t="s">
        <v>82</v>
      </c>
      <c r="AV287" s="13" t="s">
        <v>82</v>
      </c>
      <c r="AW287" s="13" t="s">
        <v>33</v>
      </c>
      <c r="AX287" s="13" t="s">
        <v>79</v>
      </c>
      <c r="AY287" s="206" t="s">
        <v>130</v>
      </c>
    </row>
    <row r="288" spans="1:65" s="2" customFormat="1" ht="16.5" customHeight="1">
      <c r="A288" s="35"/>
      <c r="B288" s="36"/>
      <c r="C288" s="218" t="s">
        <v>445</v>
      </c>
      <c r="D288" s="218" t="s">
        <v>394</v>
      </c>
      <c r="E288" s="219" t="s">
        <v>446</v>
      </c>
      <c r="F288" s="220" t="s">
        <v>447</v>
      </c>
      <c r="G288" s="221" t="s">
        <v>427</v>
      </c>
      <c r="H288" s="222">
        <v>1</v>
      </c>
      <c r="I288" s="223"/>
      <c r="J288" s="224">
        <f>ROUND(I288*H288,2)</f>
        <v>0</v>
      </c>
      <c r="K288" s="220" t="s">
        <v>19</v>
      </c>
      <c r="L288" s="225"/>
      <c r="M288" s="226" t="s">
        <v>19</v>
      </c>
      <c r="N288" s="227" t="s">
        <v>42</v>
      </c>
      <c r="O288" s="65"/>
      <c r="P288" s="185">
        <f>O288*H288</f>
        <v>0</v>
      </c>
      <c r="Q288" s="185">
        <v>5.0000000000000001E-3</v>
      </c>
      <c r="R288" s="185">
        <f>Q288*H288</f>
        <v>5.0000000000000001E-3</v>
      </c>
      <c r="S288" s="185">
        <v>0</v>
      </c>
      <c r="T288" s="186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187" t="s">
        <v>186</v>
      </c>
      <c r="AT288" s="187" t="s">
        <v>394</v>
      </c>
      <c r="AU288" s="187" t="s">
        <v>82</v>
      </c>
      <c r="AY288" s="18" t="s">
        <v>130</v>
      </c>
      <c r="BE288" s="188">
        <f>IF(N288="základní",J288,0)</f>
        <v>0</v>
      </c>
      <c r="BF288" s="188">
        <f>IF(N288="snížená",J288,0)</f>
        <v>0</v>
      </c>
      <c r="BG288" s="188">
        <f>IF(N288="zákl. přenesená",J288,0)</f>
        <v>0</v>
      </c>
      <c r="BH288" s="188">
        <f>IF(N288="sníž. přenesená",J288,0)</f>
        <v>0</v>
      </c>
      <c r="BI288" s="188">
        <f>IF(N288="nulová",J288,0)</f>
        <v>0</v>
      </c>
      <c r="BJ288" s="18" t="s">
        <v>79</v>
      </c>
      <c r="BK288" s="188">
        <f>ROUND(I288*H288,2)</f>
        <v>0</v>
      </c>
      <c r="BL288" s="18" t="s">
        <v>137</v>
      </c>
      <c r="BM288" s="187" t="s">
        <v>448</v>
      </c>
    </row>
    <row r="289" spans="1:65" s="2" customFormat="1" ht="11.25">
      <c r="A289" s="35"/>
      <c r="B289" s="36"/>
      <c r="C289" s="37"/>
      <c r="D289" s="189" t="s">
        <v>139</v>
      </c>
      <c r="E289" s="37"/>
      <c r="F289" s="190" t="s">
        <v>447</v>
      </c>
      <c r="G289" s="37"/>
      <c r="H289" s="37"/>
      <c r="I289" s="191"/>
      <c r="J289" s="37"/>
      <c r="K289" s="37"/>
      <c r="L289" s="40"/>
      <c r="M289" s="192"/>
      <c r="N289" s="193"/>
      <c r="O289" s="65"/>
      <c r="P289" s="65"/>
      <c r="Q289" s="65"/>
      <c r="R289" s="65"/>
      <c r="S289" s="65"/>
      <c r="T289" s="66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T289" s="18" t="s">
        <v>139</v>
      </c>
      <c r="AU289" s="18" t="s">
        <v>82</v>
      </c>
    </row>
    <row r="290" spans="1:65" s="2" customFormat="1" ht="19.5">
      <c r="A290" s="35"/>
      <c r="B290" s="36"/>
      <c r="C290" s="37"/>
      <c r="D290" s="189" t="s">
        <v>233</v>
      </c>
      <c r="E290" s="37"/>
      <c r="F290" s="207" t="s">
        <v>449</v>
      </c>
      <c r="G290" s="37"/>
      <c r="H290" s="37"/>
      <c r="I290" s="191"/>
      <c r="J290" s="37"/>
      <c r="K290" s="37"/>
      <c r="L290" s="40"/>
      <c r="M290" s="192"/>
      <c r="N290" s="193"/>
      <c r="O290" s="65"/>
      <c r="P290" s="65"/>
      <c r="Q290" s="65"/>
      <c r="R290" s="65"/>
      <c r="S290" s="65"/>
      <c r="T290" s="66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T290" s="18" t="s">
        <v>233</v>
      </c>
      <c r="AU290" s="18" t="s">
        <v>82</v>
      </c>
    </row>
    <row r="291" spans="1:65" s="2" customFormat="1" ht="16.5" customHeight="1">
      <c r="A291" s="35"/>
      <c r="B291" s="36"/>
      <c r="C291" s="176" t="s">
        <v>450</v>
      </c>
      <c r="D291" s="176" t="s">
        <v>132</v>
      </c>
      <c r="E291" s="177" t="s">
        <v>451</v>
      </c>
      <c r="F291" s="178" t="s">
        <v>452</v>
      </c>
      <c r="G291" s="179" t="s">
        <v>427</v>
      </c>
      <c r="H291" s="180">
        <v>1</v>
      </c>
      <c r="I291" s="181"/>
      <c r="J291" s="182">
        <f>ROUND(I291*H291,2)</f>
        <v>0</v>
      </c>
      <c r="K291" s="178" t="s">
        <v>136</v>
      </c>
      <c r="L291" s="40"/>
      <c r="M291" s="183" t="s">
        <v>19</v>
      </c>
      <c r="N291" s="184" t="s">
        <v>42</v>
      </c>
      <c r="O291" s="65"/>
      <c r="P291" s="185">
        <f>O291*H291</f>
        <v>0</v>
      </c>
      <c r="Q291" s="185">
        <v>0</v>
      </c>
      <c r="R291" s="185">
        <f>Q291*H291</f>
        <v>0</v>
      </c>
      <c r="S291" s="185">
        <v>0</v>
      </c>
      <c r="T291" s="186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187" t="s">
        <v>137</v>
      </c>
      <c r="AT291" s="187" t="s">
        <v>132</v>
      </c>
      <c r="AU291" s="187" t="s">
        <v>82</v>
      </c>
      <c r="AY291" s="18" t="s">
        <v>130</v>
      </c>
      <c r="BE291" s="188">
        <f>IF(N291="základní",J291,0)</f>
        <v>0</v>
      </c>
      <c r="BF291" s="188">
        <f>IF(N291="snížená",J291,0)</f>
        <v>0</v>
      </c>
      <c r="BG291" s="188">
        <f>IF(N291="zákl. přenesená",J291,0)</f>
        <v>0</v>
      </c>
      <c r="BH291" s="188">
        <f>IF(N291="sníž. přenesená",J291,0)</f>
        <v>0</v>
      </c>
      <c r="BI291" s="188">
        <f>IF(N291="nulová",J291,0)</f>
        <v>0</v>
      </c>
      <c r="BJ291" s="18" t="s">
        <v>79</v>
      </c>
      <c r="BK291" s="188">
        <f>ROUND(I291*H291,2)</f>
        <v>0</v>
      </c>
      <c r="BL291" s="18" t="s">
        <v>137</v>
      </c>
      <c r="BM291" s="187" t="s">
        <v>453</v>
      </c>
    </row>
    <row r="292" spans="1:65" s="2" customFormat="1" ht="11.25">
      <c r="A292" s="35"/>
      <c r="B292" s="36"/>
      <c r="C292" s="37"/>
      <c r="D292" s="189" t="s">
        <v>139</v>
      </c>
      <c r="E292" s="37"/>
      <c r="F292" s="190" t="s">
        <v>454</v>
      </c>
      <c r="G292" s="37"/>
      <c r="H292" s="37"/>
      <c r="I292" s="191"/>
      <c r="J292" s="37"/>
      <c r="K292" s="37"/>
      <c r="L292" s="40"/>
      <c r="M292" s="192"/>
      <c r="N292" s="193"/>
      <c r="O292" s="65"/>
      <c r="P292" s="65"/>
      <c r="Q292" s="65"/>
      <c r="R292" s="65"/>
      <c r="S292" s="65"/>
      <c r="T292" s="66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T292" s="18" t="s">
        <v>139</v>
      </c>
      <c r="AU292" s="18" t="s">
        <v>82</v>
      </c>
    </row>
    <row r="293" spans="1:65" s="2" customFormat="1" ht="11.25">
      <c r="A293" s="35"/>
      <c r="B293" s="36"/>
      <c r="C293" s="37"/>
      <c r="D293" s="194" t="s">
        <v>141</v>
      </c>
      <c r="E293" s="37"/>
      <c r="F293" s="195" t="s">
        <v>455</v>
      </c>
      <c r="G293" s="37"/>
      <c r="H293" s="37"/>
      <c r="I293" s="191"/>
      <c r="J293" s="37"/>
      <c r="K293" s="37"/>
      <c r="L293" s="40"/>
      <c r="M293" s="192"/>
      <c r="N293" s="193"/>
      <c r="O293" s="65"/>
      <c r="P293" s="65"/>
      <c r="Q293" s="65"/>
      <c r="R293" s="65"/>
      <c r="S293" s="65"/>
      <c r="T293" s="66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T293" s="18" t="s">
        <v>141</v>
      </c>
      <c r="AU293" s="18" t="s">
        <v>82</v>
      </c>
    </row>
    <row r="294" spans="1:65" s="13" customFormat="1" ht="11.25">
      <c r="B294" s="196"/>
      <c r="C294" s="197"/>
      <c r="D294" s="189" t="s">
        <v>143</v>
      </c>
      <c r="E294" s="198" t="s">
        <v>19</v>
      </c>
      <c r="F294" s="199" t="s">
        <v>438</v>
      </c>
      <c r="G294" s="197"/>
      <c r="H294" s="200">
        <v>1</v>
      </c>
      <c r="I294" s="201"/>
      <c r="J294" s="197"/>
      <c r="K294" s="197"/>
      <c r="L294" s="202"/>
      <c r="M294" s="203"/>
      <c r="N294" s="204"/>
      <c r="O294" s="204"/>
      <c r="P294" s="204"/>
      <c r="Q294" s="204"/>
      <c r="R294" s="204"/>
      <c r="S294" s="204"/>
      <c r="T294" s="205"/>
      <c r="AT294" s="206" t="s">
        <v>143</v>
      </c>
      <c r="AU294" s="206" t="s">
        <v>82</v>
      </c>
      <c r="AV294" s="13" t="s">
        <v>82</v>
      </c>
      <c r="AW294" s="13" t="s">
        <v>33</v>
      </c>
      <c r="AX294" s="13" t="s">
        <v>79</v>
      </c>
      <c r="AY294" s="206" t="s">
        <v>130</v>
      </c>
    </row>
    <row r="295" spans="1:65" s="2" customFormat="1" ht="16.5" customHeight="1">
      <c r="A295" s="35"/>
      <c r="B295" s="36"/>
      <c r="C295" s="218" t="s">
        <v>456</v>
      </c>
      <c r="D295" s="218" t="s">
        <v>394</v>
      </c>
      <c r="E295" s="219" t="s">
        <v>457</v>
      </c>
      <c r="F295" s="220" t="s">
        <v>458</v>
      </c>
      <c r="G295" s="221" t="s">
        <v>427</v>
      </c>
      <c r="H295" s="222">
        <v>1</v>
      </c>
      <c r="I295" s="223"/>
      <c r="J295" s="224">
        <f>ROUND(I295*H295,2)</f>
        <v>0</v>
      </c>
      <c r="K295" s="220" t="s">
        <v>19</v>
      </c>
      <c r="L295" s="225"/>
      <c r="M295" s="226" t="s">
        <v>19</v>
      </c>
      <c r="N295" s="227" t="s">
        <v>42</v>
      </c>
      <c r="O295" s="65"/>
      <c r="P295" s="185">
        <f>O295*H295</f>
        <v>0</v>
      </c>
      <c r="Q295" s="185">
        <v>5.0000000000000001E-3</v>
      </c>
      <c r="R295" s="185">
        <f>Q295*H295</f>
        <v>5.0000000000000001E-3</v>
      </c>
      <c r="S295" s="185">
        <v>0</v>
      </c>
      <c r="T295" s="186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187" t="s">
        <v>186</v>
      </c>
      <c r="AT295" s="187" t="s">
        <v>394</v>
      </c>
      <c r="AU295" s="187" t="s">
        <v>82</v>
      </c>
      <c r="AY295" s="18" t="s">
        <v>130</v>
      </c>
      <c r="BE295" s="188">
        <f>IF(N295="základní",J295,0)</f>
        <v>0</v>
      </c>
      <c r="BF295" s="188">
        <f>IF(N295="snížená",J295,0)</f>
        <v>0</v>
      </c>
      <c r="BG295" s="188">
        <f>IF(N295="zákl. přenesená",J295,0)</f>
        <v>0</v>
      </c>
      <c r="BH295" s="188">
        <f>IF(N295="sníž. přenesená",J295,0)</f>
        <v>0</v>
      </c>
      <c r="BI295" s="188">
        <f>IF(N295="nulová",J295,0)</f>
        <v>0</v>
      </c>
      <c r="BJ295" s="18" t="s">
        <v>79</v>
      </c>
      <c r="BK295" s="188">
        <f>ROUND(I295*H295,2)</f>
        <v>0</v>
      </c>
      <c r="BL295" s="18" t="s">
        <v>137</v>
      </c>
      <c r="BM295" s="187" t="s">
        <v>459</v>
      </c>
    </row>
    <row r="296" spans="1:65" s="2" customFormat="1" ht="11.25">
      <c r="A296" s="35"/>
      <c r="B296" s="36"/>
      <c r="C296" s="37"/>
      <c r="D296" s="189" t="s">
        <v>139</v>
      </c>
      <c r="E296" s="37"/>
      <c r="F296" s="190" t="s">
        <v>458</v>
      </c>
      <c r="G296" s="37"/>
      <c r="H296" s="37"/>
      <c r="I296" s="191"/>
      <c r="J296" s="37"/>
      <c r="K296" s="37"/>
      <c r="L296" s="40"/>
      <c r="M296" s="192"/>
      <c r="N296" s="193"/>
      <c r="O296" s="65"/>
      <c r="P296" s="65"/>
      <c r="Q296" s="65"/>
      <c r="R296" s="65"/>
      <c r="S296" s="65"/>
      <c r="T296" s="66"/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T296" s="18" t="s">
        <v>139</v>
      </c>
      <c r="AU296" s="18" t="s">
        <v>82</v>
      </c>
    </row>
    <row r="297" spans="1:65" s="2" customFormat="1" ht="19.5">
      <c r="A297" s="35"/>
      <c r="B297" s="36"/>
      <c r="C297" s="37"/>
      <c r="D297" s="189" t="s">
        <v>233</v>
      </c>
      <c r="E297" s="37"/>
      <c r="F297" s="207" t="s">
        <v>460</v>
      </c>
      <c r="G297" s="37"/>
      <c r="H297" s="37"/>
      <c r="I297" s="191"/>
      <c r="J297" s="37"/>
      <c r="K297" s="37"/>
      <c r="L297" s="40"/>
      <c r="M297" s="192"/>
      <c r="N297" s="193"/>
      <c r="O297" s="65"/>
      <c r="P297" s="65"/>
      <c r="Q297" s="65"/>
      <c r="R297" s="65"/>
      <c r="S297" s="65"/>
      <c r="T297" s="66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T297" s="18" t="s">
        <v>233</v>
      </c>
      <c r="AU297" s="18" t="s">
        <v>82</v>
      </c>
    </row>
    <row r="298" spans="1:65" s="2" customFormat="1" ht="21.75" customHeight="1">
      <c r="A298" s="35"/>
      <c r="B298" s="36"/>
      <c r="C298" s="176" t="s">
        <v>461</v>
      </c>
      <c r="D298" s="176" t="s">
        <v>132</v>
      </c>
      <c r="E298" s="177" t="s">
        <v>462</v>
      </c>
      <c r="F298" s="178" t="s">
        <v>463</v>
      </c>
      <c r="G298" s="179" t="s">
        <v>427</v>
      </c>
      <c r="H298" s="180">
        <v>1</v>
      </c>
      <c r="I298" s="181"/>
      <c r="J298" s="182">
        <f>ROUND(I298*H298,2)</f>
        <v>0</v>
      </c>
      <c r="K298" s="178" t="s">
        <v>136</v>
      </c>
      <c r="L298" s="40"/>
      <c r="M298" s="183" t="s">
        <v>19</v>
      </c>
      <c r="N298" s="184" t="s">
        <v>42</v>
      </c>
      <c r="O298" s="65"/>
      <c r="P298" s="185">
        <f>O298*H298</f>
        <v>0</v>
      </c>
      <c r="Q298" s="185">
        <v>5.0000000000000002E-5</v>
      </c>
      <c r="R298" s="185">
        <f>Q298*H298</f>
        <v>5.0000000000000002E-5</v>
      </c>
      <c r="S298" s="185">
        <v>0</v>
      </c>
      <c r="T298" s="186">
        <f>S298*H298</f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187" t="s">
        <v>137</v>
      </c>
      <c r="AT298" s="187" t="s">
        <v>132</v>
      </c>
      <c r="AU298" s="187" t="s">
        <v>82</v>
      </c>
      <c r="AY298" s="18" t="s">
        <v>130</v>
      </c>
      <c r="BE298" s="188">
        <f>IF(N298="základní",J298,0)</f>
        <v>0</v>
      </c>
      <c r="BF298" s="188">
        <f>IF(N298="snížená",J298,0)</f>
        <v>0</v>
      </c>
      <c r="BG298" s="188">
        <f>IF(N298="zákl. přenesená",J298,0)</f>
        <v>0</v>
      </c>
      <c r="BH298" s="188">
        <f>IF(N298="sníž. přenesená",J298,0)</f>
        <v>0</v>
      </c>
      <c r="BI298" s="188">
        <f>IF(N298="nulová",J298,0)</f>
        <v>0</v>
      </c>
      <c r="BJ298" s="18" t="s">
        <v>79</v>
      </c>
      <c r="BK298" s="188">
        <f>ROUND(I298*H298,2)</f>
        <v>0</v>
      </c>
      <c r="BL298" s="18" t="s">
        <v>137</v>
      </c>
      <c r="BM298" s="187" t="s">
        <v>464</v>
      </c>
    </row>
    <row r="299" spans="1:65" s="2" customFormat="1" ht="11.25">
      <c r="A299" s="35"/>
      <c r="B299" s="36"/>
      <c r="C299" s="37"/>
      <c r="D299" s="189" t="s">
        <v>139</v>
      </c>
      <c r="E299" s="37"/>
      <c r="F299" s="190" t="s">
        <v>465</v>
      </c>
      <c r="G299" s="37"/>
      <c r="H299" s="37"/>
      <c r="I299" s="191"/>
      <c r="J299" s="37"/>
      <c r="K299" s="37"/>
      <c r="L299" s="40"/>
      <c r="M299" s="192"/>
      <c r="N299" s="193"/>
      <c r="O299" s="65"/>
      <c r="P299" s="65"/>
      <c r="Q299" s="65"/>
      <c r="R299" s="65"/>
      <c r="S299" s="65"/>
      <c r="T299" s="66"/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T299" s="18" t="s">
        <v>139</v>
      </c>
      <c r="AU299" s="18" t="s">
        <v>82</v>
      </c>
    </row>
    <row r="300" spans="1:65" s="2" customFormat="1" ht="11.25">
      <c r="A300" s="35"/>
      <c r="B300" s="36"/>
      <c r="C300" s="37"/>
      <c r="D300" s="194" t="s">
        <v>141</v>
      </c>
      <c r="E300" s="37"/>
      <c r="F300" s="195" t="s">
        <v>466</v>
      </c>
      <c r="G300" s="37"/>
      <c r="H300" s="37"/>
      <c r="I300" s="191"/>
      <c r="J300" s="37"/>
      <c r="K300" s="37"/>
      <c r="L300" s="40"/>
      <c r="M300" s="192"/>
      <c r="N300" s="193"/>
      <c r="O300" s="65"/>
      <c r="P300" s="65"/>
      <c r="Q300" s="65"/>
      <c r="R300" s="65"/>
      <c r="S300" s="65"/>
      <c r="T300" s="66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T300" s="18" t="s">
        <v>141</v>
      </c>
      <c r="AU300" s="18" t="s">
        <v>82</v>
      </c>
    </row>
    <row r="301" spans="1:65" s="13" customFormat="1" ht="11.25">
      <c r="B301" s="196"/>
      <c r="C301" s="197"/>
      <c r="D301" s="189" t="s">
        <v>143</v>
      </c>
      <c r="E301" s="198" t="s">
        <v>19</v>
      </c>
      <c r="F301" s="199" t="s">
        <v>431</v>
      </c>
      <c r="G301" s="197"/>
      <c r="H301" s="200">
        <v>1</v>
      </c>
      <c r="I301" s="201"/>
      <c r="J301" s="197"/>
      <c r="K301" s="197"/>
      <c r="L301" s="202"/>
      <c r="M301" s="203"/>
      <c r="N301" s="204"/>
      <c r="O301" s="204"/>
      <c r="P301" s="204"/>
      <c r="Q301" s="204"/>
      <c r="R301" s="204"/>
      <c r="S301" s="204"/>
      <c r="T301" s="205"/>
      <c r="AT301" s="206" t="s">
        <v>143</v>
      </c>
      <c r="AU301" s="206" t="s">
        <v>82</v>
      </c>
      <c r="AV301" s="13" t="s">
        <v>82</v>
      </c>
      <c r="AW301" s="13" t="s">
        <v>33</v>
      </c>
      <c r="AX301" s="13" t="s">
        <v>79</v>
      </c>
      <c r="AY301" s="206" t="s">
        <v>130</v>
      </c>
    </row>
    <row r="302" spans="1:65" s="2" customFormat="1" ht="16.5" customHeight="1">
      <c r="A302" s="35"/>
      <c r="B302" s="36"/>
      <c r="C302" s="218" t="s">
        <v>467</v>
      </c>
      <c r="D302" s="218" t="s">
        <v>394</v>
      </c>
      <c r="E302" s="219" t="s">
        <v>468</v>
      </c>
      <c r="F302" s="220" t="s">
        <v>469</v>
      </c>
      <c r="G302" s="221" t="s">
        <v>427</v>
      </c>
      <c r="H302" s="222">
        <v>1</v>
      </c>
      <c r="I302" s="223"/>
      <c r="J302" s="224">
        <f>ROUND(I302*H302,2)</f>
        <v>0</v>
      </c>
      <c r="K302" s="220" t="s">
        <v>136</v>
      </c>
      <c r="L302" s="225"/>
      <c r="M302" s="226" t="s">
        <v>19</v>
      </c>
      <c r="N302" s="227" t="s">
        <v>42</v>
      </c>
      <c r="O302" s="65"/>
      <c r="P302" s="185">
        <f>O302*H302</f>
        <v>0</v>
      </c>
      <c r="Q302" s="185">
        <v>4.7200000000000002E-3</v>
      </c>
      <c r="R302" s="185">
        <f>Q302*H302</f>
        <v>4.7200000000000002E-3</v>
      </c>
      <c r="S302" s="185">
        <v>0</v>
      </c>
      <c r="T302" s="186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187" t="s">
        <v>186</v>
      </c>
      <c r="AT302" s="187" t="s">
        <v>394</v>
      </c>
      <c r="AU302" s="187" t="s">
        <v>82</v>
      </c>
      <c r="AY302" s="18" t="s">
        <v>130</v>
      </c>
      <c r="BE302" s="188">
        <f>IF(N302="základní",J302,0)</f>
        <v>0</v>
      </c>
      <c r="BF302" s="188">
        <f>IF(N302="snížená",J302,0)</f>
        <v>0</v>
      </c>
      <c r="BG302" s="188">
        <f>IF(N302="zákl. přenesená",J302,0)</f>
        <v>0</v>
      </c>
      <c r="BH302" s="188">
        <f>IF(N302="sníž. přenesená",J302,0)</f>
        <v>0</v>
      </c>
      <c r="BI302" s="188">
        <f>IF(N302="nulová",J302,0)</f>
        <v>0</v>
      </c>
      <c r="BJ302" s="18" t="s">
        <v>79</v>
      </c>
      <c r="BK302" s="188">
        <f>ROUND(I302*H302,2)</f>
        <v>0</v>
      </c>
      <c r="BL302" s="18" t="s">
        <v>137</v>
      </c>
      <c r="BM302" s="187" t="s">
        <v>470</v>
      </c>
    </row>
    <row r="303" spans="1:65" s="2" customFormat="1" ht="11.25">
      <c r="A303" s="35"/>
      <c r="B303" s="36"/>
      <c r="C303" s="37"/>
      <c r="D303" s="189" t="s">
        <v>139</v>
      </c>
      <c r="E303" s="37"/>
      <c r="F303" s="190" t="s">
        <v>469</v>
      </c>
      <c r="G303" s="37"/>
      <c r="H303" s="37"/>
      <c r="I303" s="191"/>
      <c r="J303" s="37"/>
      <c r="K303" s="37"/>
      <c r="L303" s="40"/>
      <c r="M303" s="192"/>
      <c r="N303" s="193"/>
      <c r="O303" s="65"/>
      <c r="P303" s="65"/>
      <c r="Q303" s="65"/>
      <c r="R303" s="65"/>
      <c r="S303" s="65"/>
      <c r="T303" s="66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T303" s="18" t="s">
        <v>139</v>
      </c>
      <c r="AU303" s="18" t="s">
        <v>82</v>
      </c>
    </row>
    <row r="304" spans="1:65" s="2" customFormat="1" ht="21.75" customHeight="1">
      <c r="A304" s="35"/>
      <c r="B304" s="36"/>
      <c r="C304" s="176" t="s">
        <v>471</v>
      </c>
      <c r="D304" s="176" t="s">
        <v>132</v>
      </c>
      <c r="E304" s="177" t="s">
        <v>472</v>
      </c>
      <c r="F304" s="178" t="s">
        <v>473</v>
      </c>
      <c r="G304" s="179" t="s">
        <v>427</v>
      </c>
      <c r="H304" s="180">
        <v>1</v>
      </c>
      <c r="I304" s="181"/>
      <c r="J304" s="182">
        <f>ROUND(I304*H304,2)</f>
        <v>0</v>
      </c>
      <c r="K304" s="178" t="s">
        <v>136</v>
      </c>
      <c r="L304" s="40"/>
      <c r="M304" s="183" t="s">
        <v>19</v>
      </c>
      <c r="N304" s="184" t="s">
        <v>42</v>
      </c>
      <c r="O304" s="65"/>
      <c r="P304" s="185">
        <f>O304*H304</f>
        <v>0</v>
      </c>
      <c r="Q304" s="185">
        <v>6.0000000000000002E-5</v>
      </c>
      <c r="R304" s="185">
        <f>Q304*H304</f>
        <v>6.0000000000000002E-5</v>
      </c>
      <c r="S304" s="185">
        <v>0</v>
      </c>
      <c r="T304" s="186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187" t="s">
        <v>137</v>
      </c>
      <c r="AT304" s="187" t="s">
        <v>132</v>
      </c>
      <c r="AU304" s="187" t="s">
        <v>82</v>
      </c>
      <c r="AY304" s="18" t="s">
        <v>130</v>
      </c>
      <c r="BE304" s="188">
        <f>IF(N304="základní",J304,0)</f>
        <v>0</v>
      </c>
      <c r="BF304" s="188">
        <f>IF(N304="snížená",J304,0)</f>
        <v>0</v>
      </c>
      <c r="BG304" s="188">
        <f>IF(N304="zákl. přenesená",J304,0)</f>
        <v>0</v>
      </c>
      <c r="BH304" s="188">
        <f>IF(N304="sníž. přenesená",J304,0)</f>
        <v>0</v>
      </c>
      <c r="BI304" s="188">
        <f>IF(N304="nulová",J304,0)</f>
        <v>0</v>
      </c>
      <c r="BJ304" s="18" t="s">
        <v>79</v>
      </c>
      <c r="BK304" s="188">
        <f>ROUND(I304*H304,2)</f>
        <v>0</v>
      </c>
      <c r="BL304" s="18" t="s">
        <v>137</v>
      </c>
      <c r="BM304" s="187" t="s">
        <v>474</v>
      </c>
    </row>
    <row r="305" spans="1:65" s="2" customFormat="1" ht="11.25">
      <c r="A305" s="35"/>
      <c r="B305" s="36"/>
      <c r="C305" s="37"/>
      <c r="D305" s="189" t="s">
        <v>139</v>
      </c>
      <c r="E305" s="37"/>
      <c r="F305" s="190" t="s">
        <v>475</v>
      </c>
      <c r="G305" s="37"/>
      <c r="H305" s="37"/>
      <c r="I305" s="191"/>
      <c r="J305" s="37"/>
      <c r="K305" s="37"/>
      <c r="L305" s="40"/>
      <c r="M305" s="192"/>
      <c r="N305" s="193"/>
      <c r="O305" s="65"/>
      <c r="P305" s="65"/>
      <c r="Q305" s="65"/>
      <c r="R305" s="65"/>
      <c r="S305" s="65"/>
      <c r="T305" s="66"/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T305" s="18" t="s">
        <v>139</v>
      </c>
      <c r="AU305" s="18" t="s">
        <v>82</v>
      </c>
    </row>
    <row r="306" spans="1:65" s="2" customFormat="1" ht="11.25">
      <c r="A306" s="35"/>
      <c r="B306" s="36"/>
      <c r="C306" s="37"/>
      <c r="D306" s="194" t="s">
        <v>141</v>
      </c>
      <c r="E306" s="37"/>
      <c r="F306" s="195" t="s">
        <v>476</v>
      </c>
      <c r="G306" s="37"/>
      <c r="H306" s="37"/>
      <c r="I306" s="191"/>
      <c r="J306" s="37"/>
      <c r="K306" s="37"/>
      <c r="L306" s="40"/>
      <c r="M306" s="192"/>
      <c r="N306" s="193"/>
      <c r="O306" s="65"/>
      <c r="P306" s="65"/>
      <c r="Q306" s="65"/>
      <c r="R306" s="65"/>
      <c r="S306" s="65"/>
      <c r="T306" s="66"/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T306" s="18" t="s">
        <v>141</v>
      </c>
      <c r="AU306" s="18" t="s">
        <v>82</v>
      </c>
    </row>
    <row r="307" spans="1:65" s="13" customFormat="1" ht="11.25">
      <c r="B307" s="196"/>
      <c r="C307" s="197"/>
      <c r="D307" s="189" t="s">
        <v>143</v>
      </c>
      <c r="E307" s="198" t="s">
        <v>19</v>
      </c>
      <c r="F307" s="199" t="s">
        <v>438</v>
      </c>
      <c r="G307" s="197"/>
      <c r="H307" s="200">
        <v>1</v>
      </c>
      <c r="I307" s="201"/>
      <c r="J307" s="197"/>
      <c r="K307" s="197"/>
      <c r="L307" s="202"/>
      <c r="M307" s="203"/>
      <c r="N307" s="204"/>
      <c r="O307" s="204"/>
      <c r="P307" s="204"/>
      <c r="Q307" s="204"/>
      <c r="R307" s="204"/>
      <c r="S307" s="204"/>
      <c r="T307" s="205"/>
      <c r="AT307" s="206" t="s">
        <v>143</v>
      </c>
      <c r="AU307" s="206" t="s">
        <v>82</v>
      </c>
      <c r="AV307" s="13" t="s">
        <v>82</v>
      </c>
      <c r="AW307" s="13" t="s">
        <v>33</v>
      </c>
      <c r="AX307" s="13" t="s">
        <v>79</v>
      </c>
      <c r="AY307" s="206" t="s">
        <v>130</v>
      </c>
    </row>
    <row r="308" spans="1:65" s="2" customFormat="1" ht="16.5" customHeight="1">
      <c r="A308" s="35"/>
      <c r="B308" s="36"/>
      <c r="C308" s="218" t="s">
        <v>477</v>
      </c>
      <c r="D308" s="218" t="s">
        <v>394</v>
      </c>
      <c r="E308" s="219" t="s">
        <v>478</v>
      </c>
      <c r="F308" s="220" t="s">
        <v>479</v>
      </c>
      <c r="G308" s="221" t="s">
        <v>427</v>
      </c>
      <c r="H308" s="222">
        <v>3</v>
      </c>
      <c r="I308" s="223"/>
      <c r="J308" s="224">
        <f>ROUND(I308*H308,2)</f>
        <v>0</v>
      </c>
      <c r="K308" s="220" t="s">
        <v>136</v>
      </c>
      <c r="L308" s="225"/>
      <c r="M308" s="226" t="s">
        <v>19</v>
      </c>
      <c r="N308" s="227" t="s">
        <v>42</v>
      </c>
      <c r="O308" s="65"/>
      <c r="P308" s="185">
        <f>O308*H308</f>
        <v>0</v>
      </c>
      <c r="Q308" s="185">
        <v>5.8999999999999999E-3</v>
      </c>
      <c r="R308" s="185">
        <f>Q308*H308</f>
        <v>1.77E-2</v>
      </c>
      <c r="S308" s="185">
        <v>0</v>
      </c>
      <c r="T308" s="186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187" t="s">
        <v>186</v>
      </c>
      <c r="AT308" s="187" t="s">
        <v>394</v>
      </c>
      <c r="AU308" s="187" t="s">
        <v>82</v>
      </c>
      <c r="AY308" s="18" t="s">
        <v>130</v>
      </c>
      <c r="BE308" s="188">
        <f>IF(N308="základní",J308,0)</f>
        <v>0</v>
      </c>
      <c r="BF308" s="188">
        <f>IF(N308="snížená",J308,0)</f>
        <v>0</v>
      </c>
      <c r="BG308" s="188">
        <f>IF(N308="zákl. přenesená",J308,0)</f>
        <v>0</v>
      </c>
      <c r="BH308" s="188">
        <f>IF(N308="sníž. přenesená",J308,0)</f>
        <v>0</v>
      </c>
      <c r="BI308" s="188">
        <f>IF(N308="nulová",J308,0)</f>
        <v>0</v>
      </c>
      <c r="BJ308" s="18" t="s">
        <v>79</v>
      </c>
      <c r="BK308" s="188">
        <f>ROUND(I308*H308,2)</f>
        <v>0</v>
      </c>
      <c r="BL308" s="18" t="s">
        <v>137</v>
      </c>
      <c r="BM308" s="187" t="s">
        <v>480</v>
      </c>
    </row>
    <row r="309" spans="1:65" s="2" customFormat="1" ht="11.25">
      <c r="A309" s="35"/>
      <c r="B309" s="36"/>
      <c r="C309" s="37"/>
      <c r="D309" s="189" t="s">
        <v>139</v>
      </c>
      <c r="E309" s="37"/>
      <c r="F309" s="190" t="s">
        <v>479</v>
      </c>
      <c r="G309" s="37"/>
      <c r="H309" s="37"/>
      <c r="I309" s="191"/>
      <c r="J309" s="37"/>
      <c r="K309" s="37"/>
      <c r="L309" s="40"/>
      <c r="M309" s="192"/>
      <c r="N309" s="193"/>
      <c r="O309" s="65"/>
      <c r="P309" s="65"/>
      <c r="Q309" s="65"/>
      <c r="R309" s="65"/>
      <c r="S309" s="65"/>
      <c r="T309" s="66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T309" s="18" t="s">
        <v>139</v>
      </c>
      <c r="AU309" s="18" t="s">
        <v>82</v>
      </c>
    </row>
    <row r="310" spans="1:65" s="13" customFormat="1" ht="11.25">
      <c r="B310" s="196"/>
      <c r="C310" s="197"/>
      <c r="D310" s="189" t="s">
        <v>143</v>
      </c>
      <c r="E310" s="198" t="s">
        <v>19</v>
      </c>
      <c r="F310" s="199" t="s">
        <v>481</v>
      </c>
      <c r="G310" s="197"/>
      <c r="H310" s="200">
        <v>3</v>
      </c>
      <c r="I310" s="201"/>
      <c r="J310" s="197"/>
      <c r="K310" s="197"/>
      <c r="L310" s="202"/>
      <c r="M310" s="203"/>
      <c r="N310" s="204"/>
      <c r="O310" s="204"/>
      <c r="P310" s="204"/>
      <c r="Q310" s="204"/>
      <c r="R310" s="204"/>
      <c r="S310" s="204"/>
      <c r="T310" s="205"/>
      <c r="AT310" s="206" t="s">
        <v>143</v>
      </c>
      <c r="AU310" s="206" t="s">
        <v>82</v>
      </c>
      <c r="AV310" s="13" t="s">
        <v>82</v>
      </c>
      <c r="AW310" s="13" t="s">
        <v>33</v>
      </c>
      <c r="AX310" s="13" t="s">
        <v>79</v>
      </c>
      <c r="AY310" s="206" t="s">
        <v>130</v>
      </c>
    </row>
    <row r="311" spans="1:65" s="2" customFormat="1" ht="16.5" customHeight="1">
      <c r="A311" s="35"/>
      <c r="B311" s="36"/>
      <c r="C311" s="218" t="s">
        <v>482</v>
      </c>
      <c r="D311" s="218" t="s">
        <v>394</v>
      </c>
      <c r="E311" s="219" t="s">
        <v>483</v>
      </c>
      <c r="F311" s="220" t="s">
        <v>484</v>
      </c>
      <c r="G311" s="221" t="s">
        <v>427</v>
      </c>
      <c r="H311" s="222">
        <v>3</v>
      </c>
      <c r="I311" s="223"/>
      <c r="J311" s="224">
        <f>ROUND(I311*H311,2)</f>
        <v>0</v>
      </c>
      <c r="K311" s="220" t="s">
        <v>19</v>
      </c>
      <c r="L311" s="225"/>
      <c r="M311" s="226" t="s">
        <v>19</v>
      </c>
      <c r="N311" s="227" t="s">
        <v>42</v>
      </c>
      <c r="O311" s="65"/>
      <c r="P311" s="185">
        <f>O311*H311</f>
        <v>0</v>
      </c>
      <c r="Q311" s="185">
        <v>2E-3</v>
      </c>
      <c r="R311" s="185">
        <f>Q311*H311</f>
        <v>6.0000000000000001E-3</v>
      </c>
      <c r="S311" s="185">
        <v>0</v>
      </c>
      <c r="T311" s="186">
        <f>S311*H311</f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187" t="s">
        <v>186</v>
      </c>
      <c r="AT311" s="187" t="s">
        <v>394</v>
      </c>
      <c r="AU311" s="187" t="s">
        <v>82</v>
      </c>
      <c r="AY311" s="18" t="s">
        <v>130</v>
      </c>
      <c r="BE311" s="188">
        <f>IF(N311="základní",J311,0)</f>
        <v>0</v>
      </c>
      <c r="BF311" s="188">
        <f>IF(N311="snížená",J311,0)</f>
        <v>0</v>
      </c>
      <c r="BG311" s="188">
        <f>IF(N311="zákl. přenesená",J311,0)</f>
        <v>0</v>
      </c>
      <c r="BH311" s="188">
        <f>IF(N311="sníž. přenesená",J311,0)</f>
        <v>0</v>
      </c>
      <c r="BI311" s="188">
        <f>IF(N311="nulová",J311,0)</f>
        <v>0</v>
      </c>
      <c r="BJ311" s="18" t="s">
        <v>79</v>
      </c>
      <c r="BK311" s="188">
        <f>ROUND(I311*H311,2)</f>
        <v>0</v>
      </c>
      <c r="BL311" s="18" t="s">
        <v>137</v>
      </c>
      <c r="BM311" s="187" t="s">
        <v>485</v>
      </c>
    </row>
    <row r="312" spans="1:65" s="2" customFormat="1" ht="11.25">
      <c r="A312" s="35"/>
      <c r="B312" s="36"/>
      <c r="C312" s="37"/>
      <c r="D312" s="189" t="s">
        <v>139</v>
      </c>
      <c r="E312" s="37"/>
      <c r="F312" s="190" t="s">
        <v>484</v>
      </c>
      <c r="G312" s="37"/>
      <c r="H312" s="37"/>
      <c r="I312" s="191"/>
      <c r="J312" s="37"/>
      <c r="K312" s="37"/>
      <c r="L312" s="40"/>
      <c r="M312" s="192"/>
      <c r="N312" s="193"/>
      <c r="O312" s="65"/>
      <c r="P312" s="65"/>
      <c r="Q312" s="65"/>
      <c r="R312" s="65"/>
      <c r="S312" s="65"/>
      <c r="T312" s="66"/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T312" s="18" t="s">
        <v>139</v>
      </c>
      <c r="AU312" s="18" t="s">
        <v>82</v>
      </c>
    </row>
    <row r="313" spans="1:65" s="2" customFormat="1" ht="19.5">
      <c r="A313" s="35"/>
      <c r="B313" s="36"/>
      <c r="C313" s="37"/>
      <c r="D313" s="189" t="s">
        <v>233</v>
      </c>
      <c r="E313" s="37"/>
      <c r="F313" s="207" t="s">
        <v>486</v>
      </c>
      <c r="G313" s="37"/>
      <c r="H313" s="37"/>
      <c r="I313" s="191"/>
      <c r="J313" s="37"/>
      <c r="K313" s="37"/>
      <c r="L313" s="40"/>
      <c r="M313" s="192"/>
      <c r="N313" s="193"/>
      <c r="O313" s="65"/>
      <c r="P313" s="65"/>
      <c r="Q313" s="65"/>
      <c r="R313" s="65"/>
      <c r="S313" s="65"/>
      <c r="T313" s="66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T313" s="18" t="s">
        <v>233</v>
      </c>
      <c r="AU313" s="18" t="s">
        <v>82</v>
      </c>
    </row>
    <row r="314" spans="1:65" s="13" customFormat="1" ht="11.25">
      <c r="B314" s="196"/>
      <c r="C314" s="197"/>
      <c r="D314" s="189" t="s">
        <v>143</v>
      </c>
      <c r="E314" s="198" t="s">
        <v>19</v>
      </c>
      <c r="F314" s="199" t="s">
        <v>481</v>
      </c>
      <c r="G314" s="197"/>
      <c r="H314" s="200">
        <v>3</v>
      </c>
      <c r="I314" s="201"/>
      <c r="J314" s="197"/>
      <c r="K314" s="197"/>
      <c r="L314" s="202"/>
      <c r="M314" s="203"/>
      <c r="N314" s="204"/>
      <c r="O314" s="204"/>
      <c r="P314" s="204"/>
      <c r="Q314" s="204"/>
      <c r="R314" s="204"/>
      <c r="S314" s="204"/>
      <c r="T314" s="205"/>
      <c r="AT314" s="206" t="s">
        <v>143</v>
      </c>
      <c r="AU314" s="206" t="s">
        <v>82</v>
      </c>
      <c r="AV314" s="13" t="s">
        <v>82</v>
      </c>
      <c r="AW314" s="13" t="s">
        <v>33</v>
      </c>
      <c r="AX314" s="13" t="s">
        <v>79</v>
      </c>
      <c r="AY314" s="206" t="s">
        <v>130</v>
      </c>
    </row>
    <row r="315" spans="1:65" s="2" customFormat="1" ht="16.5" customHeight="1">
      <c r="A315" s="35"/>
      <c r="B315" s="36"/>
      <c r="C315" s="176" t="s">
        <v>487</v>
      </c>
      <c r="D315" s="176" t="s">
        <v>132</v>
      </c>
      <c r="E315" s="177" t="s">
        <v>488</v>
      </c>
      <c r="F315" s="178" t="s">
        <v>489</v>
      </c>
      <c r="G315" s="179" t="s">
        <v>427</v>
      </c>
      <c r="H315" s="180">
        <v>2</v>
      </c>
      <c r="I315" s="181"/>
      <c r="J315" s="182">
        <f>ROUND(I315*H315,2)</f>
        <v>0</v>
      </c>
      <c r="K315" s="178" t="s">
        <v>136</v>
      </c>
      <c r="L315" s="40"/>
      <c r="M315" s="183" t="s">
        <v>19</v>
      </c>
      <c r="N315" s="184" t="s">
        <v>42</v>
      </c>
      <c r="O315" s="65"/>
      <c r="P315" s="185">
        <f>O315*H315</f>
        <v>0</v>
      </c>
      <c r="Q315" s="185">
        <v>0</v>
      </c>
      <c r="R315" s="185">
        <f>Q315*H315</f>
        <v>0</v>
      </c>
      <c r="S315" s="185">
        <v>0</v>
      </c>
      <c r="T315" s="186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187" t="s">
        <v>137</v>
      </c>
      <c r="AT315" s="187" t="s">
        <v>132</v>
      </c>
      <c r="AU315" s="187" t="s">
        <v>82</v>
      </c>
      <c r="AY315" s="18" t="s">
        <v>130</v>
      </c>
      <c r="BE315" s="188">
        <f>IF(N315="základní",J315,0)</f>
        <v>0</v>
      </c>
      <c r="BF315" s="188">
        <f>IF(N315="snížená",J315,0)</f>
        <v>0</v>
      </c>
      <c r="BG315" s="188">
        <f>IF(N315="zákl. přenesená",J315,0)</f>
        <v>0</v>
      </c>
      <c r="BH315" s="188">
        <f>IF(N315="sníž. přenesená",J315,0)</f>
        <v>0</v>
      </c>
      <c r="BI315" s="188">
        <f>IF(N315="nulová",J315,0)</f>
        <v>0</v>
      </c>
      <c r="BJ315" s="18" t="s">
        <v>79</v>
      </c>
      <c r="BK315" s="188">
        <f>ROUND(I315*H315,2)</f>
        <v>0</v>
      </c>
      <c r="BL315" s="18" t="s">
        <v>137</v>
      </c>
      <c r="BM315" s="187" t="s">
        <v>490</v>
      </c>
    </row>
    <row r="316" spans="1:65" s="2" customFormat="1" ht="11.25">
      <c r="A316" s="35"/>
      <c r="B316" s="36"/>
      <c r="C316" s="37"/>
      <c r="D316" s="189" t="s">
        <v>139</v>
      </c>
      <c r="E316" s="37"/>
      <c r="F316" s="190" t="s">
        <v>491</v>
      </c>
      <c r="G316" s="37"/>
      <c r="H316" s="37"/>
      <c r="I316" s="191"/>
      <c r="J316" s="37"/>
      <c r="K316" s="37"/>
      <c r="L316" s="40"/>
      <c r="M316" s="192"/>
      <c r="N316" s="193"/>
      <c r="O316" s="65"/>
      <c r="P316" s="65"/>
      <c r="Q316" s="65"/>
      <c r="R316" s="65"/>
      <c r="S316" s="65"/>
      <c r="T316" s="66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T316" s="18" t="s">
        <v>139</v>
      </c>
      <c r="AU316" s="18" t="s">
        <v>82</v>
      </c>
    </row>
    <row r="317" spans="1:65" s="2" customFormat="1" ht="11.25">
      <c r="A317" s="35"/>
      <c r="B317" s="36"/>
      <c r="C317" s="37"/>
      <c r="D317" s="194" t="s">
        <v>141</v>
      </c>
      <c r="E317" s="37"/>
      <c r="F317" s="195" t="s">
        <v>492</v>
      </c>
      <c r="G317" s="37"/>
      <c r="H317" s="37"/>
      <c r="I317" s="191"/>
      <c r="J317" s="37"/>
      <c r="K317" s="37"/>
      <c r="L317" s="40"/>
      <c r="M317" s="192"/>
      <c r="N317" s="193"/>
      <c r="O317" s="65"/>
      <c r="P317" s="65"/>
      <c r="Q317" s="65"/>
      <c r="R317" s="65"/>
      <c r="S317" s="65"/>
      <c r="T317" s="66"/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T317" s="18" t="s">
        <v>141</v>
      </c>
      <c r="AU317" s="18" t="s">
        <v>82</v>
      </c>
    </row>
    <row r="318" spans="1:65" s="2" customFormat="1" ht="19.5">
      <c r="A318" s="35"/>
      <c r="B318" s="36"/>
      <c r="C318" s="37"/>
      <c r="D318" s="189" t="s">
        <v>233</v>
      </c>
      <c r="E318" s="37"/>
      <c r="F318" s="207" t="s">
        <v>493</v>
      </c>
      <c r="G318" s="37"/>
      <c r="H318" s="37"/>
      <c r="I318" s="191"/>
      <c r="J318" s="37"/>
      <c r="K318" s="37"/>
      <c r="L318" s="40"/>
      <c r="M318" s="192"/>
      <c r="N318" s="193"/>
      <c r="O318" s="65"/>
      <c r="P318" s="65"/>
      <c r="Q318" s="65"/>
      <c r="R318" s="65"/>
      <c r="S318" s="65"/>
      <c r="T318" s="66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T318" s="18" t="s">
        <v>233</v>
      </c>
      <c r="AU318" s="18" t="s">
        <v>82</v>
      </c>
    </row>
    <row r="319" spans="1:65" s="13" customFormat="1" ht="11.25">
      <c r="B319" s="196"/>
      <c r="C319" s="197"/>
      <c r="D319" s="189" t="s">
        <v>143</v>
      </c>
      <c r="E319" s="198" t="s">
        <v>19</v>
      </c>
      <c r="F319" s="199" t="s">
        <v>494</v>
      </c>
      <c r="G319" s="197"/>
      <c r="H319" s="200">
        <v>2</v>
      </c>
      <c r="I319" s="201"/>
      <c r="J319" s="197"/>
      <c r="K319" s="197"/>
      <c r="L319" s="202"/>
      <c r="M319" s="203"/>
      <c r="N319" s="204"/>
      <c r="O319" s="204"/>
      <c r="P319" s="204"/>
      <c r="Q319" s="204"/>
      <c r="R319" s="204"/>
      <c r="S319" s="204"/>
      <c r="T319" s="205"/>
      <c r="AT319" s="206" t="s">
        <v>143</v>
      </c>
      <c r="AU319" s="206" t="s">
        <v>82</v>
      </c>
      <c r="AV319" s="13" t="s">
        <v>82</v>
      </c>
      <c r="AW319" s="13" t="s">
        <v>33</v>
      </c>
      <c r="AX319" s="13" t="s">
        <v>79</v>
      </c>
      <c r="AY319" s="206" t="s">
        <v>130</v>
      </c>
    </row>
    <row r="320" spans="1:65" s="2" customFormat="1" ht="16.5" customHeight="1">
      <c r="A320" s="35"/>
      <c r="B320" s="36"/>
      <c r="C320" s="176" t="s">
        <v>495</v>
      </c>
      <c r="D320" s="176" t="s">
        <v>132</v>
      </c>
      <c r="E320" s="177" t="s">
        <v>496</v>
      </c>
      <c r="F320" s="178" t="s">
        <v>497</v>
      </c>
      <c r="G320" s="179" t="s">
        <v>135</v>
      </c>
      <c r="H320" s="180">
        <v>2</v>
      </c>
      <c r="I320" s="181"/>
      <c r="J320" s="182">
        <f>ROUND(I320*H320,2)</f>
        <v>0</v>
      </c>
      <c r="K320" s="178" t="s">
        <v>136</v>
      </c>
      <c r="L320" s="40"/>
      <c r="M320" s="183" t="s">
        <v>19</v>
      </c>
      <c r="N320" s="184" t="s">
        <v>42</v>
      </c>
      <c r="O320" s="65"/>
      <c r="P320" s="185">
        <f>O320*H320</f>
        <v>0</v>
      </c>
      <c r="Q320" s="185">
        <v>0</v>
      </c>
      <c r="R320" s="185">
        <f>Q320*H320</f>
        <v>0</v>
      </c>
      <c r="S320" s="185">
        <v>0</v>
      </c>
      <c r="T320" s="186">
        <f>S320*H320</f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187" t="s">
        <v>137</v>
      </c>
      <c r="AT320" s="187" t="s">
        <v>132</v>
      </c>
      <c r="AU320" s="187" t="s">
        <v>82</v>
      </c>
      <c r="AY320" s="18" t="s">
        <v>130</v>
      </c>
      <c r="BE320" s="188">
        <f>IF(N320="základní",J320,0)</f>
        <v>0</v>
      </c>
      <c r="BF320" s="188">
        <f>IF(N320="snížená",J320,0)</f>
        <v>0</v>
      </c>
      <c r="BG320" s="188">
        <f>IF(N320="zákl. přenesená",J320,0)</f>
        <v>0</v>
      </c>
      <c r="BH320" s="188">
        <f>IF(N320="sníž. přenesená",J320,0)</f>
        <v>0</v>
      </c>
      <c r="BI320" s="188">
        <f>IF(N320="nulová",J320,0)</f>
        <v>0</v>
      </c>
      <c r="BJ320" s="18" t="s">
        <v>79</v>
      </c>
      <c r="BK320" s="188">
        <f>ROUND(I320*H320,2)</f>
        <v>0</v>
      </c>
      <c r="BL320" s="18" t="s">
        <v>137</v>
      </c>
      <c r="BM320" s="187" t="s">
        <v>498</v>
      </c>
    </row>
    <row r="321" spans="1:65" s="2" customFormat="1" ht="11.25">
      <c r="A321" s="35"/>
      <c r="B321" s="36"/>
      <c r="C321" s="37"/>
      <c r="D321" s="189" t="s">
        <v>139</v>
      </c>
      <c r="E321" s="37"/>
      <c r="F321" s="190" t="s">
        <v>499</v>
      </c>
      <c r="G321" s="37"/>
      <c r="H321" s="37"/>
      <c r="I321" s="191"/>
      <c r="J321" s="37"/>
      <c r="K321" s="37"/>
      <c r="L321" s="40"/>
      <c r="M321" s="192"/>
      <c r="N321" s="193"/>
      <c r="O321" s="65"/>
      <c r="P321" s="65"/>
      <c r="Q321" s="65"/>
      <c r="R321" s="65"/>
      <c r="S321" s="65"/>
      <c r="T321" s="66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T321" s="18" t="s">
        <v>139</v>
      </c>
      <c r="AU321" s="18" t="s">
        <v>82</v>
      </c>
    </row>
    <row r="322" spans="1:65" s="2" customFormat="1" ht="11.25">
      <c r="A322" s="35"/>
      <c r="B322" s="36"/>
      <c r="C322" s="37"/>
      <c r="D322" s="194" t="s">
        <v>141</v>
      </c>
      <c r="E322" s="37"/>
      <c r="F322" s="195" t="s">
        <v>500</v>
      </c>
      <c r="G322" s="37"/>
      <c r="H322" s="37"/>
      <c r="I322" s="191"/>
      <c r="J322" s="37"/>
      <c r="K322" s="37"/>
      <c r="L322" s="40"/>
      <c r="M322" s="192"/>
      <c r="N322" s="193"/>
      <c r="O322" s="65"/>
      <c r="P322" s="65"/>
      <c r="Q322" s="65"/>
      <c r="R322" s="65"/>
      <c r="S322" s="65"/>
      <c r="T322" s="66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T322" s="18" t="s">
        <v>141</v>
      </c>
      <c r="AU322" s="18" t="s">
        <v>82</v>
      </c>
    </row>
    <row r="323" spans="1:65" s="13" customFormat="1" ht="11.25">
      <c r="B323" s="196"/>
      <c r="C323" s="197"/>
      <c r="D323" s="189" t="s">
        <v>143</v>
      </c>
      <c r="E323" s="198" t="s">
        <v>19</v>
      </c>
      <c r="F323" s="199" t="s">
        <v>501</v>
      </c>
      <c r="G323" s="197"/>
      <c r="H323" s="200">
        <v>2</v>
      </c>
      <c r="I323" s="201"/>
      <c r="J323" s="197"/>
      <c r="K323" s="197"/>
      <c r="L323" s="202"/>
      <c r="M323" s="203"/>
      <c r="N323" s="204"/>
      <c r="O323" s="204"/>
      <c r="P323" s="204"/>
      <c r="Q323" s="204"/>
      <c r="R323" s="204"/>
      <c r="S323" s="204"/>
      <c r="T323" s="205"/>
      <c r="AT323" s="206" t="s">
        <v>143</v>
      </c>
      <c r="AU323" s="206" t="s">
        <v>82</v>
      </c>
      <c r="AV323" s="13" t="s">
        <v>82</v>
      </c>
      <c r="AW323" s="13" t="s">
        <v>33</v>
      </c>
      <c r="AX323" s="13" t="s">
        <v>79</v>
      </c>
      <c r="AY323" s="206" t="s">
        <v>130</v>
      </c>
    </row>
    <row r="324" spans="1:65" s="2" customFormat="1" ht="16.5" customHeight="1">
      <c r="A324" s="35"/>
      <c r="B324" s="36"/>
      <c r="C324" s="218" t="s">
        <v>502</v>
      </c>
      <c r="D324" s="218" t="s">
        <v>394</v>
      </c>
      <c r="E324" s="219" t="s">
        <v>503</v>
      </c>
      <c r="F324" s="220" t="s">
        <v>504</v>
      </c>
      <c r="G324" s="221" t="s">
        <v>214</v>
      </c>
      <c r="H324" s="222">
        <v>0.30599999999999999</v>
      </c>
      <c r="I324" s="223"/>
      <c r="J324" s="224">
        <f>ROUND(I324*H324,2)</f>
        <v>0</v>
      </c>
      <c r="K324" s="220" t="s">
        <v>136</v>
      </c>
      <c r="L324" s="225"/>
      <c r="M324" s="226" t="s">
        <v>19</v>
      </c>
      <c r="N324" s="227" t="s">
        <v>42</v>
      </c>
      <c r="O324" s="65"/>
      <c r="P324" s="185">
        <f>O324*H324</f>
        <v>0</v>
      </c>
      <c r="Q324" s="185">
        <v>0.2</v>
      </c>
      <c r="R324" s="185">
        <f>Q324*H324</f>
        <v>6.1200000000000004E-2</v>
      </c>
      <c r="S324" s="185">
        <v>0</v>
      </c>
      <c r="T324" s="186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187" t="s">
        <v>186</v>
      </c>
      <c r="AT324" s="187" t="s">
        <v>394</v>
      </c>
      <c r="AU324" s="187" t="s">
        <v>82</v>
      </c>
      <c r="AY324" s="18" t="s">
        <v>130</v>
      </c>
      <c r="BE324" s="188">
        <f>IF(N324="základní",J324,0)</f>
        <v>0</v>
      </c>
      <c r="BF324" s="188">
        <f>IF(N324="snížená",J324,0)</f>
        <v>0</v>
      </c>
      <c r="BG324" s="188">
        <f>IF(N324="zákl. přenesená",J324,0)</f>
        <v>0</v>
      </c>
      <c r="BH324" s="188">
        <f>IF(N324="sníž. přenesená",J324,0)</f>
        <v>0</v>
      </c>
      <c r="BI324" s="188">
        <f>IF(N324="nulová",J324,0)</f>
        <v>0</v>
      </c>
      <c r="BJ324" s="18" t="s">
        <v>79</v>
      </c>
      <c r="BK324" s="188">
        <f>ROUND(I324*H324,2)</f>
        <v>0</v>
      </c>
      <c r="BL324" s="18" t="s">
        <v>137</v>
      </c>
      <c r="BM324" s="187" t="s">
        <v>505</v>
      </c>
    </row>
    <row r="325" spans="1:65" s="2" customFormat="1" ht="11.25">
      <c r="A325" s="35"/>
      <c r="B325" s="36"/>
      <c r="C325" s="37"/>
      <c r="D325" s="189" t="s">
        <v>139</v>
      </c>
      <c r="E325" s="37"/>
      <c r="F325" s="190" t="s">
        <v>504</v>
      </c>
      <c r="G325" s="37"/>
      <c r="H325" s="37"/>
      <c r="I325" s="191"/>
      <c r="J325" s="37"/>
      <c r="K325" s="37"/>
      <c r="L325" s="40"/>
      <c r="M325" s="192"/>
      <c r="N325" s="193"/>
      <c r="O325" s="65"/>
      <c r="P325" s="65"/>
      <c r="Q325" s="65"/>
      <c r="R325" s="65"/>
      <c r="S325" s="65"/>
      <c r="T325" s="66"/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T325" s="18" t="s">
        <v>139</v>
      </c>
      <c r="AU325" s="18" t="s">
        <v>82</v>
      </c>
    </row>
    <row r="326" spans="1:65" s="13" customFormat="1" ht="11.25">
      <c r="B326" s="196"/>
      <c r="C326" s="197"/>
      <c r="D326" s="189" t="s">
        <v>143</v>
      </c>
      <c r="E326" s="197"/>
      <c r="F326" s="199" t="s">
        <v>506</v>
      </c>
      <c r="G326" s="197"/>
      <c r="H326" s="200">
        <v>0.30599999999999999</v>
      </c>
      <c r="I326" s="201"/>
      <c r="J326" s="197"/>
      <c r="K326" s="197"/>
      <c r="L326" s="202"/>
      <c r="M326" s="203"/>
      <c r="N326" s="204"/>
      <c r="O326" s="204"/>
      <c r="P326" s="204"/>
      <c r="Q326" s="204"/>
      <c r="R326" s="204"/>
      <c r="S326" s="204"/>
      <c r="T326" s="205"/>
      <c r="AT326" s="206" t="s">
        <v>143</v>
      </c>
      <c r="AU326" s="206" t="s">
        <v>82</v>
      </c>
      <c r="AV326" s="13" t="s">
        <v>82</v>
      </c>
      <c r="AW326" s="13" t="s">
        <v>4</v>
      </c>
      <c r="AX326" s="13" t="s">
        <v>79</v>
      </c>
      <c r="AY326" s="206" t="s">
        <v>130</v>
      </c>
    </row>
    <row r="327" spans="1:65" s="2" customFormat="1" ht="16.5" customHeight="1">
      <c r="A327" s="35"/>
      <c r="B327" s="36"/>
      <c r="C327" s="176" t="s">
        <v>507</v>
      </c>
      <c r="D327" s="176" t="s">
        <v>132</v>
      </c>
      <c r="E327" s="177" t="s">
        <v>508</v>
      </c>
      <c r="F327" s="178" t="s">
        <v>509</v>
      </c>
      <c r="G327" s="179" t="s">
        <v>214</v>
      </c>
      <c r="H327" s="180">
        <v>0.04</v>
      </c>
      <c r="I327" s="181"/>
      <c r="J327" s="182">
        <f>ROUND(I327*H327,2)</f>
        <v>0</v>
      </c>
      <c r="K327" s="178" t="s">
        <v>136</v>
      </c>
      <c r="L327" s="40"/>
      <c r="M327" s="183" t="s">
        <v>19</v>
      </c>
      <c r="N327" s="184" t="s">
        <v>42</v>
      </c>
      <c r="O327" s="65"/>
      <c r="P327" s="185">
        <f>O327*H327</f>
        <v>0</v>
      </c>
      <c r="Q327" s="185">
        <v>0</v>
      </c>
      <c r="R327" s="185">
        <f>Q327*H327</f>
        <v>0</v>
      </c>
      <c r="S327" s="185">
        <v>0</v>
      </c>
      <c r="T327" s="186">
        <f>S327*H327</f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187" t="s">
        <v>137</v>
      </c>
      <c r="AT327" s="187" t="s">
        <v>132</v>
      </c>
      <c r="AU327" s="187" t="s">
        <v>82</v>
      </c>
      <c r="AY327" s="18" t="s">
        <v>130</v>
      </c>
      <c r="BE327" s="188">
        <f>IF(N327="základní",J327,0)</f>
        <v>0</v>
      </c>
      <c r="BF327" s="188">
        <f>IF(N327="snížená",J327,0)</f>
        <v>0</v>
      </c>
      <c r="BG327" s="188">
        <f>IF(N327="zákl. přenesená",J327,0)</f>
        <v>0</v>
      </c>
      <c r="BH327" s="188">
        <f>IF(N327="sníž. přenesená",J327,0)</f>
        <v>0</v>
      </c>
      <c r="BI327" s="188">
        <f>IF(N327="nulová",J327,0)</f>
        <v>0</v>
      </c>
      <c r="BJ327" s="18" t="s">
        <v>79</v>
      </c>
      <c r="BK327" s="188">
        <f>ROUND(I327*H327,2)</f>
        <v>0</v>
      </c>
      <c r="BL327" s="18" t="s">
        <v>137</v>
      </c>
      <c r="BM327" s="187" t="s">
        <v>510</v>
      </c>
    </row>
    <row r="328" spans="1:65" s="2" customFormat="1" ht="11.25">
      <c r="A328" s="35"/>
      <c r="B328" s="36"/>
      <c r="C328" s="37"/>
      <c r="D328" s="189" t="s">
        <v>139</v>
      </c>
      <c r="E328" s="37"/>
      <c r="F328" s="190" t="s">
        <v>511</v>
      </c>
      <c r="G328" s="37"/>
      <c r="H328" s="37"/>
      <c r="I328" s="191"/>
      <c r="J328" s="37"/>
      <c r="K328" s="37"/>
      <c r="L328" s="40"/>
      <c r="M328" s="192"/>
      <c r="N328" s="193"/>
      <c r="O328" s="65"/>
      <c r="P328" s="65"/>
      <c r="Q328" s="65"/>
      <c r="R328" s="65"/>
      <c r="S328" s="65"/>
      <c r="T328" s="66"/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T328" s="18" t="s">
        <v>139</v>
      </c>
      <c r="AU328" s="18" t="s">
        <v>82</v>
      </c>
    </row>
    <row r="329" spans="1:65" s="2" customFormat="1" ht="11.25">
      <c r="A329" s="35"/>
      <c r="B329" s="36"/>
      <c r="C329" s="37"/>
      <c r="D329" s="194" t="s">
        <v>141</v>
      </c>
      <c r="E329" s="37"/>
      <c r="F329" s="195" t="s">
        <v>512</v>
      </c>
      <c r="G329" s="37"/>
      <c r="H329" s="37"/>
      <c r="I329" s="191"/>
      <c r="J329" s="37"/>
      <c r="K329" s="37"/>
      <c r="L329" s="40"/>
      <c r="M329" s="192"/>
      <c r="N329" s="193"/>
      <c r="O329" s="65"/>
      <c r="P329" s="65"/>
      <c r="Q329" s="65"/>
      <c r="R329" s="65"/>
      <c r="S329" s="65"/>
      <c r="T329" s="66"/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T329" s="18" t="s">
        <v>141</v>
      </c>
      <c r="AU329" s="18" t="s">
        <v>82</v>
      </c>
    </row>
    <row r="330" spans="1:65" s="2" customFormat="1" ht="19.5">
      <c r="A330" s="35"/>
      <c r="B330" s="36"/>
      <c r="C330" s="37"/>
      <c r="D330" s="189" t="s">
        <v>233</v>
      </c>
      <c r="E330" s="37"/>
      <c r="F330" s="207" t="s">
        <v>513</v>
      </c>
      <c r="G330" s="37"/>
      <c r="H330" s="37"/>
      <c r="I330" s="191"/>
      <c r="J330" s="37"/>
      <c r="K330" s="37"/>
      <c r="L330" s="40"/>
      <c r="M330" s="192"/>
      <c r="N330" s="193"/>
      <c r="O330" s="65"/>
      <c r="P330" s="65"/>
      <c r="Q330" s="65"/>
      <c r="R330" s="65"/>
      <c r="S330" s="65"/>
      <c r="T330" s="66"/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T330" s="18" t="s">
        <v>233</v>
      </c>
      <c r="AU330" s="18" t="s">
        <v>82</v>
      </c>
    </row>
    <row r="331" spans="1:65" s="13" customFormat="1" ht="11.25">
      <c r="B331" s="196"/>
      <c r="C331" s="197"/>
      <c r="D331" s="189" t="s">
        <v>143</v>
      </c>
      <c r="E331" s="198" t="s">
        <v>19</v>
      </c>
      <c r="F331" s="199" t="s">
        <v>514</v>
      </c>
      <c r="G331" s="197"/>
      <c r="H331" s="200">
        <v>0.04</v>
      </c>
      <c r="I331" s="201"/>
      <c r="J331" s="197"/>
      <c r="K331" s="197"/>
      <c r="L331" s="202"/>
      <c r="M331" s="203"/>
      <c r="N331" s="204"/>
      <c r="O331" s="204"/>
      <c r="P331" s="204"/>
      <c r="Q331" s="204"/>
      <c r="R331" s="204"/>
      <c r="S331" s="204"/>
      <c r="T331" s="205"/>
      <c r="AT331" s="206" t="s">
        <v>143</v>
      </c>
      <c r="AU331" s="206" t="s">
        <v>82</v>
      </c>
      <c r="AV331" s="13" t="s">
        <v>82</v>
      </c>
      <c r="AW331" s="13" t="s">
        <v>33</v>
      </c>
      <c r="AX331" s="13" t="s">
        <v>79</v>
      </c>
      <c r="AY331" s="206" t="s">
        <v>130</v>
      </c>
    </row>
    <row r="332" spans="1:65" s="12" customFormat="1" ht="22.9" customHeight="1">
      <c r="B332" s="160"/>
      <c r="C332" s="161"/>
      <c r="D332" s="162" t="s">
        <v>70</v>
      </c>
      <c r="E332" s="174" t="s">
        <v>82</v>
      </c>
      <c r="F332" s="174" t="s">
        <v>515</v>
      </c>
      <c r="G332" s="161"/>
      <c r="H332" s="161"/>
      <c r="I332" s="164"/>
      <c r="J332" s="175">
        <f>BK332</f>
        <v>0</v>
      </c>
      <c r="K332" s="161"/>
      <c r="L332" s="166"/>
      <c r="M332" s="167"/>
      <c r="N332" s="168"/>
      <c r="O332" s="168"/>
      <c r="P332" s="169">
        <f>SUM(P333:P340)</f>
        <v>0</v>
      </c>
      <c r="Q332" s="168"/>
      <c r="R332" s="169">
        <f>SUM(R333:R340)</f>
        <v>10.221364000000001</v>
      </c>
      <c r="S332" s="168"/>
      <c r="T332" s="170">
        <f>SUM(T333:T340)</f>
        <v>0</v>
      </c>
      <c r="AR332" s="171" t="s">
        <v>79</v>
      </c>
      <c r="AT332" s="172" t="s">
        <v>70</v>
      </c>
      <c r="AU332" s="172" t="s">
        <v>79</v>
      </c>
      <c r="AY332" s="171" t="s">
        <v>130</v>
      </c>
      <c r="BK332" s="173">
        <f>SUM(BK333:BK340)</f>
        <v>0</v>
      </c>
    </row>
    <row r="333" spans="1:65" s="2" customFormat="1" ht="16.5" customHeight="1">
      <c r="A333" s="35"/>
      <c r="B333" s="36"/>
      <c r="C333" s="176" t="s">
        <v>516</v>
      </c>
      <c r="D333" s="176" t="s">
        <v>132</v>
      </c>
      <c r="E333" s="177" t="s">
        <v>517</v>
      </c>
      <c r="F333" s="178" t="s">
        <v>518</v>
      </c>
      <c r="G333" s="179" t="s">
        <v>214</v>
      </c>
      <c r="H333" s="180">
        <v>6.2240000000000002</v>
      </c>
      <c r="I333" s="181"/>
      <c r="J333" s="182">
        <f>ROUND(I333*H333,2)</f>
        <v>0</v>
      </c>
      <c r="K333" s="178" t="s">
        <v>136</v>
      </c>
      <c r="L333" s="40"/>
      <c r="M333" s="183" t="s">
        <v>19</v>
      </c>
      <c r="N333" s="184" t="s">
        <v>42</v>
      </c>
      <c r="O333" s="65"/>
      <c r="P333" s="185">
        <f>O333*H333</f>
        <v>0</v>
      </c>
      <c r="Q333" s="185">
        <v>1.63</v>
      </c>
      <c r="R333" s="185">
        <f>Q333*H333</f>
        <v>10.14512</v>
      </c>
      <c r="S333" s="185">
        <v>0</v>
      </c>
      <c r="T333" s="186">
        <f>S333*H333</f>
        <v>0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187" t="s">
        <v>137</v>
      </c>
      <c r="AT333" s="187" t="s">
        <v>132</v>
      </c>
      <c r="AU333" s="187" t="s">
        <v>82</v>
      </c>
      <c r="AY333" s="18" t="s">
        <v>130</v>
      </c>
      <c r="BE333" s="188">
        <f>IF(N333="základní",J333,0)</f>
        <v>0</v>
      </c>
      <c r="BF333" s="188">
        <f>IF(N333="snížená",J333,0)</f>
        <v>0</v>
      </c>
      <c r="BG333" s="188">
        <f>IF(N333="zákl. přenesená",J333,0)</f>
        <v>0</v>
      </c>
      <c r="BH333" s="188">
        <f>IF(N333="sníž. přenesená",J333,0)</f>
        <v>0</v>
      </c>
      <c r="BI333" s="188">
        <f>IF(N333="nulová",J333,0)</f>
        <v>0</v>
      </c>
      <c r="BJ333" s="18" t="s">
        <v>79</v>
      </c>
      <c r="BK333" s="188">
        <f>ROUND(I333*H333,2)</f>
        <v>0</v>
      </c>
      <c r="BL333" s="18" t="s">
        <v>137</v>
      </c>
      <c r="BM333" s="187" t="s">
        <v>519</v>
      </c>
    </row>
    <row r="334" spans="1:65" s="2" customFormat="1" ht="19.5">
      <c r="A334" s="35"/>
      <c r="B334" s="36"/>
      <c r="C334" s="37"/>
      <c r="D334" s="189" t="s">
        <v>139</v>
      </c>
      <c r="E334" s="37"/>
      <c r="F334" s="190" t="s">
        <v>520</v>
      </c>
      <c r="G334" s="37"/>
      <c r="H334" s="37"/>
      <c r="I334" s="191"/>
      <c r="J334" s="37"/>
      <c r="K334" s="37"/>
      <c r="L334" s="40"/>
      <c r="M334" s="192"/>
      <c r="N334" s="193"/>
      <c r="O334" s="65"/>
      <c r="P334" s="65"/>
      <c r="Q334" s="65"/>
      <c r="R334" s="65"/>
      <c r="S334" s="65"/>
      <c r="T334" s="66"/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T334" s="18" t="s">
        <v>139</v>
      </c>
      <c r="AU334" s="18" t="s">
        <v>82</v>
      </c>
    </row>
    <row r="335" spans="1:65" s="2" customFormat="1" ht="11.25">
      <c r="A335" s="35"/>
      <c r="B335" s="36"/>
      <c r="C335" s="37"/>
      <c r="D335" s="194" t="s">
        <v>141</v>
      </c>
      <c r="E335" s="37"/>
      <c r="F335" s="195" t="s">
        <v>521</v>
      </c>
      <c r="G335" s="37"/>
      <c r="H335" s="37"/>
      <c r="I335" s="191"/>
      <c r="J335" s="37"/>
      <c r="K335" s="37"/>
      <c r="L335" s="40"/>
      <c r="M335" s="192"/>
      <c r="N335" s="193"/>
      <c r="O335" s="65"/>
      <c r="P335" s="65"/>
      <c r="Q335" s="65"/>
      <c r="R335" s="65"/>
      <c r="S335" s="65"/>
      <c r="T335" s="66"/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T335" s="18" t="s">
        <v>141</v>
      </c>
      <c r="AU335" s="18" t="s">
        <v>82</v>
      </c>
    </row>
    <row r="336" spans="1:65" s="13" customFormat="1" ht="11.25">
      <c r="B336" s="196"/>
      <c r="C336" s="197"/>
      <c r="D336" s="189" t="s">
        <v>143</v>
      </c>
      <c r="E336" s="198" t="s">
        <v>19</v>
      </c>
      <c r="F336" s="199" t="s">
        <v>522</v>
      </c>
      <c r="G336" s="197"/>
      <c r="H336" s="200">
        <v>6.2240000000000002</v>
      </c>
      <c r="I336" s="201"/>
      <c r="J336" s="197"/>
      <c r="K336" s="197"/>
      <c r="L336" s="202"/>
      <c r="M336" s="203"/>
      <c r="N336" s="204"/>
      <c r="O336" s="204"/>
      <c r="P336" s="204"/>
      <c r="Q336" s="204"/>
      <c r="R336" s="204"/>
      <c r="S336" s="204"/>
      <c r="T336" s="205"/>
      <c r="AT336" s="206" t="s">
        <v>143</v>
      </c>
      <c r="AU336" s="206" t="s">
        <v>82</v>
      </c>
      <c r="AV336" s="13" t="s">
        <v>82</v>
      </c>
      <c r="AW336" s="13" t="s">
        <v>33</v>
      </c>
      <c r="AX336" s="13" t="s">
        <v>79</v>
      </c>
      <c r="AY336" s="206" t="s">
        <v>130</v>
      </c>
    </row>
    <row r="337" spans="1:65" s="2" customFormat="1" ht="16.5" customHeight="1">
      <c r="A337" s="35"/>
      <c r="B337" s="36"/>
      <c r="C337" s="176" t="s">
        <v>523</v>
      </c>
      <c r="D337" s="176" t="s">
        <v>132</v>
      </c>
      <c r="E337" s="177" t="s">
        <v>524</v>
      </c>
      <c r="F337" s="178" t="s">
        <v>525</v>
      </c>
      <c r="G337" s="179" t="s">
        <v>173</v>
      </c>
      <c r="H337" s="180">
        <v>155.6</v>
      </c>
      <c r="I337" s="181"/>
      <c r="J337" s="182">
        <f>ROUND(I337*H337,2)</f>
        <v>0</v>
      </c>
      <c r="K337" s="178" t="s">
        <v>136</v>
      </c>
      <c r="L337" s="40"/>
      <c r="M337" s="183" t="s">
        <v>19</v>
      </c>
      <c r="N337" s="184" t="s">
        <v>42</v>
      </c>
      <c r="O337" s="65"/>
      <c r="P337" s="185">
        <f>O337*H337</f>
        <v>0</v>
      </c>
      <c r="Q337" s="185">
        <v>4.8999999999999998E-4</v>
      </c>
      <c r="R337" s="185">
        <f>Q337*H337</f>
        <v>7.6243999999999992E-2</v>
      </c>
      <c r="S337" s="185">
        <v>0</v>
      </c>
      <c r="T337" s="186">
        <f>S337*H337</f>
        <v>0</v>
      </c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R337" s="187" t="s">
        <v>137</v>
      </c>
      <c r="AT337" s="187" t="s">
        <v>132</v>
      </c>
      <c r="AU337" s="187" t="s">
        <v>82</v>
      </c>
      <c r="AY337" s="18" t="s">
        <v>130</v>
      </c>
      <c r="BE337" s="188">
        <f>IF(N337="základní",J337,0)</f>
        <v>0</v>
      </c>
      <c r="BF337" s="188">
        <f>IF(N337="snížená",J337,0)</f>
        <v>0</v>
      </c>
      <c r="BG337" s="188">
        <f>IF(N337="zákl. přenesená",J337,0)</f>
        <v>0</v>
      </c>
      <c r="BH337" s="188">
        <f>IF(N337="sníž. přenesená",J337,0)</f>
        <v>0</v>
      </c>
      <c r="BI337" s="188">
        <f>IF(N337="nulová",J337,0)</f>
        <v>0</v>
      </c>
      <c r="BJ337" s="18" t="s">
        <v>79</v>
      </c>
      <c r="BK337" s="188">
        <f>ROUND(I337*H337,2)</f>
        <v>0</v>
      </c>
      <c r="BL337" s="18" t="s">
        <v>137</v>
      </c>
      <c r="BM337" s="187" t="s">
        <v>526</v>
      </c>
    </row>
    <row r="338" spans="1:65" s="2" customFormat="1" ht="11.25">
      <c r="A338" s="35"/>
      <c r="B338" s="36"/>
      <c r="C338" s="37"/>
      <c r="D338" s="189" t="s">
        <v>139</v>
      </c>
      <c r="E338" s="37"/>
      <c r="F338" s="190" t="s">
        <v>527</v>
      </c>
      <c r="G338" s="37"/>
      <c r="H338" s="37"/>
      <c r="I338" s="191"/>
      <c r="J338" s="37"/>
      <c r="K338" s="37"/>
      <c r="L338" s="40"/>
      <c r="M338" s="192"/>
      <c r="N338" s="193"/>
      <c r="O338" s="65"/>
      <c r="P338" s="65"/>
      <c r="Q338" s="65"/>
      <c r="R338" s="65"/>
      <c r="S338" s="65"/>
      <c r="T338" s="66"/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T338" s="18" t="s">
        <v>139</v>
      </c>
      <c r="AU338" s="18" t="s">
        <v>82</v>
      </c>
    </row>
    <row r="339" spans="1:65" s="2" customFormat="1" ht="11.25">
      <c r="A339" s="35"/>
      <c r="B339" s="36"/>
      <c r="C339" s="37"/>
      <c r="D339" s="194" t="s">
        <v>141</v>
      </c>
      <c r="E339" s="37"/>
      <c r="F339" s="195" t="s">
        <v>528</v>
      </c>
      <c r="G339" s="37"/>
      <c r="H339" s="37"/>
      <c r="I339" s="191"/>
      <c r="J339" s="37"/>
      <c r="K339" s="37"/>
      <c r="L339" s="40"/>
      <c r="M339" s="192"/>
      <c r="N339" s="193"/>
      <c r="O339" s="65"/>
      <c r="P339" s="65"/>
      <c r="Q339" s="65"/>
      <c r="R339" s="65"/>
      <c r="S339" s="65"/>
      <c r="T339" s="66"/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T339" s="18" t="s">
        <v>141</v>
      </c>
      <c r="AU339" s="18" t="s">
        <v>82</v>
      </c>
    </row>
    <row r="340" spans="1:65" s="13" customFormat="1" ht="11.25">
      <c r="B340" s="196"/>
      <c r="C340" s="197"/>
      <c r="D340" s="189" t="s">
        <v>143</v>
      </c>
      <c r="E340" s="198" t="s">
        <v>19</v>
      </c>
      <c r="F340" s="199" t="s">
        <v>529</v>
      </c>
      <c r="G340" s="197"/>
      <c r="H340" s="200">
        <v>155.6</v>
      </c>
      <c r="I340" s="201"/>
      <c r="J340" s="197"/>
      <c r="K340" s="197"/>
      <c r="L340" s="202"/>
      <c r="M340" s="203"/>
      <c r="N340" s="204"/>
      <c r="O340" s="204"/>
      <c r="P340" s="204"/>
      <c r="Q340" s="204"/>
      <c r="R340" s="204"/>
      <c r="S340" s="204"/>
      <c r="T340" s="205"/>
      <c r="AT340" s="206" t="s">
        <v>143</v>
      </c>
      <c r="AU340" s="206" t="s">
        <v>82</v>
      </c>
      <c r="AV340" s="13" t="s">
        <v>82</v>
      </c>
      <c r="AW340" s="13" t="s">
        <v>33</v>
      </c>
      <c r="AX340" s="13" t="s">
        <v>79</v>
      </c>
      <c r="AY340" s="206" t="s">
        <v>130</v>
      </c>
    </row>
    <row r="341" spans="1:65" s="12" customFormat="1" ht="22.9" customHeight="1">
      <c r="B341" s="160"/>
      <c r="C341" s="161"/>
      <c r="D341" s="162" t="s">
        <v>70</v>
      </c>
      <c r="E341" s="174" t="s">
        <v>137</v>
      </c>
      <c r="F341" s="174" t="s">
        <v>530</v>
      </c>
      <c r="G341" s="161"/>
      <c r="H341" s="161"/>
      <c r="I341" s="164"/>
      <c r="J341" s="175">
        <f>BK341</f>
        <v>0</v>
      </c>
      <c r="K341" s="161"/>
      <c r="L341" s="166"/>
      <c r="M341" s="167"/>
      <c r="N341" s="168"/>
      <c r="O341" s="168"/>
      <c r="P341" s="169">
        <f>SUM(P342:P351)</f>
        <v>0</v>
      </c>
      <c r="Q341" s="168"/>
      <c r="R341" s="169">
        <f>SUM(R342:R351)</f>
        <v>51.72735016</v>
      </c>
      <c r="S341" s="168"/>
      <c r="T341" s="170">
        <f>SUM(T342:T351)</f>
        <v>0</v>
      </c>
      <c r="AR341" s="171" t="s">
        <v>79</v>
      </c>
      <c r="AT341" s="172" t="s">
        <v>70</v>
      </c>
      <c r="AU341" s="172" t="s">
        <v>79</v>
      </c>
      <c r="AY341" s="171" t="s">
        <v>130</v>
      </c>
      <c r="BK341" s="173">
        <f>SUM(BK342:BK351)</f>
        <v>0</v>
      </c>
    </row>
    <row r="342" spans="1:65" s="2" customFormat="1" ht="16.5" customHeight="1">
      <c r="A342" s="35"/>
      <c r="B342" s="36"/>
      <c r="C342" s="176" t="s">
        <v>531</v>
      </c>
      <c r="D342" s="176" t="s">
        <v>132</v>
      </c>
      <c r="E342" s="177" t="s">
        <v>532</v>
      </c>
      <c r="F342" s="178" t="s">
        <v>533</v>
      </c>
      <c r="G342" s="179" t="s">
        <v>214</v>
      </c>
      <c r="H342" s="180">
        <v>22.408000000000001</v>
      </c>
      <c r="I342" s="181"/>
      <c r="J342" s="182">
        <f>ROUND(I342*H342,2)</f>
        <v>0</v>
      </c>
      <c r="K342" s="178" t="s">
        <v>136</v>
      </c>
      <c r="L342" s="40"/>
      <c r="M342" s="183" t="s">
        <v>19</v>
      </c>
      <c r="N342" s="184" t="s">
        <v>42</v>
      </c>
      <c r="O342" s="65"/>
      <c r="P342" s="185">
        <f>O342*H342</f>
        <v>0</v>
      </c>
      <c r="Q342" s="185">
        <v>1.8907700000000001</v>
      </c>
      <c r="R342" s="185">
        <f>Q342*H342</f>
        <v>42.368374160000002</v>
      </c>
      <c r="S342" s="185">
        <v>0</v>
      </c>
      <c r="T342" s="186">
        <f>S342*H342</f>
        <v>0</v>
      </c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R342" s="187" t="s">
        <v>137</v>
      </c>
      <c r="AT342" s="187" t="s">
        <v>132</v>
      </c>
      <c r="AU342" s="187" t="s">
        <v>82</v>
      </c>
      <c r="AY342" s="18" t="s">
        <v>130</v>
      </c>
      <c r="BE342" s="188">
        <f>IF(N342="základní",J342,0)</f>
        <v>0</v>
      </c>
      <c r="BF342" s="188">
        <f>IF(N342="snížená",J342,0)</f>
        <v>0</v>
      </c>
      <c r="BG342" s="188">
        <f>IF(N342="zákl. přenesená",J342,0)</f>
        <v>0</v>
      </c>
      <c r="BH342" s="188">
        <f>IF(N342="sníž. přenesená",J342,0)</f>
        <v>0</v>
      </c>
      <c r="BI342" s="188">
        <f>IF(N342="nulová",J342,0)</f>
        <v>0</v>
      </c>
      <c r="BJ342" s="18" t="s">
        <v>79</v>
      </c>
      <c r="BK342" s="188">
        <f>ROUND(I342*H342,2)</f>
        <v>0</v>
      </c>
      <c r="BL342" s="18" t="s">
        <v>137</v>
      </c>
      <c r="BM342" s="187" t="s">
        <v>534</v>
      </c>
    </row>
    <row r="343" spans="1:65" s="2" customFormat="1" ht="11.25">
      <c r="A343" s="35"/>
      <c r="B343" s="36"/>
      <c r="C343" s="37"/>
      <c r="D343" s="189" t="s">
        <v>139</v>
      </c>
      <c r="E343" s="37"/>
      <c r="F343" s="190" t="s">
        <v>535</v>
      </c>
      <c r="G343" s="37"/>
      <c r="H343" s="37"/>
      <c r="I343" s="191"/>
      <c r="J343" s="37"/>
      <c r="K343" s="37"/>
      <c r="L343" s="40"/>
      <c r="M343" s="192"/>
      <c r="N343" s="193"/>
      <c r="O343" s="65"/>
      <c r="P343" s="65"/>
      <c r="Q343" s="65"/>
      <c r="R343" s="65"/>
      <c r="S343" s="65"/>
      <c r="T343" s="66"/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T343" s="18" t="s">
        <v>139</v>
      </c>
      <c r="AU343" s="18" t="s">
        <v>82</v>
      </c>
    </row>
    <row r="344" spans="1:65" s="2" customFormat="1" ht="11.25">
      <c r="A344" s="35"/>
      <c r="B344" s="36"/>
      <c r="C344" s="37"/>
      <c r="D344" s="194" t="s">
        <v>141</v>
      </c>
      <c r="E344" s="37"/>
      <c r="F344" s="195" t="s">
        <v>536</v>
      </c>
      <c r="G344" s="37"/>
      <c r="H344" s="37"/>
      <c r="I344" s="191"/>
      <c r="J344" s="37"/>
      <c r="K344" s="37"/>
      <c r="L344" s="40"/>
      <c r="M344" s="192"/>
      <c r="N344" s="193"/>
      <c r="O344" s="65"/>
      <c r="P344" s="65"/>
      <c r="Q344" s="65"/>
      <c r="R344" s="65"/>
      <c r="S344" s="65"/>
      <c r="T344" s="66"/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T344" s="18" t="s">
        <v>141</v>
      </c>
      <c r="AU344" s="18" t="s">
        <v>82</v>
      </c>
    </row>
    <row r="345" spans="1:65" s="2" customFormat="1" ht="19.5">
      <c r="A345" s="35"/>
      <c r="B345" s="36"/>
      <c r="C345" s="37"/>
      <c r="D345" s="189" t="s">
        <v>233</v>
      </c>
      <c r="E345" s="37"/>
      <c r="F345" s="207" t="s">
        <v>537</v>
      </c>
      <c r="G345" s="37"/>
      <c r="H345" s="37"/>
      <c r="I345" s="191"/>
      <c r="J345" s="37"/>
      <c r="K345" s="37"/>
      <c r="L345" s="40"/>
      <c r="M345" s="192"/>
      <c r="N345" s="193"/>
      <c r="O345" s="65"/>
      <c r="P345" s="65"/>
      <c r="Q345" s="65"/>
      <c r="R345" s="65"/>
      <c r="S345" s="65"/>
      <c r="T345" s="66"/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T345" s="18" t="s">
        <v>233</v>
      </c>
      <c r="AU345" s="18" t="s">
        <v>82</v>
      </c>
    </row>
    <row r="346" spans="1:65" s="13" customFormat="1" ht="11.25">
      <c r="B346" s="196"/>
      <c r="C346" s="197"/>
      <c r="D346" s="189" t="s">
        <v>143</v>
      </c>
      <c r="E346" s="198" t="s">
        <v>19</v>
      </c>
      <c r="F346" s="199" t="s">
        <v>538</v>
      </c>
      <c r="G346" s="197"/>
      <c r="H346" s="200">
        <v>22.408000000000001</v>
      </c>
      <c r="I346" s="201"/>
      <c r="J346" s="197"/>
      <c r="K346" s="197"/>
      <c r="L346" s="202"/>
      <c r="M346" s="203"/>
      <c r="N346" s="204"/>
      <c r="O346" s="204"/>
      <c r="P346" s="204"/>
      <c r="Q346" s="204"/>
      <c r="R346" s="204"/>
      <c r="S346" s="204"/>
      <c r="T346" s="205"/>
      <c r="AT346" s="206" t="s">
        <v>143</v>
      </c>
      <c r="AU346" s="206" t="s">
        <v>82</v>
      </c>
      <c r="AV346" s="13" t="s">
        <v>82</v>
      </c>
      <c r="AW346" s="13" t="s">
        <v>33</v>
      </c>
      <c r="AX346" s="13" t="s">
        <v>79</v>
      </c>
      <c r="AY346" s="206" t="s">
        <v>130</v>
      </c>
    </row>
    <row r="347" spans="1:65" s="2" customFormat="1" ht="21.75" customHeight="1">
      <c r="A347" s="35"/>
      <c r="B347" s="36"/>
      <c r="C347" s="176" t="s">
        <v>539</v>
      </c>
      <c r="D347" s="176" t="s">
        <v>132</v>
      </c>
      <c r="E347" s="177" t="s">
        <v>540</v>
      </c>
      <c r="F347" s="178" t="s">
        <v>541</v>
      </c>
      <c r="G347" s="179" t="s">
        <v>135</v>
      </c>
      <c r="H347" s="180">
        <v>57.8</v>
      </c>
      <c r="I347" s="181"/>
      <c r="J347" s="182">
        <f>ROUND(I347*H347,2)</f>
        <v>0</v>
      </c>
      <c r="K347" s="178" t="s">
        <v>136</v>
      </c>
      <c r="L347" s="40"/>
      <c r="M347" s="183" t="s">
        <v>19</v>
      </c>
      <c r="N347" s="184" t="s">
        <v>42</v>
      </c>
      <c r="O347" s="65"/>
      <c r="P347" s="185">
        <f>O347*H347</f>
        <v>0</v>
      </c>
      <c r="Q347" s="185">
        <v>0.16192000000000001</v>
      </c>
      <c r="R347" s="185">
        <f>Q347*H347</f>
        <v>9.3589760000000002</v>
      </c>
      <c r="S347" s="185">
        <v>0</v>
      </c>
      <c r="T347" s="186">
        <f>S347*H347</f>
        <v>0</v>
      </c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R347" s="187" t="s">
        <v>137</v>
      </c>
      <c r="AT347" s="187" t="s">
        <v>132</v>
      </c>
      <c r="AU347" s="187" t="s">
        <v>82</v>
      </c>
      <c r="AY347" s="18" t="s">
        <v>130</v>
      </c>
      <c r="BE347" s="188">
        <f>IF(N347="základní",J347,0)</f>
        <v>0</v>
      </c>
      <c r="BF347" s="188">
        <f>IF(N347="snížená",J347,0)</f>
        <v>0</v>
      </c>
      <c r="BG347" s="188">
        <f>IF(N347="zákl. přenesená",J347,0)</f>
        <v>0</v>
      </c>
      <c r="BH347" s="188">
        <f>IF(N347="sníž. přenesená",J347,0)</f>
        <v>0</v>
      </c>
      <c r="BI347" s="188">
        <f>IF(N347="nulová",J347,0)</f>
        <v>0</v>
      </c>
      <c r="BJ347" s="18" t="s">
        <v>79</v>
      </c>
      <c r="BK347" s="188">
        <f>ROUND(I347*H347,2)</f>
        <v>0</v>
      </c>
      <c r="BL347" s="18" t="s">
        <v>137</v>
      </c>
      <c r="BM347" s="187" t="s">
        <v>542</v>
      </c>
    </row>
    <row r="348" spans="1:65" s="2" customFormat="1" ht="11.25">
      <c r="A348" s="35"/>
      <c r="B348" s="36"/>
      <c r="C348" s="37"/>
      <c r="D348" s="189" t="s">
        <v>139</v>
      </c>
      <c r="E348" s="37"/>
      <c r="F348" s="190" t="s">
        <v>543</v>
      </c>
      <c r="G348" s="37"/>
      <c r="H348" s="37"/>
      <c r="I348" s="191"/>
      <c r="J348" s="37"/>
      <c r="K348" s="37"/>
      <c r="L348" s="40"/>
      <c r="M348" s="192"/>
      <c r="N348" s="193"/>
      <c r="O348" s="65"/>
      <c r="P348" s="65"/>
      <c r="Q348" s="65"/>
      <c r="R348" s="65"/>
      <c r="S348" s="65"/>
      <c r="T348" s="66"/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T348" s="18" t="s">
        <v>139</v>
      </c>
      <c r="AU348" s="18" t="s">
        <v>82</v>
      </c>
    </row>
    <row r="349" spans="1:65" s="2" customFormat="1" ht="11.25">
      <c r="A349" s="35"/>
      <c r="B349" s="36"/>
      <c r="C349" s="37"/>
      <c r="D349" s="194" t="s">
        <v>141</v>
      </c>
      <c r="E349" s="37"/>
      <c r="F349" s="195" t="s">
        <v>544</v>
      </c>
      <c r="G349" s="37"/>
      <c r="H349" s="37"/>
      <c r="I349" s="191"/>
      <c r="J349" s="37"/>
      <c r="K349" s="37"/>
      <c r="L349" s="40"/>
      <c r="M349" s="192"/>
      <c r="N349" s="193"/>
      <c r="O349" s="65"/>
      <c r="P349" s="65"/>
      <c r="Q349" s="65"/>
      <c r="R349" s="65"/>
      <c r="S349" s="65"/>
      <c r="T349" s="66"/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T349" s="18" t="s">
        <v>141</v>
      </c>
      <c r="AU349" s="18" t="s">
        <v>82</v>
      </c>
    </row>
    <row r="350" spans="1:65" s="2" customFormat="1" ht="19.5">
      <c r="A350" s="35"/>
      <c r="B350" s="36"/>
      <c r="C350" s="37"/>
      <c r="D350" s="189" t="s">
        <v>233</v>
      </c>
      <c r="E350" s="37"/>
      <c r="F350" s="207" t="s">
        <v>545</v>
      </c>
      <c r="G350" s="37"/>
      <c r="H350" s="37"/>
      <c r="I350" s="191"/>
      <c r="J350" s="37"/>
      <c r="K350" s="37"/>
      <c r="L350" s="40"/>
      <c r="M350" s="192"/>
      <c r="N350" s="193"/>
      <c r="O350" s="65"/>
      <c r="P350" s="65"/>
      <c r="Q350" s="65"/>
      <c r="R350" s="65"/>
      <c r="S350" s="65"/>
      <c r="T350" s="66"/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T350" s="18" t="s">
        <v>233</v>
      </c>
      <c r="AU350" s="18" t="s">
        <v>82</v>
      </c>
    </row>
    <row r="351" spans="1:65" s="13" customFormat="1" ht="11.25">
      <c r="B351" s="196"/>
      <c r="C351" s="197"/>
      <c r="D351" s="189" t="s">
        <v>143</v>
      </c>
      <c r="E351" s="198" t="s">
        <v>19</v>
      </c>
      <c r="F351" s="199" t="s">
        <v>546</v>
      </c>
      <c r="G351" s="197"/>
      <c r="H351" s="200">
        <v>57.8</v>
      </c>
      <c r="I351" s="201"/>
      <c r="J351" s="197"/>
      <c r="K351" s="197"/>
      <c r="L351" s="202"/>
      <c r="M351" s="203"/>
      <c r="N351" s="204"/>
      <c r="O351" s="204"/>
      <c r="P351" s="204"/>
      <c r="Q351" s="204"/>
      <c r="R351" s="204"/>
      <c r="S351" s="204"/>
      <c r="T351" s="205"/>
      <c r="AT351" s="206" t="s">
        <v>143</v>
      </c>
      <c r="AU351" s="206" t="s">
        <v>82</v>
      </c>
      <c r="AV351" s="13" t="s">
        <v>82</v>
      </c>
      <c r="AW351" s="13" t="s">
        <v>33</v>
      </c>
      <c r="AX351" s="13" t="s">
        <v>79</v>
      </c>
      <c r="AY351" s="206" t="s">
        <v>130</v>
      </c>
    </row>
    <row r="352" spans="1:65" s="12" customFormat="1" ht="22.9" customHeight="1">
      <c r="B352" s="160"/>
      <c r="C352" s="161"/>
      <c r="D352" s="162" t="s">
        <v>70</v>
      </c>
      <c r="E352" s="174" t="s">
        <v>164</v>
      </c>
      <c r="F352" s="174" t="s">
        <v>547</v>
      </c>
      <c r="G352" s="161"/>
      <c r="H352" s="161"/>
      <c r="I352" s="164"/>
      <c r="J352" s="175">
        <f>BK352</f>
        <v>0</v>
      </c>
      <c r="K352" s="161"/>
      <c r="L352" s="166"/>
      <c r="M352" s="167"/>
      <c r="N352" s="168"/>
      <c r="O352" s="168"/>
      <c r="P352" s="169">
        <f>SUM(P353:P363)</f>
        <v>0</v>
      </c>
      <c r="Q352" s="168"/>
      <c r="R352" s="169">
        <f>SUM(R353:R363)</f>
        <v>28.832369999999997</v>
      </c>
      <c r="S352" s="168"/>
      <c r="T352" s="170">
        <f>SUM(T353:T363)</f>
        <v>0</v>
      </c>
      <c r="AR352" s="171" t="s">
        <v>79</v>
      </c>
      <c r="AT352" s="172" t="s">
        <v>70</v>
      </c>
      <c r="AU352" s="172" t="s">
        <v>79</v>
      </c>
      <c r="AY352" s="171" t="s">
        <v>130</v>
      </c>
      <c r="BK352" s="173">
        <f>SUM(BK353:BK363)</f>
        <v>0</v>
      </c>
    </row>
    <row r="353" spans="1:65" s="2" customFormat="1" ht="16.5" customHeight="1">
      <c r="A353" s="35"/>
      <c r="B353" s="36"/>
      <c r="C353" s="176" t="s">
        <v>548</v>
      </c>
      <c r="D353" s="176" t="s">
        <v>132</v>
      </c>
      <c r="E353" s="177" t="s">
        <v>549</v>
      </c>
      <c r="F353" s="178" t="s">
        <v>550</v>
      </c>
      <c r="G353" s="179" t="s">
        <v>135</v>
      </c>
      <c r="H353" s="180">
        <v>74.760000000000005</v>
      </c>
      <c r="I353" s="181"/>
      <c r="J353" s="182">
        <f>ROUND(I353*H353,2)</f>
        <v>0</v>
      </c>
      <c r="K353" s="178" t="s">
        <v>136</v>
      </c>
      <c r="L353" s="40"/>
      <c r="M353" s="183" t="s">
        <v>19</v>
      </c>
      <c r="N353" s="184" t="s">
        <v>42</v>
      </c>
      <c r="O353" s="65"/>
      <c r="P353" s="185">
        <f>O353*H353</f>
        <v>0</v>
      </c>
      <c r="Q353" s="185">
        <v>0.216</v>
      </c>
      <c r="R353" s="185">
        <f>Q353*H353</f>
        <v>16.148160000000001</v>
      </c>
      <c r="S353" s="185">
        <v>0</v>
      </c>
      <c r="T353" s="186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187" t="s">
        <v>137</v>
      </c>
      <c r="AT353" s="187" t="s">
        <v>132</v>
      </c>
      <c r="AU353" s="187" t="s">
        <v>82</v>
      </c>
      <c r="AY353" s="18" t="s">
        <v>130</v>
      </c>
      <c r="BE353" s="188">
        <f>IF(N353="základní",J353,0)</f>
        <v>0</v>
      </c>
      <c r="BF353" s="188">
        <f>IF(N353="snížená",J353,0)</f>
        <v>0</v>
      </c>
      <c r="BG353" s="188">
        <f>IF(N353="zákl. přenesená",J353,0)</f>
        <v>0</v>
      </c>
      <c r="BH353" s="188">
        <f>IF(N353="sníž. přenesená",J353,0)</f>
        <v>0</v>
      </c>
      <c r="BI353" s="188">
        <f>IF(N353="nulová",J353,0)</f>
        <v>0</v>
      </c>
      <c r="BJ353" s="18" t="s">
        <v>79</v>
      </c>
      <c r="BK353" s="188">
        <f>ROUND(I353*H353,2)</f>
        <v>0</v>
      </c>
      <c r="BL353" s="18" t="s">
        <v>137</v>
      </c>
      <c r="BM353" s="187" t="s">
        <v>551</v>
      </c>
    </row>
    <row r="354" spans="1:65" s="2" customFormat="1" ht="11.25">
      <c r="A354" s="35"/>
      <c r="B354" s="36"/>
      <c r="C354" s="37"/>
      <c r="D354" s="189" t="s">
        <v>139</v>
      </c>
      <c r="E354" s="37"/>
      <c r="F354" s="190" t="s">
        <v>552</v>
      </c>
      <c r="G354" s="37"/>
      <c r="H354" s="37"/>
      <c r="I354" s="191"/>
      <c r="J354" s="37"/>
      <c r="K354" s="37"/>
      <c r="L354" s="40"/>
      <c r="M354" s="192"/>
      <c r="N354" s="193"/>
      <c r="O354" s="65"/>
      <c r="P354" s="65"/>
      <c r="Q354" s="65"/>
      <c r="R354" s="65"/>
      <c r="S354" s="65"/>
      <c r="T354" s="66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T354" s="18" t="s">
        <v>139</v>
      </c>
      <c r="AU354" s="18" t="s">
        <v>82</v>
      </c>
    </row>
    <row r="355" spans="1:65" s="2" customFormat="1" ht="11.25">
      <c r="A355" s="35"/>
      <c r="B355" s="36"/>
      <c r="C355" s="37"/>
      <c r="D355" s="194" t="s">
        <v>141</v>
      </c>
      <c r="E355" s="37"/>
      <c r="F355" s="195" t="s">
        <v>553</v>
      </c>
      <c r="G355" s="37"/>
      <c r="H355" s="37"/>
      <c r="I355" s="191"/>
      <c r="J355" s="37"/>
      <c r="K355" s="37"/>
      <c r="L355" s="40"/>
      <c r="M355" s="192"/>
      <c r="N355" s="193"/>
      <c r="O355" s="65"/>
      <c r="P355" s="65"/>
      <c r="Q355" s="65"/>
      <c r="R355" s="65"/>
      <c r="S355" s="65"/>
      <c r="T355" s="66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T355" s="18" t="s">
        <v>141</v>
      </c>
      <c r="AU355" s="18" t="s">
        <v>82</v>
      </c>
    </row>
    <row r="356" spans="1:65" s="13" customFormat="1" ht="11.25">
      <c r="B356" s="196"/>
      <c r="C356" s="197"/>
      <c r="D356" s="189" t="s">
        <v>143</v>
      </c>
      <c r="E356" s="198" t="s">
        <v>19</v>
      </c>
      <c r="F356" s="199" t="s">
        <v>554</v>
      </c>
      <c r="G356" s="197"/>
      <c r="H356" s="200">
        <v>74.760000000000005</v>
      </c>
      <c r="I356" s="201"/>
      <c r="J356" s="197"/>
      <c r="K356" s="197"/>
      <c r="L356" s="202"/>
      <c r="M356" s="203"/>
      <c r="N356" s="204"/>
      <c r="O356" s="204"/>
      <c r="P356" s="204"/>
      <c r="Q356" s="204"/>
      <c r="R356" s="204"/>
      <c r="S356" s="204"/>
      <c r="T356" s="205"/>
      <c r="AT356" s="206" t="s">
        <v>143</v>
      </c>
      <c r="AU356" s="206" t="s">
        <v>82</v>
      </c>
      <c r="AV356" s="13" t="s">
        <v>82</v>
      </c>
      <c r="AW356" s="13" t="s">
        <v>33</v>
      </c>
      <c r="AX356" s="13" t="s">
        <v>79</v>
      </c>
      <c r="AY356" s="206" t="s">
        <v>130</v>
      </c>
    </row>
    <row r="357" spans="1:65" s="2" customFormat="1" ht="21.75" customHeight="1">
      <c r="A357" s="35"/>
      <c r="B357" s="36"/>
      <c r="C357" s="176" t="s">
        <v>555</v>
      </c>
      <c r="D357" s="176" t="s">
        <v>132</v>
      </c>
      <c r="E357" s="177" t="s">
        <v>556</v>
      </c>
      <c r="F357" s="178" t="s">
        <v>557</v>
      </c>
      <c r="G357" s="179" t="s">
        <v>135</v>
      </c>
      <c r="H357" s="180">
        <v>57.8</v>
      </c>
      <c r="I357" s="181"/>
      <c r="J357" s="182">
        <f>ROUND(I357*H357,2)</f>
        <v>0</v>
      </c>
      <c r="K357" s="178" t="s">
        <v>136</v>
      </c>
      <c r="L357" s="40"/>
      <c r="M357" s="183" t="s">
        <v>19</v>
      </c>
      <c r="N357" s="184" t="s">
        <v>42</v>
      </c>
      <c r="O357" s="65"/>
      <c r="P357" s="185">
        <f>O357*H357</f>
        <v>0</v>
      </c>
      <c r="Q357" s="185">
        <v>0.10100000000000001</v>
      </c>
      <c r="R357" s="185">
        <f>Q357*H357</f>
        <v>5.8377999999999997</v>
      </c>
      <c r="S357" s="185">
        <v>0</v>
      </c>
      <c r="T357" s="186">
        <f>S357*H357</f>
        <v>0</v>
      </c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R357" s="187" t="s">
        <v>137</v>
      </c>
      <c r="AT357" s="187" t="s">
        <v>132</v>
      </c>
      <c r="AU357" s="187" t="s">
        <v>82</v>
      </c>
      <c r="AY357" s="18" t="s">
        <v>130</v>
      </c>
      <c r="BE357" s="188">
        <f>IF(N357="základní",J357,0)</f>
        <v>0</v>
      </c>
      <c r="BF357" s="188">
        <f>IF(N357="snížená",J357,0)</f>
        <v>0</v>
      </c>
      <c r="BG357" s="188">
        <f>IF(N357="zákl. přenesená",J357,0)</f>
        <v>0</v>
      </c>
      <c r="BH357" s="188">
        <f>IF(N357="sníž. přenesená",J357,0)</f>
        <v>0</v>
      </c>
      <c r="BI357" s="188">
        <f>IF(N357="nulová",J357,0)</f>
        <v>0</v>
      </c>
      <c r="BJ357" s="18" t="s">
        <v>79</v>
      </c>
      <c r="BK357" s="188">
        <f>ROUND(I357*H357,2)</f>
        <v>0</v>
      </c>
      <c r="BL357" s="18" t="s">
        <v>137</v>
      </c>
      <c r="BM357" s="187" t="s">
        <v>558</v>
      </c>
    </row>
    <row r="358" spans="1:65" s="2" customFormat="1" ht="19.5">
      <c r="A358" s="35"/>
      <c r="B358" s="36"/>
      <c r="C358" s="37"/>
      <c r="D358" s="189" t="s">
        <v>139</v>
      </c>
      <c r="E358" s="37"/>
      <c r="F358" s="190" t="s">
        <v>559</v>
      </c>
      <c r="G358" s="37"/>
      <c r="H358" s="37"/>
      <c r="I358" s="191"/>
      <c r="J358" s="37"/>
      <c r="K358" s="37"/>
      <c r="L358" s="40"/>
      <c r="M358" s="192"/>
      <c r="N358" s="193"/>
      <c r="O358" s="65"/>
      <c r="P358" s="65"/>
      <c r="Q358" s="65"/>
      <c r="R358" s="65"/>
      <c r="S358" s="65"/>
      <c r="T358" s="66"/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T358" s="18" t="s">
        <v>139</v>
      </c>
      <c r="AU358" s="18" t="s">
        <v>82</v>
      </c>
    </row>
    <row r="359" spans="1:65" s="2" customFormat="1" ht="11.25">
      <c r="A359" s="35"/>
      <c r="B359" s="36"/>
      <c r="C359" s="37"/>
      <c r="D359" s="194" t="s">
        <v>141</v>
      </c>
      <c r="E359" s="37"/>
      <c r="F359" s="195" t="s">
        <v>560</v>
      </c>
      <c r="G359" s="37"/>
      <c r="H359" s="37"/>
      <c r="I359" s="191"/>
      <c r="J359" s="37"/>
      <c r="K359" s="37"/>
      <c r="L359" s="40"/>
      <c r="M359" s="192"/>
      <c r="N359" s="193"/>
      <c r="O359" s="65"/>
      <c r="P359" s="65"/>
      <c r="Q359" s="65"/>
      <c r="R359" s="65"/>
      <c r="S359" s="65"/>
      <c r="T359" s="66"/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T359" s="18" t="s">
        <v>141</v>
      </c>
      <c r="AU359" s="18" t="s">
        <v>82</v>
      </c>
    </row>
    <row r="360" spans="1:65" s="13" customFormat="1" ht="11.25">
      <c r="B360" s="196"/>
      <c r="C360" s="197"/>
      <c r="D360" s="189" t="s">
        <v>143</v>
      </c>
      <c r="E360" s="198" t="s">
        <v>19</v>
      </c>
      <c r="F360" s="199" t="s">
        <v>546</v>
      </c>
      <c r="G360" s="197"/>
      <c r="H360" s="200">
        <v>57.8</v>
      </c>
      <c r="I360" s="201"/>
      <c r="J360" s="197"/>
      <c r="K360" s="197"/>
      <c r="L360" s="202"/>
      <c r="M360" s="203"/>
      <c r="N360" s="204"/>
      <c r="O360" s="204"/>
      <c r="P360" s="204"/>
      <c r="Q360" s="204"/>
      <c r="R360" s="204"/>
      <c r="S360" s="204"/>
      <c r="T360" s="205"/>
      <c r="AT360" s="206" t="s">
        <v>143</v>
      </c>
      <c r="AU360" s="206" t="s">
        <v>82</v>
      </c>
      <c r="AV360" s="13" t="s">
        <v>82</v>
      </c>
      <c r="AW360" s="13" t="s">
        <v>33</v>
      </c>
      <c r="AX360" s="13" t="s">
        <v>79</v>
      </c>
      <c r="AY360" s="206" t="s">
        <v>130</v>
      </c>
    </row>
    <row r="361" spans="1:65" s="2" customFormat="1" ht="16.5" customHeight="1">
      <c r="A361" s="35"/>
      <c r="B361" s="36"/>
      <c r="C361" s="218" t="s">
        <v>561</v>
      </c>
      <c r="D361" s="218" t="s">
        <v>394</v>
      </c>
      <c r="E361" s="219" t="s">
        <v>562</v>
      </c>
      <c r="F361" s="220" t="s">
        <v>563</v>
      </c>
      <c r="G361" s="221" t="s">
        <v>135</v>
      </c>
      <c r="H361" s="222">
        <v>59.533999999999999</v>
      </c>
      <c r="I361" s="223"/>
      <c r="J361" s="224">
        <f>ROUND(I361*H361,2)</f>
        <v>0</v>
      </c>
      <c r="K361" s="220" t="s">
        <v>136</v>
      </c>
      <c r="L361" s="225"/>
      <c r="M361" s="226" t="s">
        <v>19</v>
      </c>
      <c r="N361" s="227" t="s">
        <v>42</v>
      </c>
      <c r="O361" s="65"/>
      <c r="P361" s="185">
        <f>O361*H361</f>
        <v>0</v>
      </c>
      <c r="Q361" s="185">
        <v>0.115</v>
      </c>
      <c r="R361" s="185">
        <f>Q361*H361</f>
        <v>6.8464100000000006</v>
      </c>
      <c r="S361" s="185">
        <v>0</v>
      </c>
      <c r="T361" s="186">
        <f>S361*H361</f>
        <v>0</v>
      </c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R361" s="187" t="s">
        <v>186</v>
      </c>
      <c r="AT361" s="187" t="s">
        <v>394</v>
      </c>
      <c r="AU361" s="187" t="s">
        <v>82</v>
      </c>
      <c r="AY361" s="18" t="s">
        <v>130</v>
      </c>
      <c r="BE361" s="188">
        <f>IF(N361="základní",J361,0)</f>
        <v>0</v>
      </c>
      <c r="BF361" s="188">
        <f>IF(N361="snížená",J361,0)</f>
        <v>0</v>
      </c>
      <c r="BG361" s="188">
        <f>IF(N361="zákl. přenesená",J361,0)</f>
        <v>0</v>
      </c>
      <c r="BH361" s="188">
        <f>IF(N361="sníž. přenesená",J361,0)</f>
        <v>0</v>
      </c>
      <c r="BI361" s="188">
        <f>IF(N361="nulová",J361,0)</f>
        <v>0</v>
      </c>
      <c r="BJ361" s="18" t="s">
        <v>79</v>
      </c>
      <c r="BK361" s="188">
        <f>ROUND(I361*H361,2)</f>
        <v>0</v>
      </c>
      <c r="BL361" s="18" t="s">
        <v>137</v>
      </c>
      <c r="BM361" s="187" t="s">
        <v>564</v>
      </c>
    </row>
    <row r="362" spans="1:65" s="2" customFormat="1" ht="11.25">
      <c r="A362" s="35"/>
      <c r="B362" s="36"/>
      <c r="C362" s="37"/>
      <c r="D362" s="189" t="s">
        <v>139</v>
      </c>
      <c r="E362" s="37"/>
      <c r="F362" s="190" t="s">
        <v>563</v>
      </c>
      <c r="G362" s="37"/>
      <c r="H362" s="37"/>
      <c r="I362" s="191"/>
      <c r="J362" s="37"/>
      <c r="K362" s="37"/>
      <c r="L362" s="40"/>
      <c r="M362" s="192"/>
      <c r="N362" s="193"/>
      <c r="O362" s="65"/>
      <c r="P362" s="65"/>
      <c r="Q362" s="65"/>
      <c r="R362" s="65"/>
      <c r="S362" s="65"/>
      <c r="T362" s="66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T362" s="18" t="s">
        <v>139</v>
      </c>
      <c r="AU362" s="18" t="s">
        <v>82</v>
      </c>
    </row>
    <row r="363" spans="1:65" s="13" customFormat="1" ht="11.25">
      <c r="B363" s="196"/>
      <c r="C363" s="197"/>
      <c r="D363" s="189" t="s">
        <v>143</v>
      </c>
      <c r="E363" s="197"/>
      <c r="F363" s="199" t="s">
        <v>565</v>
      </c>
      <c r="G363" s="197"/>
      <c r="H363" s="200">
        <v>59.533999999999999</v>
      </c>
      <c r="I363" s="201"/>
      <c r="J363" s="197"/>
      <c r="K363" s="197"/>
      <c r="L363" s="202"/>
      <c r="M363" s="203"/>
      <c r="N363" s="204"/>
      <c r="O363" s="204"/>
      <c r="P363" s="204"/>
      <c r="Q363" s="204"/>
      <c r="R363" s="204"/>
      <c r="S363" s="204"/>
      <c r="T363" s="205"/>
      <c r="AT363" s="206" t="s">
        <v>143</v>
      </c>
      <c r="AU363" s="206" t="s">
        <v>82</v>
      </c>
      <c r="AV363" s="13" t="s">
        <v>82</v>
      </c>
      <c r="AW363" s="13" t="s">
        <v>4</v>
      </c>
      <c r="AX363" s="13" t="s">
        <v>79</v>
      </c>
      <c r="AY363" s="206" t="s">
        <v>130</v>
      </c>
    </row>
    <row r="364" spans="1:65" s="12" customFormat="1" ht="22.9" customHeight="1">
      <c r="B364" s="160"/>
      <c r="C364" s="161"/>
      <c r="D364" s="162" t="s">
        <v>70</v>
      </c>
      <c r="E364" s="174" t="s">
        <v>170</v>
      </c>
      <c r="F364" s="174" t="s">
        <v>566</v>
      </c>
      <c r="G364" s="161"/>
      <c r="H364" s="161"/>
      <c r="I364" s="164"/>
      <c r="J364" s="175">
        <f>BK364</f>
        <v>0</v>
      </c>
      <c r="K364" s="161"/>
      <c r="L364" s="166"/>
      <c r="M364" s="167"/>
      <c r="N364" s="168"/>
      <c r="O364" s="168"/>
      <c r="P364" s="169">
        <f>SUM(P365:P376)</f>
        <v>0</v>
      </c>
      <c r="Q364" s="168"/>
      <c r="R364" s="169">
        <f>SUM(R365:R376)</f>
        <v>14.595372779999998</v>
      </c>
      <c r="S364" s="168"/>
      <c r="T364" s="170">
        <f>SUM(T365:T376)</f>
        <v>0</v>
      </c>
      <c r="AR364" s="171" t="s">
        <v>79</v>
      </c>
      <c r="AT364" s="172" t="s">
        <v>70</v>
      </c>
      <c r="AU364" s="172" t="s">
        <v>79</v>
      </c>
      <c r="AY364" s="171" t="s">
        <v>130</v>
      </c>
      <c r="BK364" s="173">
        <f>SUM(BK365:BK376)</f>
        <v>0</v>
      </c>
    </row>
    <row r="365" spans="1:65" s="2" customFormat="1" ht="21.75" customHeight="1">
      <c r="A365" s="35"/>
      <c r="B365" s="36"/>
      <c r="C365" s="176" t="s">
        <v>567</v>
      </c>
      <c r="D365" s="176" t="s">
        <v>132</v>
      </c>
      <c r="E365" s="177" t="s">
        <v>568</v>
      </c>
      <c r="F365" s="178" t="s">
        <v>569</v>
      </c>
      <c r="G365" s="179" t="s">
        <v>214</v>
      </c>
      <c r="H365" s="180">
        <v>5.024</v>
      </c>
      <c r="I365" s="181"/>
      <c r="J365" s="182">
        <f>ROUND(I365*H365,2)</f>
        <v>0</v>
      </c>
      <c r="K365" s="178" t="s">
        <v>136</v>
      </c>
      <c r="L365" s="40"/>
      <c r="M365" s="183" t="s">
        <v>19</v>
      </c>
      <c r="N365" s="184" t="s">
        <v>42</v>
      </c>
      <c r="O365" s="65"/>
      <c r="P365" s="185">
        <f>O365*H365</f>
        <v>0</v>
      </c>
      <c r="Q365" s="185">
        <v>2.5018699999999998</v>
      </c>
      <c r="R365" s="185">
        <f>Q365*H365</f>
        <v>12.569394879999999</v>
      </c>
      <c r="S365" s="185">
        <v>0</v>
      </c>
      <c r="T365" s="186">
        <f>S365*H365</f>
        <v>0</v>
      </c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R365" s="187" t="s">
        <v>137</v>
      </c>
      <c r="AT365" s="187" t="s">
        <v>132</v>
      </c>
      <c r="AU365" s="187" t="s">
        <v>82</v>
      </c>
      <c r="AY365" s="18" t="s">
        <v>130</v>
      </c>
      <c r="BE365" s="188">
        <f>IF(N365="základní",J365,0)</f>
        <v>0</v>
      </c>
      <c r="BF365" s="188">
        <f>IF(N365="snížená",J365,0)</f>
        <v>0</v>
      </c>
      <c r="BG365" s="188">
        <f>IF(N365="zákl. přenesená",J365,0)</f>
        <v>0</v>
      </c>
      <c r="BH365" s="188">
        <f>IF(N365="sníž. přenesená",J365,0)</f>
        <v>0</v>
      </c>
      <c r="BI365" s="188">
        <f>IF(N365="nulová",J365,0)</f>
        <v>0</v>
      </c>
      <c r="BJ365" s="18" t="s">
        <v>79</v>
      </c>
      <c r="BK365" s="188">
        <f>ROUND(I365*H365,2)</f>
        <v>0</v>
      </c>
      <c r="BL365" s="18" t="s">
        <v>137</v>
      </c>
      <c r="BM365" s="187" t="s">
        <v>570</v>
      </c>
    </row>
    <row r="366" spans="1:65" s="2" customFormat="1" ht="11.25">
      <c r="A366" s="35"/>
      <c r="B366" s="36"/>
      <c r="C366" s="37"/>
      <c r="D366" s="189" t="s">
        <v>139</v>
      </c>
      <c r="E366" s="37"/>
      <c r="F366" s="190" t="s">
        <v>571</v>
      </c>
      <c r="G366" s="37"/>
      <c r="H366" s="37"/>
      <c r="I366" s="191"/>
      <c r="J366" s="37"/>
      <c r="K366" s="37"/>
      <c r="L366" s="40"/>
      <c r="M366" s="192"/>
      <c r="N366" s="193"/>
      <c r="O366" s="65"/>
      <c r="P366" s="65"/>
      <c r="Q366" s="65"/>
      <c r="R366" s="65"/>
      <c r="S366" s="65"/>
      <c r="T366" s="66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T366" s="18" t="s">
        <v>139</v>
      </c>
      <c r="AU366" s="18" t="s">
        <v>82</v>
      </c>
    </row>
    <row r="367" spans="1:65" s="2" customFormat="1" ht="11.25">
      <c r="A367" s="35"/>
      <c r="B367" s="36"/>
      <c r="C367" s="37"/>
      <c r="D367" s="194" t="s">
        <v>141</v>
      </c>
      <c r="E367" s="37"/>
      <c r="F367" s="195" t="s">
        <v>572</v>
      </c>
      <c r="G367" s="37"/>
      <c r="H367" s="37"/>
      <c r="I367" s="191"/>
      <c r="J367" s="37"/>
      <c r="K367" s="37"/>
      <c r="L367" s="40"/>
      <c r="M367" s="192"/>
      <c r="N367" s="193"/>
      <c r="O367" s="65"/>
      <c r="P367" s="65"/>
      <c r="Q367" s="65"/>
      <c r="R367" s="65"/>
      <c r="S367" s="65"/>
      <c r="T367" s="66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T367" s="18" t="s">
        <v>141</v>
      </c>
      <c r="AU367" s="18" t="s">
        <v>82</v>
      </c>
    </row>
    <row r="368" spans="1:65" s="13" customFormat="1" ht="11.25">
      <c r="B368" s="196"/>
      <c r="C368" s="197"/>
      <c r="D368" s="189" t="s">
        <v>143</v>
      </c>
      <c r="E368" s="198" t="s">
        <v>19</v>
      </c>
      <c r="F368" s="199" t="s">
        <v>573</v>
      </c>
      <c r="G368" s="197"/>
      <c r="H368" s="200">
        <v>5.024</v>
      </c>
      <c r="I368" s="201"/>
      <c r="J368" s="197"/>
      <c r="K368" s="197"/>
      <c r="L368" s="202"/>
      <c r="M368" s="203"/>
      <c r="N368" s="204"/>
      <c r="O368" s="204"/>
      <c r="P368" s="204"/>
      <c r="Q368" s="204"/>
      <c r="R368" s="204"/>
      <c r="S368" s="204"/>
      <c r="T368" s="205"/>
      <c r="AT368" s="206" t="s">
        <v>143</v>
      </c>
      <c r="AU368" s="206" t="s">
        <v>82</v>
      </c>
      <c r="AV368" s="13" t="s">
        <v>82</v>
      </c>
      <c r="AW368" s="13" t="s">
        <v>33</v>
      </c>
      <c r="AX368" s="13" t="s">
        <v>79</v>
      </c>
      <c r="AY368" s="206" t="s">
        <v>130</v>
      </c>
    </row>
    <row r="369" spans="1:65" s="2" customFormat="1" ht="16.5" customHeight="1">
      <c r="A369" s="35"/>
      <c r="B369" s="36"/>
      <c r="C369" s="176" t="s">
        <v>574</v>
      </c>
      <c r="D369" s="176" t="s">
        <v>132</v>
      </c>
      <c r="E369" s="177" t="s">
        <v>575</v>
      </c>
      <c r="F369" s="178" t="s">
        <v>576</v>
      </c>
      <c r="G369" s="179" t="s">
        <v>135</v>
      </c>
      <c r="H369" s="180">
        <v>40.19</v>
      </c>
      <c r="I369" s="181"/>
      <c r="J369" s="182">
        <f>ROUND(I369*H369,2)</f>
        <v>0</v>
      </c>
      <c r="K369" s="178" t="s">
        <v>136</v>
      </c>
      <c r="L369" s="40"/>
      <c r="M369" s="183" t="s">
        <v>19</v>
      </c>
      <c r="N369" s="184" t="s">
        <v>42</v>
      </c>
      <c r="O369" s="65"/>
      <c r="P369" s="185">
        <f>O369*H369</f>
        <v>0</v>
      </c>
      <c r="Q369" s="185">
        <v>4.9840000000000002E-2</v>
      </c>
      <c r="R369" s="185">
        <f>Q369*H369</f>
        <v>2.0030695999999999</v>
      </c>
      <c r="S369" s="185">
        <v>0</v>
      </c>
      <c r="T369" s="186">
        <f>S369*H369</f>
        <v>0</v>
      </c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R369" s="187" t="s">
        <v>137</v>
      </c>
      <c r="AT369" s="187" t="s">
        <v>132</v>
      </c>
      <c r="AU369" s="187" t="s">
        <v>82</v>
      </c>
      <c r="AY369" s="18" t="s">
        <v>130</v>
      </c>
      <c r="BE369" s="188">
        <f>IF(N369="základní",J369,0)</f>
        <v>0</v>
      </c>
      <c r="BF369" s="188">
        <f>IF(N369="snížená",J369,0)</f>
        <v>0</v>
      </c>
      <c r="BG369" s="188">
        <f>IF(N369="zákl. přenesená",J369,0)</f>
        <v>0</v>
      </c>
      <c r="BH369" s="188">
        <f>IF(N369="sníž. přenesená",J369,0)</f>
        <v>0</v>
      </c>
      <c r="BI369" s="188">
        <f>IF(N369="nulová",J369,0)</f>
        <v>0</v>
      </c>
      <c r="BJ369" s="18" t="s">
        <v>79</v>
      </c>
      <c r="BK369" s="188">
        <f>ROUND(I369*H369,2)</f>
        <v>0</v>
      </c>
      <c r="BL369" s="18" t="s">
        <v>137</v>
      </c>
      <c r="BM369" s="187" t="s">
        <v>577</v>
      </c>
    </row>
    <row r="370" spans="1:65" s="2" customFormat="1" ht="11.25">
      <c r="A370" s="35"/>
      <c r="B370" s="36"/>
      <c r="C370" s="37"/>
      <c r="D370" s="189" t="s">
        <v>139</v>
      </c>
      <c r="E370" s="37"/>
      <c r="F370" s="190" t="s">
        <v>578</v>
      </c>
      <c r="G370" s="37"/>
      <c r="H370" s="37"/>
      <c r="I370" s="191"/>
      <c r="J370" s="37"/>
      <c r="K370" s="37"/>
      <c r="L370" s="40"/>
      <c r="M370" s="192"/>
      <c r="N370" s="193"/>
      <c r="O370" s="65"/>
      <c r="P370" s="65"/>
      <c r="Q370" s="65"/>
      <c r="R370" s="65"/>
      <c r="S370" s="65"/>
      <c r="T370" s="66"/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T370" s="18" t="s">
        <v>139</v>
      </c>
      <c r="AU370" s="18" t="s">
        <v>82</v>
      </c>
    </row>
    <row r="371" spans="1:65" s="2" customFormat="1" ht="11.25">
      <c r="A371" s="35"/>
      <c r="B371" s="36"/>
      <c r="C371" s="37"/>
      <c r="D371" s="194" t="s">
        <v>141</v>
      </c>
      <c r="E371" s="37"/>
      <c r="F371" s="195" t="s">
        <v>579</v>
      </c>
      <c r="G371" s="37"/>
      <c r="H371" s="37"/>
      <c r="I371" s="191"/>
      <c r="J371" s="37"/>
      <c r="K371" s="37"/>
      <c r="L371" s="40"/>
      <c r="M371" s="192"/>
      <c r="N371" s="193"/>
      <c r="O371" s="65"/>
      <c r="P371" s="65"/>
      <c r="Q371" s="65"/>
      <c r="R371" s="65"/>
      <c r="S371" s="65"/>
      <c r="T371" s="66"/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T371" s="18" t="s">
        <v>141</v>
      </c>
      <c r="AU371" s="18" t="s">
        <v>82</v>
      </c>
    </row>
    <row r="372" spans="1:65" s="13" customFormat="1" ht="11.25">
      <c r="B372" s="196"/>
      <c r="C372" s="197"/>
      <c r="D372" s="189" t="s">
        <v>143</v>
      </c>
      <c r="E372" s="198" t="s">
        <v>19</v>
      </c>
      <c r="F372" s="199" t="s">
        <v>580</v>
      </c>
      <c r="G372" s="197"/>
      <c r="H372" s="200">
        <v>40.19</v>
      </c>
      <c r="I372" s="201"/>
      <c r="J372" s="197"/>
      <c r="K372" s="197"/>
      <c r="L372" s="202"/>
      <c r="M372" s="203"/>
      <c r="N372" s="204"/>
      <c r="O372" s="204"/>
      <c r="P372" s="204"/>
      <c r="Q372" s="204"/>
      <c r="R372" s="204"/>
      <c r="S372" s="204"/>
      <c r="T372" s="205"/>
      <c r="AT372" s="206" t="s">
        <v>143</v>
      </c>
      <c r="AU372" s="206" t="s">
        <v>82</v>
      </c>
      <c r="AV372" s="13" t="s">
        <v>82</v>
      </c>
      <c r="AW372" s="13" t="s">
        <v>33</v>
      </c>
      <c r="AX372" s="13" t="s">
        <v>79</v>
      </c>
      <c r="AY372" s="206" t="s">
        <v>130</v>
      </c>
    </row>
    <row r="373" spans="1:65" s="2" customFormat="1" ht="16.5" customHeight="1">
      <c r="A373" s="35"/>
      <c r="B373" s="36"/>
      <c r="C373" s="176" t="s">
        <v>581</v>
      </c>
      <c r="D373" s="176" t="s">
        <v>132</v>
      </c>
      <c r="E373" s="177" t="s">
        <v>582</v>
      </c>
      <c r="F373" s="178" t="s">
        <v>583</v>
      </c>
      <c r="G373" s="179" t="s">
        <v>135</v>
      </c>
      <c r="H373" s="180">
        <v>40.19</v>
      </c>
      <c r="I373" s="181"/>
      <c r="J373" s="182">
        <f>ROUND(I373*H373,2)</f>
        <v>0</v>
      </c>
      <c r="K373" s="178" t="s">
        <v>136</v>
      </c>
      <c r="L373" s="40"/>
      <c r="M373" s="183" t="s">
        <v>19</v>
      </c>
      <c r="N373" s="184" t="s">
        <v>42</v>
      </c>
      <c r="O373" s="65"/>
      <c r="P373" s="185">
        <f>O373*H373</f>
        <v>0</v>
      </c>
      <c r="Q373" s="185">
        <v>5.6999999999999998E-4</v>
      </c>
      <c r="R373" s="185">
        <f>Q373*H373</f>
        <v>2.2908299999999999E-2</v>
      </c>
      <c r="S373" s="185">
        <v>0</v>
      </c>
      <c r="T373" s="186">
        <f>S373*H373</f>
        <v>0</v>
      </c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R373" s="187" t="s">
        <v>137</v>
      </c>
      <c r="AT373" s="187" t="s">
        <v>132</v>
      </c>
      <c r="AU373" s="187" t="s">
        <v>82</v>
      </c>
      <c r="AY373" s="18" t="s">
        <v>130</v>
      </c>
      <c r="BE373" s="188">
        <f>IF(N373="základní",J373,0)</f>
        <v>0</v>
      </c>
      <c r="BF373" s="188">
        <f>IF(N373="snížená",J373,0)</f>
        <v>0</v>
      </c>
      <c r="BG373" s="188">
        <f>IF(N373="zákl. přenesená",J373,0)</f>
        <v>0</v>
      </c>
      <c r="BH373" s="188">
        <f>IF(N373="sníž. přenesená",J373,0)</f>
        <v>0</v>
      </c>
      <c r="BI373" s="188">
        <f>IF(N373="nulová",J373,0)</f>
        <v>0</v>
      </c>
      <c r="BJ373" s="18" t="s">
        <v>79</v>
      </c>
      <c r="BK373" s="188">
        <f>ROUND(I373*H373,2)</f>
        <v>0</v>
      </c>
      <c r="BL373" s="18" t="s">
        <v>137</v>
      </c>
      <c r="BM373" s="187" t="s">
        <v>584</v>
      </c>
    </row>
    <row r="374" spans="1:65" s="2" customFormat="1" ht="11.25">
      <c r="A374" s="35"/>
      <c r="B374" s="36"/>
      <c r="C374" s="37"/>
      <c r="D374" s="189" t="s">
        <v>139</v>
      </c>
      <c r="E374" s="37"/>
      <c r="F374" s="190" t="s">
        <v>585</v>
      </c>
      <c r="G374" s="37"/>
      <c r="H374" s="37"/>
      <c r="I374" s="191"/>
      <c r="J374" s="37"/>
      <c r="K374" s="37"/>
      <c r="L374" s="40"/>
      <c r="M374" s="192"/>
      <c r="N374" s="193"/>
      <c r="O374" s="65"/>
      <c r="P374" s="65"/>
      <c r="Q374" s="65"/>
      <c r="R374" s="65"/>
      <c r="S374" s="65"/>
      <c r="T374" s="66"/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T374" s="18" t="s">
        <v>139</v>
      </c>
      <c r="AU374" s="18" t="s">
        <v>82</v>
      </c>
    </row>
    <row r="375" spans="1:65" s="2" customFormat="1" ht="11.25">
      <c r="A375" s="35"/>
      <c r="B375" s="36"/>
      <c r="C375" s="37"/>
      <c r="D375" s="194" t="s">
        <v>141</v>
      </c>
      <c r="E375" s="37"/>
      <c r="F375" s="195" t="s">
        <v>586</v>
      </c>
      <c r="G375" s="37"/>
      <c r="H375" s="37"/>
      <c r="I375" s="191"/>
      <c r="J375" s="37"/>
      <c r="K375" s="37"/>
      <c r="L375" s="40"/>
      <c r="M375" s="192"/>
      <c r="N375" s="193"/>
      <c r="O375" s="65"/>
      <c r="P375" s="65"/>
      <c r="Q375" s="65"/>
      <c r="R375" s="65"/>
      <c r="S375" s="65"/>
      <c r="T375" s="66"/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T375" s="18" t="s">
        <v>141</v>
      </c>
      <c r="AU375" s="18" t="s">
        <v>82</v>
      </c>
    </row>
    <row r="376" spans="1:65" s="13" customFormat="1" ht="11.25">
      <c r="B376" s="196"/>
      <c r="C376" s="197"/>
      <c r="D376" s="189" t="s">
        <v>143</v>
      </c>
      <c r="E376" s="198" t="s">
        <v>19</v>
      </c>
      <c r="F376" s="199" t="s">
        <v>587</v>
      </c>
      <c r="G376" s="197"/>
      <c r="H376" s="200">
        <v>40.19</v>
      </c>
      <c r="I376" s="201"/>
      <c r="J376" s="197"/>
      <c r="K376" s="197"/>
      <c r="L376" s="202"/>
      <c r="M376" s="203"/>
      <c r="N376" s="204"/>
      <c r="O376" s="204"/>
      <c r="P376" s="204"/>
      <c r="Q376" s="204"/>
      <c r="R376" s="204"/>
      <c r="S376" s="204"/>
      <c r="T376" s="205"/>
      <c r="AT376" s="206" t="s">
        <v>143</v>
      </c>
      <c r="AU376" s="206" t="s">
        <v>82</v>
      </c>
      <c r="AV376" s="13" t="s">
        <v>82</v>
      </c>
      <c r="AW376" s="13" t="s">
        <v>33</v>
      </c>
      <c r="AX376" s="13" t="s">
        <v>79</v>
      </c>
      <c r="AY376" s="206" t="s">
        <v>130</v>
      </c>
    </row>
    <row r="377" spans="1:65" s="12" customFormat="1" ht="22.9" customHeight="1">
      <c r="B377" s="160"/>
      <c r="C377" s="161"/>
      <c r="D377" s="162" t="s">
        <v>70</v>
      </c>
      <c r="E377" s="174" t="s">
        <v>186</v>
      </c>
      <c r="F377" s="174" t="s">
        <v>588</v>
      </c>
      <c r="G377" s="161"/>
      <c r="H377" s="161"/>
      <c r="I377" s="164"/>
      <c r="J377" s="175">
        <f>BK377</f>
        <v>0</v>
      </c>
      <c r="K377" s="161"/>
      <c r="L377" s="166"/>
      <c r="M377" s="167"/>
      <c r="N377" s="168"/>
      <c r="O377" s="168"/>
      <c r="P377" s="169">
        <f>SUM(P378:P727)</f>
        <v>0</v>
      </c>
      <c r="Q377" s="168"/>
      <c r="R377" s="169">
        <f>SUM(R378:R727)</f>
        <v>7.1525447700000004</v>
      </c>
      <c r="S377" s="168"/>
      <c r="T377" s="170">
        <f>SUM(T378:T727)</f>
        <v>45.945800000000006</v>
      </c>
      <c r="AR377" s="171" t="s">
        <v>79</v>
      </c>
      <c r="AT377" s="172" t="s">
        <v>70</v>
      </c>
      <c r="AU377" s="172" t="s">
        <v>79</v>
      </c>
      <c r="AY377" s="171" t="s">
        <v>130</v>
      </c>
      <c r="BK377" s="173">
        <f>SUM(BK378:BK727)</f>
        <v>0</v>
      </c>
    </row>
    <row r="378" spans="1:65" s="2" customFormat="1" ht="16.5" customHeight="1">
      <c r="A378" s="35"/>
      <c r="B378" s="36"/>
      <c r="C378" s="176" t="s">
        <v>589</v>
      </c>
      <c r="D378" s="176" t="s">
        <v>132</v>
      </c>
      <c r="E378" s="177" t="s">
        <v>590</v>
      </c>
      <c r="F378" s="178" t="s">
        <v>591</v>
      </c>
      <c r="G378" s="179" t="s">
        <v>173</v>
      </c>
      <c r="H378" s="180">
        <v>27.7</v>
      </c>
      <c r="I378" s="181"/>
      <c r="J378" s="182">
        <f>ROUND(I378*H378,2)</f>
        <v>0</v>
      </c>
      <c r="K378" s="178" t="s">
        <v>136</v>
      </c>
      <c r="L378" s="40"/>
      <c r="M378" s="183" t="s">
        <v>19</v>
      </c>
      <c r="N378" s="184" t="s">
        <v>42</v>
      </c>
      <c r="O378" s="65"/>
      <c r="P378" s="185">
        <f>O378*H378</f>
        <v>0</v>
      </c>
      <c r="Q378" s="185">
        <v>0</v>
      </c>
      <c r="R378" s="185">
        <f>Q378*H378</f>
        <v>0</v>
      </c>
      <c r="S378" s="185">
        <v>2.9000000000000001E-2</v>
      </c>
      <c r="T378" s="186">
        <f>S378*H378</f>
        <v>0.80330000000000001</v>
      </c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R378" s="187" t="s">
        <v>137</v>
      </c>
      <c r="AT378" s="187" t="s">
        <v>132</v>
      </c>
      <c r="AU378" s="187" t="s">
        <v>82</v>
      </c>
      <c r="AY378" s="18" t="s">
        <v>130</v>
      </c>
      <c r="BE378" s="188">
        <f>IF(N378="základní",J378,0)</f>
        <v>0</v>
      </c>
      <c r="BF378" s="188">
        <f>IF(N378="snížená",J378,0)</f>
        <v>0</v>
      </c>
      <c r="BG378" s="188">
        <f>IF(N378="zákl. přenesená",J378,0)</f>
        <v>0</v>
      </c>
      <c r="BH378" s="188">
        <f>IF(N378="sníž. přenesená",J378,0)</f>
        <v>0</v>
      </c>
      <c r="BI378" s="188">
        <f>IF(N378="nulová",J378,0)</f>
        <v>0</v>
      </c>
      <c r="BJ378" s="18" t="s">
        <v>79</v>
      </c>
      <c r="BK378" s="188">
        <f>ROUND(I378*H378,2)</f>
        <v>0</v>
      </c>
      <c r="BL378" s="18" t="s">
        <v>137</v>
      </c>
      <c r="BM378" s="187" t="s">
        <v>592</v>
      </c>
    </row>
    <row r="379" spans="1:65" s="2" customFormat="1" ht="11.25">
      <c r="A379" s="35"/>
      <c r="B379" s="36"/>
      <c r="C379" s="37"/>
      <c r="D379" s="189" t="s">
        <v>139</v>
      </c>
      <c r="E379" s="37"/>
      <c r="F379" s="190" t="s">
        <v>593</v>
      </c>
      <c r="G379" s="37"/>
      <c r="H379" s="37"/>
      <c r="I379" s="191"/>
      <c r="J379" s="37"/>
      <c r="K379" s="37"/>
      <c r="L379" s="40"/>
      <c r="M379" s="192"/>
      <c r="N379" s="193"/>
      <c r="O379" s="65"/>
      <c r="P379" s="65"/>
      <c r="Q379" s="65"/>
      <c r="R379" s="65"/>
      <c r="S379" s="65"/>
      <c r="T379" s="66"/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T379" s="18" t="s">
        <v>139</v>
      </c>
      <c r="AU379" s="18" t="s">
        <v>82</v>
      </c>
    </row>
    <row r="380" spans="1:65" s="2" customFormat="1" ht="11.25">
      <c r="A380" s="35"/>
      <c r="B380" s="36"/>
      <c r="C380" s="37"/>
      <c r="D380" s="194" t="s">
        <v>141</v>
      </c>
      <c r="E380" s="37"/>
      <c r="F380" s="195" t="s">
        <v>594</v>
      </c>
      <c r="G380" s="37"/>
      <c r="H380" s="37"/>
      <c r="I380" s="191"/>
      <c r="J380" s="37"/>
      <c r="K380" s="37"/>
      <c r="L380" s="40"/>
      <c r="M380" s="192"/>
      <c r="N380" s="193"/>
      <c r="O380" s="65"/>
      <c r="P380" s="65"/>
      <c r="Q380" s="65"/>
      <c r="R380" s="65"/>
      <c r="S380" s="65"/>
      <c r="T380" s="66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T380" s="18" t="s">
        <v>141</v>
      </c>
      <c r="AU380" s="18" t="s">
        <v>82</v>
      </c>
    </row>
    <row r="381" spans="1:65" s="13" customFormat="1" ht="22.5">
      <c r="B381" s="196"/>
      <c r="C381" s="197"/>
      <c r="D381" s="189" t="s">
        <v>143</v>
      </c>
      <c r="E381" s="198" t="s">
        <v>19</v>
      </c>
      <c r="F381" s="199" t="s">
        <v>595</v>
      </c>
      <c r="G381" s="197"/>
      <c r="H381" s="200">
        <v>27.7</v>
      </c>
      <c r="I381" s="201"/>
      <c r="J381" s="197"/>
      <c r="K381" s="197"/>
      <c r="L381" s="202"/>
      <c r="M381" s="203"/>
      <c r="N381" s="204"/>
      <c r="O381" s="204"/>
      <c r="P381" s="204"/>
      <c r="Q381" s="204"/>
      <c r="R381" s="204"/>
      <c r="S381" s="204"/>
      <c r="T381" s="205"/>
      <c r="AT381" s="206" t="s">
        <v>143</v>
      </c>
      <c r="AU381" s="206" t="s">
        <v>82</v>
      </c>
      <c r="AV381" s="13" t="s">
        <v>82</v>
      </c>
      <c r="AW381" s="13" t="s">
        <v>33</v>
      </c>
      <c r="AX381" s="13" t="s">
        <v>79</v>
      </c>
      <c r="AY381" s="206" t="s">
        <v>130</v>
      </c>
    </row>
    <row r="382" spans="1:65" s="2" customFormat="1" ht="16.5" customHeight="1">
      <c r="A382" s="35"/>
      <c r="B382" s="36"/>
      <c r="C382" s="176" t="s">
        <v>596</v>
      </c>
      <c r="D382" s="176" t="s">
        <v>132</v>
      </c>
      <c r="E382" s="177" t="s">
        <v>597</v>
      </c>
      <c r="F382" s="178" t="s">
        <v>598</v>
      </c>
      <c r="G382" s="179" t="s">
        <v>173</v>
      </c>
      <c r="H382" s="180">
        <v>211.9</v>
      </c>
      <c r="I382" s="181"/>
      <c r="J382" s="182">
        <f>ROUND(I382*H382,2)</f>
        <v>0</v>
      </c>
      <c r="K382" s="178" t="s">
        <v>136</v>
      </c>
      <c r="L382" s="40"/>
      <c r="M382" s="183" t="s">
        <v>19</v>
      </c>
      <c r="N382" s="184" t="s">
        <v>42</v>
      </c>
      <c r="O382" s="65"/>
      <c r="P382" s="185">
        <f>O382*H382</f>
        <v>0</v>
      </c>
      <c r="Q382" s="185">
        <v>0</v>
      </c>
      <c r="R382" s="185">
        <f>Q382*H382</f>
        <v>0</v>
      </c>
      <c r="S382" s="185">
        <v>0.155</v>
      </c>
      <c r="T382" s="186">
        <f>S382*H382</f>
        <v>32.844500000000004</v>
      </c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R382" s="187" t="s">
        <v>137</v>
      </c>
      <c r="AT382" s="187" t="s">
        <v>132</v>
      </c>
      <c r="AU382" s="187" t="s">
        <v>82</v>
      </c>
      <c r="AY382" s="18" t="s">
        <v>130</v>
      </c>
      <c r="BE382" s="188">
        <f>IF(N382="základní",J382,0)</f>
        <v>0</v>
      </c>
      <c r="BF382" s="188">
        <f>IF(N382="snížená",J382,0)</f>
        <v>0</v>
      </c>
      <c r="BG382" s="188">
        <f>IF(N382="zákl. přenesená",J382,0)</f>
        <v>0</v>
      </c>
      <c r="BH382" s="188">
        <f>IF(N382="sníž. přenesená",J382,0)</f>
        <v>0</v>
      </c>
      <c r="BI382" s="188">
        <f>IF(N382="nulová",J382,0)</f>
        <v>0</v>
      </c>
      <c r="BJ382" s="18" t="s">
        <v>79</v>
      </c>
      <c r="BK382" s="188">
        <f>ROUND(I382*H382,2)</f>
        <v>0</v>
      </c>
      <c r="BL382" s="18" t="s">
        <v>137</v>
      </c>
      <c r="BM382" s="187" t="s">
        <v>599</v>
      </c>
    </row>
    <row r="383" spans="1:65" s="2" customFormat="1" ht="11.25">
      <c r="A383" s="35"/>
      <c r="B383" s="36"/>
      <c r="C383" s="37"/>
      <c r="D383" s="189" t="s">
        <v>139</v>
      </c>
      <c r="E383" s="37"/>
      <c r="F383" s="190" t="s">
        <v>600</v>
      </c>
      <c r="G383" s="37"/>
      <c r="H383" s="37"/>
      <c r="I383" s="191"/>
      <c r="J383" s="37"/>
      <c r="K383" s="37"/>
      <c r="L383" s="40"/>
      <c r="M383" s="192"/>
      <c r="N383" s="193"/>
      <c r="O383" s="65"/>
      <c r="P383" s="65"/>
      <c r="Q383" s="65"/>
      <c r="R383" s="65"/>
      <c r="S383" s="65"/>
      <c r="T383" s="66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T383" s="18" t="s">
        <v>139</v>
      </c>
      <c r="AU383" s="18" t="s">
        <v>82</v>
      </c>
    </row>
    <row r="384" spans="1:65" s="2" customFormat="1" ht="11.25">
      <c r="A384" s="35"/>
      <c r="B384" s="36"/>
      <c r="C384" s="37"/>
      <c r="D384" s="194" t="s">
        <v>141</v>
      </c>
      <c r="E384" s="37"/>
      <c r="F384" s="195" t="s">
        <v>601</v>
      </c>
      <c r="G384" s="37"/>
      <c r="H384" s="37"/>
      <c r="I384" s="191"/>
      <c r="J384" s="37"/>
      <c r="K384" s="37"/>
      <c r="L384" s="40"/>
      <c r="M384" s="192"/>
      <c r="N384" s="193"/>
      <c r="O384" s="65"/>
      <c r="P384" s="65"/>
      <c r="Q384" s="65"/>
      <c r="R384" s="65"/>
      <c r="S384" s="65"/>
      <c r="T384" s="66"/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T384" s="18" t="s">
        <v>141</v>
      </c>
      <c r="AU384" s="18" t="s">
        <v>82</v>
      </c>
    </row>
    <row r="385" spans="1:65" s="13" customFormat="1" ht="11.25">
      <c r="B385" s="196"/>
      <c r="C385" s="197"/>
      <c r="D385" s="189" t="s">
        <v>143</v>
      </c>
      <c r="E385" s="198" t="s">
        <v>19</v>
      </c>
      <c r="F385" s="199" t="s">
        <v>602</v>
      </c>
      <c r="G385" s="197"/>
      <c r="H385" s="200">
        <v>155.6</v>
      </c>
      <c r="I385" s="201"/>
      <c r="J385" s="197"/>
      <c r="K385" s="197"/>
      <c r="L385" s="202"/>
      <c r="M385" s="203"/>
      <c r="N385" s="204"/>
      <c r="O385" s="204"/>
      <c r="P385" s="204"/>
      <c r="Q385" s="204"/>
      <c r="R385" s="204"/>
      <c r="S385" s="204"/>
      <c r="T385" s="205"/>
      <c r="AT385" s="206" t="s">
        <v>143</v>
      </c>
      <c r="AU385" s="206" t="s">
        <v>82</v>
      </c>
      <c r="AV385" s="13" t="s">
        <v>82</v>
      </c>
      <c r="AW385" s="13" t="s">
        <v>33</v>
      </c>
      <c r="AX385" s="13" t="s">
        <v>71</v>
      </c>
      <c r="AY385" s="206" t="s">
        <v>130</v>
      </c>
    </row>
    <row r="386" spans="1:65" s="13" customFormat="1" ht="22.5">
      <c r="B386" s="196"/>
      <c r="C386" s="197"/>
      <c r="D386" s="189" t="s">
        <v>143</v>
      </c>
      <c r="E386" s="198" t="s">
        <v>19</v>
      </c>
      <c r="F386" s="199" t="s">
        <v>603</v>
      </c>
      <c r="G386" s="197"/>
      <c r="H386" s="200">
        <v>52.8</v>
      </c>
      <c r="I386" s="201"/>
      <c r="J386" s="197"/>
      <c r="K386" s="197"/>
      <c r="L386" s="202"/>
      <c r="M386" s="203"/>
      <c r="N386" s="204"/>
      <c r="O386" s="204"/>
      <c r="P386" s="204"/>
      <c r="Q386" s="204"/>
      <c r="R386" s="204"/>
      <c r="S386" s="204"/>
      <c r="T386" s="205"/>
      <c r="AT386" s="206" t="s">
        <v>143</v>
      </c>
      <c r="AU386" s="206" t="s">
        <v>82</v>
      </c>
      <c r="AV386" s="13" t="s">
        <v>82</v>
      </c>
      <c r="AW386" s="13" t="s">
        <v>33</v>
      </c>
      <c r="AX386" s="13" t="s">
        <v>71</v>
      </c>
      <c r="AY386" s="206" t="s">
        <v>130</v>
      </c>
    </row>
    <row r="387" spans="1:65" s="13" customFormat="1" ht="11.25">
      <c r="B387" s="196"/>
      <c r="C387" s="197"/>
      <c r="D387" s="189" t="s">
        <v>143</v>
      </c>
      <c r="E387" s="198" t="s">
        <v>19</v>
      </c>
      <c r="F387" s="199" t="s">
        <v>604</v>
      </c>
      <c r="G387" s="197"/>
      <c r="H387" s="200">
        <v>3.5</v>
      </c>
      <c r="I387" s="201"/>
      <c r="J387" s="197"/>
      <c r="K387" s="197"/>
      <c r="L387" s="202"/>
      <c r="M387" s="203"/>
      <c r="N387" s="204"/>
      <c r="O387" s="204"/>
      <c r="P387" s="204"/>
      <c r="Q387" s="204"/>
      <c r="R387" s="204"/>
      <c r="S387" s="204"/>
      <c r="T387" s="205"/>
      <c r="AT387" s="206" t="s">
        <v>143</v>
      </c>
      <c r="AU387" s="206" t="s">
        <v>82</v>
      </c>
      <c r="AV387" s="13" t="s">
        <v>82</v>
      </c>
      <c r="AW387" s="13" t="s">
        <v>33</v>
      </c>
      <c r="AX387" s="13" t="s">
        <v>71</v>
      </c>
      <c r="AY387" s="206" t="s">
        <v>130</v>
      </c>
    </row>
    <row r="388" spans="1:65" s="2" customFormat="1" ht="16.5" customHeight="1">
      <c r="A388" s="35"/>
      <c r="B388" s="36"/>
      <c r="C388" s="176" t="s">
        <v>605</v>
      </c>
      <c r="D388" s="176" t="s">
        <v>132</v>
      </c>
      <c r="E388" s="177" t="s">
        <v>606</v>
      </c>
      <c r="F388" s="178" t="s">
        <v>607</v>
      </c>
      <c r="G388" s="179" t="s">
        <v>173</v>
      </c>
      <c r="H388" s="180">
        <v>155.6</v>
      </c>
      <c r="I388" s="181"/>
      <c r="J388" s="182">
        <f>ROUND(I388*H388,2)</f>
        <v>0</v>
      </c>
      <c r="K388" s="178" t="s">
        <v>136</v>
      </c>
      <c r="L388" s="40"/>
      <c r="M388" s="183" t="s">
        <v>19</v>
      </c>
      <c r="N388" s="184" t="s">
        <v>42</v>
      </c>
      <c r="O388" s="65"/>
      <c r="P388" s="185">
        <f>O388*H388</f>
        <v>0</v>
      </c>
      <c r="Q388" s="185">
        <v>0</v>
      </c>
      <c r="R388" s="185">
        <f>Q388*H388</f>
        <v>0</v>
      </c>
      <c r="S388" s="185">
        <v>5.0000000000000001E-3</v>
      </c>
      <c r="T388" s="186">
        <f>S388*H388</f>
        <v>0.77800000000000002</v>
      </c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R388" s="187" t="s">
        <v>137</v>
      </c>
      <c r="AT388" s="187" t="s">
        <v>132</v>
      </c>
      <c r="AU388" s="187" t="s">
        <v>82</v>
      </c>
      <c r="AY388" s="18" t="s">
        <v>130</v>
      </c>
      <c r="BE388" s="188">
        <f>IF(N388="základní",J388,0)</f>
        <v>0</v>
      </c>
      <c r="BF388" s="188">
        <f>IF(N388="snížená",J388,0)</f>
        <v>0</v>
      </c>
      <c r="BG388" s="188">
        <f>IF(N388="zákl. přenesená",J388,0)</f>
        <v>0</v>
      </c>
      <c r="BH388" s="188">
        <f>IF(N388="sníž. přenesená",J388,0)</f>
        <v>0</v>
      </c>
      <c r="BI388" s="188">
        <f>IF(N388="nulová",J388,0)</f>
        <v>0</v>
      </c>
      <c r="BJ388" s="18" t="s">
        <v>79</v>
      </c>
      <c r="BK388" s="188">
        <f>ROUND(I388*H388,2)</f>
        <v>0</v>
      </c>
      <c r="BL388" s="18" t="s">
        <v>137</v>
      </c>
      <c r="BM388" s="187" t="s">
        <v>608</v>
      </c>
    </row>
    <row r="389" spans="1:65" s="2" customFormat="1" ht="11.25">
      <c r="A389" s="35"/>
      <c r="B389" s="36"/>
      <c r="C389" s="37"/>
      <c r="D389" s="189" t="s">
        <v>139</v>
      </c>
      <c r="E389" s="37"/>
      <c r="F389" s="190" t="s">
        <v>609</v>
      </c>
      <c r="G389" s="37"/>
      <c r="H389" s="37"/>
      <c r="I389" s="191"/>
      <c r="J389" s="37"/>
      <c r="K389" s="37"/>
      <c r="L389" s="40"/>
      <c r="M389" s="192"/>
      <c r="N389" s="193"/>
      <c r="O389" s="65"/>
      <c r="P389" s="65"/>
      <c r="Q389" s="65"/>
      <c r="R389" s="65"/>
      <c r="S389" s="65"/>
      <c r="T389" s="66"/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T389" s="18" t="s">
        <v>139</v>
      </c>
      <c r="AU389" s="18" t="s">
        <v>82</v>
      </c>
    </row>
    <row r="390" spans="1:65" s="2" customFormat="1" ht="11.25">
      <c r="A390" s="35"/>
      <c r="B390" s="36"/>
      <c r="C390" s="37"/>
      <c r="D390" s="194" t="s">
        <v>141</v>
      </c>
      <c r="E390" s="37"/>
      <c r="F390" s="195" t="s">
        <v>610</v>
      </c>
      <c r="G390" s="37"/>
      <c r="H390" s="37"/>
      <c r="I390" s="191"/>
      <c r="J390" s="37"/>
      <c r="K390" s="37"/>
      <c r="L390" s="40"/>
      <c r="M390" s="192"/>
      <c r="N390" s="193"/>
      <c r="O390" s="65"/>
      <c r="P390" s="65"/>
      <c r="Q390" s="65"/>
      <c r="R390" s="65"/>
      <c r="S390" s="65"/>
      <c r="T390" s="66"/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T390" s="18" t="s">
        <v>141</v>
      </c>
      <c r="AU390" s="18" t="s">
        <v>82</v>
      </c>
    </row>
    <row r="391" spans="1:65" s="13" customFormat="1" ht="11.25">
      <c r="B391" s="196"/>
      <c r="C391" s="197"/>
      <c r="D391" s="189" t="s">
        <v>143</v>
      </c>
      <c r="E391" s="198" t="s">
        <v>19</v>
      </c>
      <c r="F391" s="199" t="s">
        <v>611</v>
      </c>
      <c r="G391" s="197"/>
      <c r="H391" s="200">
        <v>155.6</v>
      </c>
      <c r="I391" s="201"/>
      <c r="J391" s="197"/>
      <c r="K391" s="197"/>
      <c r="L391" s="202"/>
      <c r="M391" s="203"/>
      <c r="N391" s="204"/>
      <c r="O391" s="204"/>
      <c r="P391" s="204"/>
      <c r="Q391" s="204"/>
      <c r="R391" s="204"/>
      <c r="S391" s="204"/>
      <c r="T391" s="205"/>
      <c r="AT391" s="206" t="s">
        <v>143</v>
      </c>
      <c r="AU391" s="206" t="s">
        <v>82</v>
      </c>
      <c r="AV391" s="13" t="s">
        <v>82</v>
      </c>
      <c r="AW391" s="13" t="s">
        <v>33</v>
      </c>
      <c r="AX391" s="13" t="s">
        <v>79</v>
      </c>
      <c r="AY391" s="206" t="s">
        <v>130</v>
      </c>
    </row>
    <row r="392" spans="1:65" s="2" customFormat="1" ht="16.5" customHeight="1">
      <c r="A392" s="35"/>
      <c r="B392" s="36"/>
      <c r="C392" s="176" t="s">
        <v>612</v>
      </c>
      <c r="D392" s="176" t="s">
        <v>132</v>
      </c>
      <c r="E392" s="177" t="s">
        <v>613</v>
      </c>
      <c r="F392" s="178" t="s">
        <v>614</v>
      </c>
      <c r="G392" s="179" t="s">
        <v>173</v>
      </c>
      <c r="H392" s="180">
        <v>27.7</v>
      </c>
      <c r="I392" s="181"/>
      <c r="J392" s="182">
        <f>ROUND(I392*H392,2)</f>
        <v>0</v>
      </c>
      <c r="K392" s="178" t="s">
        <v>136</v>
      </c>
      <c r="L392" s="40"/>
      <c r="M392" s="183" t="s">
        <v>19</v>
      </c>
      <c r="N392" s="184" t="s">
        <v>42</v>
      </c>
      <c r="O392" s="65"/>
      <c r="P392" s="185">
        <f>O392*H392</f>
        <v>0</v>
      </c>
      <c r="Q392" s="185">
        <v>1.0000000000000001E-5</v>
      </c>
      <c r="R392" s="185">
        <f>Q392*H392</f>
        <v>2.7700000000000001E-4</v>
      </c>
      <c r="S392" s="185">
        <v>0</v>
      </c>
      <c r="T392" s="186">
        <f>S392*H392</f>
        <v>0</v>
      </c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R392" s="187" t="s">
        <v>137</v>
      </c>
      <c r="AT392" s="187" t="s">
        <v>132</v>
      </c>
      <c r="AU392" s="187" t="s">
        <v>82</v>
      </c>
      <c r="AY392" s="18" t="s">
        <v>130</v>
      </c>
      <c r="BE392" s="188">
        <f>IF(N392="základní",J392,0)</f>
        <v>0</v>
      </c>
      <c r="BF392" s="188">
        <f>IF(N392="snížená",J392,0)</f>
        <v>0</v>
      </c>
      <c r="BG392" s="188">
        <f>IF(N392="zákl. přenesená",J392,0)</f>
        <v>0</v>
      </c>
      <c r="BH392" s="188">
        <f>IF(N392="sníž. přenesená",J392,0)</f>
        <v>0</v>
      </c>
      <c r="BI392" s="188">
        <f>IF(N392="nulová",J392,0)</f>
        <v>0</v>
      </c>
      <c r="BJ392" s="18" t="s">
        <v>79</v>
      </c>
      <c r="BK392" s="188">
        <f>ROUND(I392*H392,2)</f>
        <v>0</v>
      </c>
      <c r="BL392" s="18" t="s">
        <v>137</v>
      </c>
      <c r="BM392" s="187" t="s">
        <v>615</v>
      </c>
    </row>
    <row r="393" spans="1:65" s="2" customFormat="1" ht="11.25">
      <c r="A393" s="35"/>
      <c r="B393" s="36"/>
      <c r="C393" s="37"/>
      <c r="D393" s="189" t="s">
        <v>139</v>
      </c>
      <c r="E393" s="37"/>
      <c r="F393" s="190" t="s">
        <v>616</v>
      </c>
      <c r="G393" s="37"/>
      <c r="H393" s="37"/>
      <c r="I393" s="191"/>
      <c r="J393" s="37"/>
      <c r="K393" s="37"/>
      <c r="L393" s="40"/>
      <c r="M393" s="192"/>
      <c r="N393" s="193"/>
      <c r="O393" s="65"/>
      <c r="P393" s="65"/>
      <c r="Q393" s="65"/>
      <c r="R393" s="65"/>
      <c r="S393" s="65"/>
      <c r="T393" s="66"/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T393" s="18" t="s">
        <v>139</v>
      </c>
      <c r="AU393" s="18" t="s">
        <v>82</v>
      </c>
    </row>
    <row r="394" spans="1:65" s="2" customFormat="1" ht="11.25">
      <c r="A394" s="35"/>
      <c r="B394" s="36"/>
      <c r="C394" s="37"/>
      <c r="D394" s="194" t="s">
        <v>141</v>
      </c>
      <c r="E394" s="37"/>
      <c r="F394" s="195" t="s">
        <v>617</v>
      </c>
      <c r="G394" s="37"/>
      <c r="H394" s="37"/>
      <c r="I394" s="191"/>
      <c r="J394" s="37"/>
      <c r="K394" s="37"/>
      <c r="L394" s="40"/>
      <c r="M394" s="192"/>
      <c r="N394" s="193"/>
      <c r="O394" s="65"/>
      <c r="P394" s="65"/>
      <c r="Q394" s="65"/>
      <c r="R394" s="65"/>
      <c r="S394" s="65"/>
      <c r="T394" s="66"/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T394" s="18" t="s">
        <v>141</v>
      </c>
      <c r="AU394" s="18" t="s">
        <v>82</v>
      </c>
    </row>
    <row r="395" spans="1:65" s="14" customFormat="1" ht="11.25">
      <c r="B395" s="208"/>
      <c r="C395" s="209"/>
      <c r="D395" s="189" t="s">
        <v>143</v>
      </c>
      <c r="E395" s="210" t="s">
        <v>19</v>
      </c>
      <c r="F395" s="211" t="s">
        <v>618</v>
      </c>
      <c r="G395" s="209"/>
      <c r="H395" s="210" t="s">
        <v>19</v>
      </c>
      <c r="I395" s="212"/>
      <c r="J395" s="209"/>
      <c r="K395" s="209"/>
      <c r="L395" s="213"/>
      <c r="M395" s="214"/>
      <c r="N395" s="215"/>
      <c r="O395" s="215"/>
      <c r="P395" s="215"/>
      <c r="Q395" s="215"/>
      <c r="R395" s="215"/>
      <c r="S395" s="215"/>
      <c r="T395" s="216"/>
      <c r="AT395" s="217" t="s">
        <v>143</v>
      </c>
      <c r="AU395" s="217" t="s">
        <v>82</v>
      </c>
      <c r="AV395" s="14" t="s">
        <v>79</v>
      </c>
      <c r="AW395" s="14" t="s">
        <v>33</v>
      </c>
      <c r="AX395" s="14" t="s">
        <v>71</v>
      </c>
      <c r="AY395" s="217" t="s">
        <v>130</v>
      </c>
    </row>
    <row r="396" spans="1:65" s="13" customFormat="1" ht="11.25">
      <c r="B396" s="196"/>
      <c r="C396" s="197"/>
      <c r="D396" s="189" t="s">
        <v>143</v>
      </c>
      <c r="E396" s="198" t="s">
        <v>19</v>
      </c>
      <c r="F396" s="199" t="s">
        <v>619</v>
      </c>
      <c r="G396" s="197"/>
      <c r="H396" s="200">
        <v>10.199999999999999</v>
      </c>
      <c r="I396" s="201"/>
      <c r="J396" s="197"/>
      <c r="K396" s="197"/>
      <c r="L396" s="202"/>
      <c r="M396" s="203"/>
      <c r="N396" s="204"/>
      <c r="O396" s="204"/>
      <c r="P396" s="204"/>
      <c r="Q396" s="204"/>
      <c r="R396" s="204"/>
      <c r="S396" s="204"/>
      <c r="T396" s="205"/>
      <c r="AT396" s="206" t="s">
        <v>143</v>
      </c>
      <c r="AU396" s="206" t="s">
        <v>82</v>
      </c>
      <c r="AV396" s="13" t="s">
        <v>82</v>
      </c>
      <c r="AW396" s="13" t="s">
        <v>33</v>
      </c>
      <c r="AX396" s="13" t="s">
        <v>71</v>
      </c>
      <c r="AY396" s="206" t="s">
        <v>130</v>
      </c>
    </row>
    <row r="397" spans="1:65" s="13" customFormat="1" ht="11.25">
      <c r="B397" s="196"/>
      <c r="C397" s="197"/>
      <c r="D397" s="189" t="s">
        <v>143</v>
      </c>
      <c r="E397" s="198" t="s">
        <v>19</v>
      </c>
      <c r="F397" s="199" t="s">
        <v>620</v>
      </c>
      <c r="G397" s="197"/>
      <c r="H397" s="200">
        <v>4</v>
      </c>
      <c r="I397" s="201"/>
      <c r="J397" s="197"/>
      <c r="K397" s="197"/>
      <c r="L397" s="202"/>
      <c r="M397" s="203"/>
      <c r="N397" s="204"/>
      <c r="O397" s="204"/>
      <c r="P397" s="204"/>
      <c r="Q397" s="204"/>
      <c r="R397" s="204"/>
      <c r="S397" s="204"/>
      <c r="T397" s="205"/>
      <c r="AT397" s="206" t="s">
        <v>143</v>
      </c>
      <c r="AU397" s="206" t="s">
        <v>82</v>
      </c>
      <c r="AV397" s="13" t="s">
        <v>82</v>
      </c>
      <c r="AW397" s="13" t="s">
        <v>33</v>
      </c>
      <c r="AX397" s="13" t="s">
        <v>71</v>
      </c>
      <c r="AY397" s="206" t="s">
        <v>130</v>
      </c>
    </row>
    <row r="398" spans="1:65" s="13" customFormat="1" ht="11.25">
      <c r="B398" s="196"/>
      <c r="C398" s="197"/>
      <c r="D398" s="189" t="s">
        <v>143</v>
      </c>
      <c r="E398" s="198" t="s">
        <v>19</v>
      </c>
      <c r="F398" s="199" t="s">
        <v>621</v>
      </c>
      <c r="G398" s="197"/>
      <c r="H398" s="200">
        <v>12</v>
      </c>
      <c r="I398" s="201"/>
      <c r="J398" s="197"/>
      <c r="K398" s="197"/>
      <c r="L398" s="202"/>
      <c r="M398" s="203"/>
      <c r="N398" s="204"/>
      <c r="O398" s="204"/>
      <c r="P398" s="204"/>
      <c r="Q398" s="204"/>
      <c r="R398" s="204"/>
      <c r="S398" s="204"/>
      <c r="T398" s="205"/>
      <c r="AT398" s="206" t="s">
        <v>143</v>
      </c>
      <c r="AU398" s="206" t="s">
        <v>82</v>
      </c>
      <c r="AV398" s="13" t="s">
        <v>82</v>
      </c>
      <c r="AW398" s="13" t="s">
        <v>33</v>
      </c>
      <c r="AX398" s="13" t="s">
        <v>71</v>
      </c>
      <c r="AY398" s="206" t="s">
        <v>130</v>
      </c>
    </row>
    <row r="399" spans="1:65" s="13" customFormat="1" ht="11.25">
      <c r="B399" s="196"/>
      <c r="C399" s="197"/>
      <c r="D399" s="189" t="s">
        <v>143</v>
      </c>
      <c r="E399" s="198" t="s">
        <v>19</v>
      </c>
      <c r="F399" s="199" t="s">
        <v>622</v>
      </c>
      <c r="G399" s="197"/>
      <c r="H399" s="200">
        <v>1.5</v>
      </c>
      <c r="I399" s="201"/>
      <c r="J399" s="197"/>
      <c r="K399" s="197"/>
      <c r="L399" s="202"/>
      <c r="M399" s="203"/>
      <c r="N399" s="204"/>
      <c r="O399" s="204"/>
      <c r="P399" s="204"/>
      <c r="Q399" s="204"/>
      <c r="R399" s="204"/>
      <c r="S399" s="204"/>
      <c r="T399" s="205"/>
      <c r="AT399" s="206" t="s">
        <v>143</v>
      </c>
      <c r="AU399" s="206" t="s">
        <v>82</v>
      </c>
      <c r="AV399" s="13" t="s">
        <v>82</v>
      </c>
      <c r="AW399" s="13" t="s">
        <v>33</v>
      </c>
      <c r="AX399" s="13" t="s">
        <v>71</v>
      </c>
      <c r="AY399" s="206" t="s">
        <v>130</v>
      </c>
    </row>
    <row r="400" spans="1:65" s="2" customFormat="1" ht="16.5" customHeight="1">
      <c r="A400" s="35"/>
      <c r="B400" s="36"/>
      <c r="C400" s="218" t="s">
        <v>623</v>
      </c>
      <c r="D400" s="218" t="s">
        <v>394</v>
      </c>
      <c r="E400" s="219" t="s">
        <v>624</v>
      </c>
      <c r="F400" s="220" t="s">
        <v>625</v>
      </c>
      <c r="G400" s="221" t="s">
        <v>173</v>
      </c>
      <c r="H400" s="222">
        <v>28.530999999999999</v>
      </c>
      <c r="I400" s="223"/>
      <c r="J400" s="224">
        <f>ROUND(I400*H400,2)</f>
        <v>0</v>
      </c>
      <c r="K400" s="220" t="s">
        <v>136</v>
      </c>
      <c r="L400" s="225"/>
      <c r="M400" s="226" t="s">
        <v>19</v>
      </c>
      <c r="N400" s="227" t="s">
        <v>42</v>
      </c>
      <c r="O400" s="65"/>
      <c r="P400" s="185">
        <f>O400*H400</f>
        <v>0</v>
      </c>
      <c r="Q400" s="185">
        <v>2.6700000000000001E-3</v>
      </c>
      <c r="R400" s="185">
        <f>Q400*H400</f>
        <v>7.6177769999999992E-2</v>
      </c>
      <c r="S400" s="185">
        <v>0</v>
      </c>
      <c r="T400" s="186">
        <f>S400*H400</f>
        <v>0</v>
      </c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R400" s="187" t="s">
        <v>186</v>
      </c>
      <c r="AT400" s="187" t="s">
        <v>394</v>
      </c>
      <c r="AU400" s="187" t="s">
        <v>82</v>
      </c>
      <c r="AY400" s="18" t="s">
        <v>130</v>
      </c>
      <c r="BE400" s="188">
        <f>IF(N400="základní",J400,0)</f>
        <v>0</v>
      </c>
      <c r="BF400" s="188">
        <f>IF(N400="snížená",J400,0)</f>
        <v>0</v>
      </c>
      <c r="BG400" s="188">
        <f>IF(N400="zákl. přenesená",J400,0)</f>
        <v>0</v>
      </c>
      <c r="BH400" s="188">
        <f>IF(N400="sníž. přenesená",J400,0)</f>
        <v>0</v>
      </c>
      <c r="BI400" s="188">
        <f>IF(N400="nulová",J400,0)</f>
        <v>0</v>
      </c>
      <c r="BJ400" s="18" t="s">
        <v>79</v>
      </c>
      <c r="BK400" s="188">
        <f>ROUND(I400*H400,2)</f>
        <v>0</v>
      </c>
      <c r="BL400" s="18" t="s">
        <v>137</v>
      </c>
      <c r="BM400" s="187" t="s">
        <v>626</v>
      </c>
    </row>
    <row r="401" spans="1:65" s="2" customFormat="1" ht="11.25">
      <c r="A401" s="35"/>
      <c r="B401" s="36"/>
      <c r="C401" s="37"/>
      <c r="D401" s="189" t="s">
        <v>139</v>
      </c>
      <c r="E401" s="37"/>
      <c r="F401" s="190" t="s">
        <v>625</v>
      </c>
      <c r="G401" s="37"/>
      <c r="H401" s="37"/>
      <c r="I401" s="191"/>
      <c r="J401" s="37"/>
      <c r="K401" s="37"/>
      <c r="L401" s="40"/>
      <c r="M401" s="192"/>
      <c r="N401" s="193"/>
      <c r="O401" s="65"/>
      <c r="P401" s="65"/>
      <c r="Q401" s="65"/>
      <c r="R401" s="65"/>
      <c r="S401" s="65"/>
      <c r="T401" s="66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T401" s="18" t="s">
        <v>139</v>
      </c>
      <c r="AU401" s="18" t="s">
        <v>82</v>
      </c>
    </row>
    <row r="402" spans="1:65" s="13" customFormat="1" ht="11.25">
      <c r="B402" s="196"/>
      <c r="C402" s="197"/>
      <c r="D402" s="189" t="s">
        <v>143</v>
      </c>
      <c r="E402" s="197"/>
      <c r="F402" s="199" t="s">
        <v>627</v>
      </c>
      <c r="G402" s="197"/>
      <c r="H402" s="200">
        <v>28.530999999999999</v>
      </c>
      <c r="I402" s="201"/>
      <c r="J402" s="197"/>
      <c r="K402" s="197"/>
      <c r="L402" s="202"/>
      <c r="M402" s="203"/>
      <c r="N402" s="204"/>
      <c r="O402" s="204"/>
      <c r="P402" s="204"/>
      <c r="Q402" s="204"/>
      <c r="R402" s="204"/>
      <c r="S402" s="204"/>
      <c r="T402" s="205"/>
      <c r="AT402" s="206" t="s">
        <v>143</v>
      </c>
      <c r="AU402" s="206" t="s">
        <v>82</v>
      </c>
      <c r="AV402" s="13" t="s">
        <v>82</v>
      </c>
      <c r="AW402" s="13" t="s">
        <v>4</v>
      </c>
      <c r="AX402" s="13" t="s">
        <v>79</v>
      </c>
      <c r="AY402" s="206" t="s">
        <v>130</v>
      </c>
    </row>
    <row r="403" spans="1:65" s="2" customFormat="1" ht="16.5" customHeight="1">
      <c r="A403" s="35"/>
      <c r="B403" s="36"/>
      <c r="C403" s="176" t="s">
        <v>628</v>
      </c>
      <c r="D403" s="176" t="s">
        <v>132</v>
      </c>
      <c r="E403" s="177" t="s">
        <v>629</v>
      </c>
      <c r="F403" s="178" t="s">
        <v>630</v>
      </c>
      <c r="G403" s="179" t="s">
        <v>173</v>
      </c>
      <c r="H403" s="180">
        <v>48.3</v>
      </c>
      <c r="I403" s="181"/>
      <c r="J403" s="182">
        <f>ROUND(I403*H403,2)</f>
        <v>0</v>
      </c>
      <c r="K403" s="178" t="s">
        <v>136</v>
      </c>
      <c r="L403" s="40"/>
      <c r="M403" s="183" t="s">
        <v>19</v>
      </c>
      <c r="N403" s="184" t="s">
        <v>42</v>
      </c>
      <c r="O403" s="65"/>
      <c r="P403" s="185">
        <f>O403*H403</f>
        <v>0</v>
      </c>
      <c r="Q403" s="185">
        <v>2.0000000000000002E-5</v>
      </c>
      <c r="R403" s="185">
        <f>Q403*H403</f>
        <v>9.6600000000000006E-4</v>
      </c>
      <c r="S403" s="185">
        <v>0</v>
      </c>
      <c r="T403" s="186">
        <f>S403*H403</f>
        <v>0</v>
      </c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R403" s="187" t="s">
        <v>137</v>
      </c>
      <c r="AT403" s="187" t="s">
        <v>132</v>
      </c>
      <c r="AU403" s="187" t="s">
        <v>82</v>
      </c>
      <c r="AY403" s="18" t="s">
        <v>130</v>
      </c>
      <c r="BE403" s="188">
        <f>IF(N403="základní",J403,0)</f>
        <v>0</v>
      </c>
      <c r="BF403" s="188">
        <f>IF(N403="snížená",J403,0)</f>
        <v>0</v>
      </c>
      <c r="BG403" s="188">
        <f>IF(N403="zákl. přenesená",J403,0)</f>
        <v>0</v>
      </c>
      <c r="BH403" s="188">
        <f>IF(N403="sníž. přenesená",J403,0)</f>
        <v>0</v>
      </c>
      <c r="BI403" s="188">
        <f>IF(N403="nulová",J403,0)</f>
        <v>0</v>
      </c>
      <c r="BJ403" s="18" t="s">
        <v>79</v>
      </c>
      <c r="BK403" s="188">
        <f>ROUND(I403*H403,2)</f>
        <v>0</v>
      </c>
      <c r="BL403" s="18" t="s">
        <v>137</v>
      </c>
      <c r="BM403" s="187" t="s">
        <v>631</v>
      </c>
    </row>
    <row r="404" spans="1:65" s="2" customFormat="1" ht="11.25">
      <c r="A404" s="35"/>
      <c r="B404" s="36"/>
      <c r="C404" s="37"/>
      <c r="D404" s="189" t="s">
        <v>139</v>
      </c>
      <c r="E404" s="37"/>
      <c r="F404" s="190" t="s">
        <v>632</v>
      </c>
      <c r="G404" s="37"/>
      <c r="H404" s="37"/>
      <c r="I404" s="191"/>
      <c r="J404" s="37"/>
      <c r="K404" s="37"/>
      <c r="L404" s="40"/>
      <c r="M404" s="192"/>
      <c r="N404" s="193"/>
      <c r="O404" s="65"/>
      <c r="P404" s="65"/>
      <c r="Q404" s="65"/>
      <c r="R404" s="65"/>
      <c r="S404" s="65"/>
      <c r="T404" s="66"/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T404" s="18" t="s">
        <v>139</v>
      </c>
      <c r="AU404" s="18" t="s">
        <v>82</v>
      </c>
    </row>
    <row r="405" spans="1:65" s="2" customFormat="1" ht="11.25">
      <c r="A405" s="35"/>
      <c r="B405" s="36"/>
      <c r="C405" s="37"/>
      <c r="D405" s="194" t="s">
        <v>141</v>
      </c>
      <c r="E405" s="37"/>
      <c r="F405" s="195" t="s">
        <v>633</v>
      </c>
      <c r="G405" s="37"/>
      <c r="H405" s="37"/>
      <c r="I405" s="191"/>
      <c r="J405" s="37"/>
      <c r="K405" s="37"/>
      <c r="L405" s="40"/>
      <c r="M405" s="192"/>
      <c r="N405" s="193"/>
      <c r="O405" s="65"/>
      <c r="P405" s="65"/>
      <c r="Q405" s="65"/>
      <c r="R405" s="65"/>
      <c r="S405" s="65"/>
      <c r="T405" s="66"/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T405" s="18" t="s">
        <v>141</v>
      </c>
      <c r="AU405" s="18" t="s">
        <v>82</v>
      </c>
    </row>
    <row r="406" spans="1:65" s="14" customFormat="1" ht="11.25">
      <c r="B406" s="208"/>
      <c r="C406" s="209"/>
      <c r="D406" s="189" t="s">
        <v>143</v>
      </c>
      <c r="E406" s="210" t="s">
        <v>19</v>
      </c>
      <c r="F406" s="211" t="s">
        <v>618</v>
      </c>
      <c r="G406" s="209"/>
      <c r="H406" s="210" t="s">
        <v>19</v>
      </c>
      <c r="I406" s="212"/>
      <c r="J406" s="209"/>
      <c r="K406" s="209"/>
      <c r="L406" s="213"/>
      <c r="M406" s="214"/>
      <c r="N406" s="215"/>
      <c r="O406" s="215"/>
      <c r="P406" s="215"/>
      <c r="Q406" s="215"/>
      <c r="R406" s="215"/>
      <c r="S406" s="215"/>
      <c r="T406" s="216"/>
      <c r="AT406" s="217" t="s">
        <v>143</v>
      </c>
      <c r="AU406" s="217" t="s">
        <v>82</v>
      </c>
      <c r="AV406" s="14" t="s">
        <v>79</v>
      </c>
      <c r="AW406" s="14" t="s">
        <v>33</v>
      </c>
      <c r="AX406" s="14" t="s">
        <v>71</v>
      </c>
      <c r="AY406" s="217" t="s">
        <v>130</v>
      </c>
    </row>
    <row r="407" spans="1:65" s="13" customFormat="1" ht="11.25">
      <c r="B407" s="196"/>
      <c r="C407" s="197"/>
      <c r="D407" s="189" t="s">
        <v>143</v>
      </c>
      <c r="E407" s="198" t="s">
        <v>19</v>
      </c>
      <c r="F407" s="199" t="s">
        <v>634</v>
      </c>
      <c r="G407" s="197"/>
      <c r="H407" s="200">
        <v>2.5</v>
      </c>
      <c r="I407" s="201"/>
      <c r="J407" s="197"/>
      <c r="K407" s="197"/>
      <c r="L407" s="202"/>
      <c r="M407" s="203"/>
      <c r="N407" s="204"/>
      <c r="O407" s="204"/>
      <c r="P407" s="204"/>
      <c r="Q407" s="204"/>
      <c r="R407" s="204"/>
      <c r="S407" s="204"/>
      <c r="T407" s="205"/>
      <c r="AT407" s="206" t="s">
        <v>143</v>
      </c>
      <c r="AU407" s="206" t="s">
        <v>82</v>
      </c>
      <c r="AV407" s="13" t="s">
        <v>82</v>
      </c>
      <c r="AW407" s="13" t="s">
        <v>33</v>
      </c>
      <c r="AX407" s="13" t="s">
        <v>71</v>
      </c>
      <c r="AY407" s="206" t="s">
        <v>130</v>
      </c>
    </row>
    <row r="408" spans="1:65" s="13" customFormat="1" ht="11.25">
      <c r="B408" s="196"/>
      <c r="C408" s="197"/>
      <c r="D408" s="189" t="s">
        <v>143</v>
      </c>
      <c r="E408" s="198" t="s">
        <v>19</v>
      </c>
      <c r="F408" s="199" t="s">
        <v>635</v>
      </c>
      <c r="G408" s="197"/>
      <c r="H408" s="200">
        <v>12.2</v>
      </c>
      <c r="I408" s="201"/>
      <c r="J408" s="197"/>
      <c r="K408" s="197"/>
      <c r="L408" s="202"/>
      <c r="M408" s="203"/>
      <c r="N408" s="204"/>
      <c r="O408" s="204"/>
      <c r="P408" s="204"/>
      <c r="Q408" s="204"/>
      <c r="R408" s="204"/>
      <c r="S408" s="204"/>
      <c r="T408" s="205"/>
      <c r="AT408" s="206" t="s">
        <v>143</v>
      </c>
      <c r="AU408" s="206" t="s">
        <v>82</v>
      </c>
      <c r="AV408" s="13" t="s">
        <v>82</v>
      </c>
      <c r="AW408" s="13" t="s">
        <v>33</v>
      </c>
      <c r="AX408" s="13" t="s">
        <v>71</v>
      </c>
      <c r="AY408" s="206" t="s">
        <v>130</v>
      </c>
    </row>
    <row r="409" spans="1:65" s="13" customFormat="1" ht="11.25">
      <c r="B409" s="196"/>
      <c r="C409" s="197"/>
      <c r="D409" s="189" t="s">
        <v>143</v>
      </c>
      <c r="E409" s="198" t="s">
        <v>19</v>
      </c>
      <c r="F409" s="199" t="s">
        <v>636</v>
      </c>
      <c r="G409" s="197"/>
      <c r="H409" s="200">
        <v>5.8</v>
      </c>
      <c r="I409" s="201"/>
      <c r="J409" s="197"/>
      <c r="K409" s="197"/>
      <c r="L409" s="202"/>
      <c r="M409" s="203"/>
      <c r="N409" s="204"/>
      <c r="O409" s="204"/>
      <c r="P409" s="204"/>
      <c r="Q409" s="204"/>
      <c r="R409" s="204"/>
      <c r="S409" s="204"/>
      <c r="T409" s="205"/>
      <c r="AT409" s="206" t="s">
        <v>143</v>
      </c>
      <c r="AU409" s="206" t="s">
        <v>82</v>
      </c>
      <c r="AV409" s="13" t="s">
        <v>82</v>
      </c>
      <c r="AW409" s="13" t="s">
        <v>33</v>
      </c>
      <c r="AX409" s="13" t="s">
        <v>71</v>
      </c>
      <c r="AY409" s="206" t="s">
        <v>130</v>
      </c>
    </row>
    <row r="410" spans="1:65" s="13" customFormat="1" ht="11.25">
      <c r="B410" s="196"/>
      <c r="C410" s="197"/>
      <c r="D410" s="189" t="s">
        <v>143</v>
      </c>
      <c r="E410" s="198" t="s">
        <v>19</v>
      </c>
      <c r="F410" s="199" t="s">
        <v>637</v>
      </c>
      <c r="G410" s="197"/>
      <c r="H410" s="200">
        <v>5.5</v>
      </c>
      <c r="I410" s="201"/>
      <c r="J410" s="197"/>
      <c r="K410" s="197"/>
      <c r="L410" s="202"/>
      <c r="M410" s="203"/>
      <c r="N410" s="204"/>
      <c r="O410" s="204"/>
      <c r="P410" s="204"/>
      <c r="Q410" s="204"/>
      <c r="R410" s="204"/>
      <c r="S410" s="204"/>
      <c r="T410" s="205"/>
      <c r="AT410" s="206" t="s">
        <v>143</v>
      </c>
      <c r="AU410" s="206" t="s">
        <v>82</v>
      </c>
      <c r="AV410" s="13" t="s">
        <v>82</v>
      </c>
      <c r="AW410" s="13" t="s">
        <v>33</v>
      </c>
      <c r="AX410" s="13" t="s">
        <v>71</v>
      </c>
      <c r="AY410" s="206" t="s">
        <v>130</v>
      </c>
    </row>
    <row r="411" spans="1:65" s="13" customFormat="1" ht="11.25">
      <c r="B411" s="196"/>
      <c r="C411" s="197"/>
      <c r="D411" s="189" t="s">
        <v>143</v>
      </c>
      <c r="E411" s="198" t="s">
        <v>19</v>
      </c>
      <c r="F411" s="199" t="s">
        <v>638</v>
      </c>
      <c r="G411" s="197"/>
      <c r="H411" s="200">
        <v>15.6</v>
      </c>
      <c r="I411" s="201"/>
      <c r="J411" s="197"/>
      <c r="K411" s="197"/>
      <c r="L411" s="202"/>
      <c r="M411" s="203"/>
      <c r="N411" s="204"/>
      <c r="O411" s="204"/>
      <c r="P411" s="204"/>
      <c r="Q411" s="204"/>
      <c r="R411" s="204"/>
      <c r="S411" s="204"/>
      <c r="T411" s="205"/>
      <c r="AT411" s="206" t="s">
        <v>143</v>
      </c>
      <c r="AU411" s="206" t="s">
        <v>82</v>
      </c>
      <c r="AV411" s="13" t="s">
        <v>82</v>
      </c>
      <c r="AW411" s="13" t="s">
        <v>33</v>
      </c>
      <c r="AX411" s="13" t="s">
        <v>71</v>
      </c>
      <c r="AY411" s="206" t="s">
        <v>130</v>
      </c>
    </row>
    <row r="412" spans="1:65" s="13" customFormat="1" ht="11.25">
      <c r="B412" s="196"/>
      <c r="C412" s="197"/>
      <c r="D412" s="189" t="s">
        <v>143</v>
      </c>
      <c r="E412" s="198" t="s">
        <v>19</v>
      </c>
      <c r="F412" s="199" t="s">
        <v>639</v>
      </c>
      <c r="G412" s="197"/>
      <c r="H412" s="200">
        <v>6.7</v>
      </c>
      <c r="I412" s="201"/>
      <c r="J412" s="197"/>
      <c r="K412" s="197"/>
      <c r="L412" s="202"/>
      <c r="M412" s="203"/>
      <c r="N412" s="204"/>
      <c r="O412" s="204"/>
      <c r="P412" s="204"/>
      <c r="Q412" s="204"/>
      <c r="R412" s="204"/>
      <c r="S412" s="204"/>
      <c r="T412" s="205"/>
      <c r="AT412" s="206" t="s">
        <v>143</v>
      </c>
      <c r="AU412" s="206" t="s">
        <v>82</v>
      </c>
      <c r="AV412" s="13" t="s">
        <v>82</v>
      </c>
      <c r="AW412" s="13" t="s">
        <v>33</v>
      </c>
      <c r="AX412" s="13" t="s">
        <v>71</v>
      </c>
      <c r="AY412" s="206" t="s">
        <v>130</v>
      </c>
    </row>
    <row r="413" spans="1:65" s="2" customFormat="1" ht="16.5" customHeight="1">
      <c r="A413" s="35"/>
      <c r="B413" s="36"/>
      <c r="C413" s="218" t="s">
        <v>640</v>
      </c>
      <c r="D413" s="218" t="s">
        <v>394</v>
      </c>
      <c r="E413" s="219" t="s">
        <v>641</v>
      </c>
      <c r="F413" s="220" t="s">
        <v>642</v>
      </c>
      <c r="G413" s="221" t="s">
        <v>173</v>
      </c>
      <c r="H413" s="222">
        <v>3.399</v>
      </c>
      <c r="I413" s="223"/>
      <c r="J413" s="224">
        <f>ROUND(I413*H413,2)</f>
        <v>0</v>
      </c>
      <c r="K413" s="220" t="s">
        <v>136</v>
      </c>
      <c r="L413" s="225"/>
      <c r="M413" s="226" t="s">
        <v>19</v>
      </c>
      <c r="N413" s="227" t="s">
        <v>42</v>
      </c>
      <c r="O413" s="65"/>
      <c r="P413" s="185">
        <f>O413*H413</f>
        <v>0</v>
      </c>
      <c r="Q413" s="185">
        <v>8.0999999999999996E-3</v>
      </c>
      <c r="R413" s="185">
        <f>Q413*H413</f>
        <v>2.7531899999999998E-2</v>
      </c>
      <c r="S413" s="185">
        <v>0</v>
      </c>
      <c r="T413" s="186">
        <f>S413*H413</f>
        <v>0</v>
      </c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R413" s="187" t="s">
        <v>186</v>
      </c>
      <c r="AT413" s="187" t="s">
        <v>394</v>
      </c>
      <c r="AU413" s="187" t="s">
        <v>82</v>
      </c>
      <c r="AY413" s="18" t="s">
        <v>130</v>
      </c>
      <c r="BE413" s="188">
        <f>IF(N413="základní",J413,0)</f>
        <v>0</v>
      </c>
      <c r="BF413" s="188">
        <f>IF(N413="snížená",J413,0)</f>
        <v>0</v>
      </c>
      <c r="BG413" s="188">
        <f>IF(N413="zákl. přenesená",J413,0)</f>
        <v>0</v>
      </c>
      <c r="BH413" s="188">
        <f>IF(N413="sníž. přenesená",J413,0)</f>
        <v>0</v>
      </c>
      <c r="BI413" s="188">
        <f>IF(N413="nulová",J413,0)</f>
        <v>0</v>
      </c>
      <c r="BJ413" s="18" t="s">
        <v>79</v>
      </c>
      <c r="BK413" s="188">
        <f>ROUND(I413*H413,2)</f>
        <v>0</v>
      </c>
      <c r="BL413" s="18" t="s">
        <v>137</v>
      </c>
      <c r="BM413" s="187" t="s">
        <v>643</v>
      </c>
    </row>
    <row r="414" spans="1:65" s="2" customFormat="1" ht="11.25">
      <c r="A414" s="35"/>
      <c r="B414" s="36"/>
      <c r="C414" s="37"/>
      <c r="D414" s="189" t="s">
        <v>139</v>
      </c>
      <c r="E414" s="37"/>
      <c r="F414" s="190" t="s">
        <v>642</v>
      </c>
      <c r="G414" s="37"/>
      <c r="H414" s="37"/>
      <c r="I414" s="191"/>
      <c r="J414" s="37"/>
      <c r="K414" s="37"/>
      <c r="L414" s="40"/>
      <c r="M414" s="192"/>
      <c r="N414" s="193"/>
      <c r="O414" s="65"/>
      <c r="P414" s="65"/>
      <c r="Q414" s="65"/>
      <c r="R414" s="65"/>
      <c r="S414" s="65"/>
      <c r="T414" s="66"/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T414" s="18" t="s">
        <v>139</v>
      </c>
      <c r="AU414" s="18" t="s">
        <v>82</v>
      </c>
    </row>
    <row r="415" spans="1:65" s="13" customFormat="1" ht="11.25">
      <c r="B415" s="196"/>
      <c r="C415" s="197"/>
      <c r="D415" s="189" t="s">
        <v>143</v>
      </c>
      <c r="E415" s="198" t="s">
        <v>19</v>
      </c>
      <c r="F415" s="199" t="s">
        <v>644</v>
      </c>
      <c r="G415" s="197"/>
      <c r="H415" s="200">
        <v>0.6</v>
      </c>
      <c r="I415" s="201"/>
      <c r="J415" s="197"/>
      <c r="K415" s="197"/>
      <c r="L415" s="202"/>
      <c r="M415" s="203"/>
      <c r="N415" s="204"/>
      <c r="O415" s="204"/>
      <c r="P415" s="204"/>
      <c r="Q415" s="204"/>
      <c r="R415" s="204"/>
      <c r="S415" s="204"/>
      <c r="T415" s="205"/>
      <c r="AT415" s="206" t="s">
        <v>143</v>
      </c>
      <c r="AU415" s="206" t="s">
        <v>82</v>
      </c>
      <c r="AV415" s="13" t="s">
        <v>82</v>
      </c>
      <c r="AW415" s="13" t="s">
        <v>33</v>
      </c>
      <c r="AX415" s="13" t="s">
        <v>71</v>
      </c>
      <c r="AY415" s="206" t="s">
        <v>130</v>
      </c>
    </row>
    <row r="416" spans="1:65" s="13" customFormat="1" ht="11.25">
      <c r="B416" s="196"/>
      <c r="C416" s="197"/>
      <c r="D416" s="189" t="s">
        <v>143</v>
      </c>
      <c r="E416" s="198" t="s">
        <v>19</v>
      </c>
      <c r="F416" s="199" t="s">
        <v>645</v>
      </c>
      <c r="G416" s="197"/>
      <c r="H416" s="200">
        <v>0.8</v>
      </c>
      <c r="I416" s="201"/>
      <c r="J416" s="197"/>
      <c r="K416" s="197"/>
      <c r="L416" s="202"/>
      <c r="M416" s="203"/>
      <c r="N416" s="204"/>
      <c r="O416" s="204"/>
      <c r="P416" s="204"/>
      <c r="Q416" s="204"/>
      <c r="R416" s="204"/>
      <c r="S416" s="204"/>
      <c r="T416" s="205"/>
      <c r="AT416" s="206" t="s">
        <v>143</v>
      </c>
      <c r="AU416" s="206" t="s">
        <v>82</v>
      </c>
      <c r="AV416" s="13" t="s">
        <v>82</v>
      </c>
      <c r="AW416" s="13" t="s">
        <v>33</v>
      </c>
      <c r="AX416" s="13" t="s">
        <v>71</v>
      </c>
      <c r="AY416" s="206" t="s">
        <v>130</v>
      </c>
    </row>
    <row r="417" spans="1:65" s="13" customFormat="1" ht="11.25">
      <c r="B417" s="196"/>
      <c r="C417" s="197"/>
      <c r="D417" s="189" t="s">
        <v>143</v>
      </c>
      <c r="E417" s="198" t="s">
        <v>19</v>
      </c>
      <c r="F417" s="199" t="s">
        <v>646</v>
      </c>
      <c r="G417" s="197"/>
      <c r="H417" s="200">
        <v>0.5</v>
      </c>
      <c r="I417" s="201"/>
      <c r="J417" s="197"/>
      <c r="K417" s="197"/>
      <c r="L417" s="202"/>
      <c r="M417" s="203"/>
      <c r="N417" s="204"/>
      <c r="O417" s="204"/>
      <c r="P417" s="204"/>
      <c r="Q417" s="204"/>
      <c r="R417" s="204"/>
      <c r="S417" s="204"/>
      <c r="T417" s="205"/>
      <c r="AT417" s="206" t="s">
        <v>143</v>
      </c>
      <c r="AU417" s="206" t="s">
        <v>82</v>
      </c>
      <c r="AV417" s="13" t="s">
        <v>82</v>
      </c>
      <c r="AW417" s="13" t="s">
        <v>33</v>
      </c>
      <c r="AX417" s="13" t="s">
        <v>71</v>
      </c>
      <c r="AY417" s="206" t="s">
        <v>130</v>
      </c>
    </row>
    <row r="418" spans="1:65" s="13" customFormat="1" ht="11.25">
      <c r="B418" s="196"/>
      <c r="C418" s="197"/>
      <c r="D418" s="189" t="s">
        <v>143</v>
      </c>
      <c r="E418" s="198" t="s">
        <v>19</v>
      </c>
      <c r="F418" s="199" t="s">
        <v>647</v>
      </c>
      <c r="G418" s="197"/>
      <c r="H418" s="200">
        <v>0.7</v>
      </c>
      <c r="I418" s="201"/>
      <c r="J418" s="197"/>
      <c r="K418" s="197"/>
      <c r="L418" s="202"/>
      <c r="M418" s="203"/>
      <c r="N418" s="204"/>
      <c r="O418" s="204"/>
      <c r="P418" s="204"/>
      <c r="Q418" s="204"/>
      <c r="R418" s="204"/>
      <c r="S418" s="204"/>
      <c r="T418" s="205"/>
      <c r="AT418" s="206" t="s">
        <v>143</v>
      </c>
      <c r="AU418" s="206" t="s">
        <v>82</v>
      </c>
      <c r="AV418" s="13" t="s">
        <v>82</v>
      </c>
      <c r="AW418" s="13" t="s">
        <v>33</v>
      </c>
      <c r="AX418" s="13" t="s">
        <v>71</v>
      </c>
      <c r="AY418" s="206" t="s">
        <v>130</v>
      </c>
    </row>
    <row r="419" spans="1:65" s="13" customFormat="1" ht="11.25">
      <c r="B419" s="196"/>
      <c r="C419" s="197"/>
      <c r="D419" s="189" t="s">
        <v>143</v>
      </c>
      <c r="E419" s="198" t="s">
        <v>19</v>
      </c>
      <c r="F419" s="199" t="s">
        <v>648</v>
      </c>
      <c r="G419" s="197"/>
      <c r="H419" s="200">
        <v>0.7</v>
      </c>
      <c r="I419" s="201"/>
      <c r="J419" s="197"/>
      <c r="K419" s="197"/>
      <c r="L419" s="202"/>
      <c r="M419" s="203"/>
      <c r="N419" s="204"/>
      <c r="O419" s="204"/>
      <c r="P419" s="204"/>
      <c r="Q419" s="204"/>
      <c r="R419" s="204"/>
      <c r="S419" s="204"/>
      <c r="T419" s="205"/>
      <c r="AT419" s="206" t="s">
        <v>143</v>
      </c>
      <c r="AU419" s="206" t="s">
        <v>82</v>
      </c>
      <c r="AV419" s="13" t="s">
        <v>82</v>
      </c>
      <c r="AW419" s="13" t="s">
        <v>33</v>
      </c>
      <c r="AX419" s="13" t="s">
        <v>71</v>
      </c>
      <c r="AY419" s="206" t="s">
        <v>130</v>
      </c>
    </row>
    <row r="420" spans="1:65" s="13" customFormat="1" ht="11.25">
      <c r="B420" s="196"/>
      <c r="C420" s="197"/>
      <c r="D420" s="189" t="s">
        <v>143</v>
      </c>
      <c r="E420" s="197"/>
      <c r="F420" s="199" t="s">
        <v>649</v>
      </c>
      <c r="G420" s="197"/>
      <c r="H420" s="200">
        <v>3.399</v>
      </c>
      <c r="I420" s="201"/>
      <c r="J420" s="197"/>
      <c r="K420" s="197"/>
      <c r="L420" s="202"/>
      <c r="M420" s="203"/>
      <c r="N420" s="204"/>
      <c r="O420" s="204"/>
      <c r="P420" s="204"/>
      <c r="Q420" s="204"/>
      <c r="R420" s="204"/>
      <c r="S420" s="204"/>
      <c r="T420" s="205"/>
      <c r="AT420" s="206" t="s">
        <v>143</v>
      </c>
      <c r="AU420" s="206" t="s">
        <v>82</v>
      </c>
      <c r="AV420" s="13" t="s">
        <v>82</v>
      </c>
      <c r="AW420" s="13" t="s">
        <v>4</v>
      </c>
      <c r="AX420" s="13" t="s">
        <v>79</v>
      </c>
      <c r="AY420" s="206" t="s">
        <v>130</v>
      </c>
    </row>
    <row r="421" spans="1:65" s="2" customFormat="1" ht="16.5" customHeight="1">
      <c r="A421" s="35"/>
      <c r="B421" s="36"/>
      <c r="C421" s="218" t="s">
        <v>650</v>
      </c>
      <c r="D421" s="218" t="s">
        <v>394</v>
      </c>
      <c r="E421" s="219" t="s">
        <v>651</v>
      </c>
      <c r="F421" s="220" t="s">
        <v>652</v>
      </c>
      <c r="G421" s="221" t="s">
        <v>173</v>
      </c>
      <c r="H421" s="222">
        <v>26.78</v>
      </c>
      <c r="I421" s="223"/>
      <c r="J421" s="224">
        <f>ROUND(I421*H421,2)</f>
        <v>0</v>
      </c>
      <c r="K421" s="220" t="s">
        <v>136</v>
      </c>
      <c r="L421" s="225"/>
      <c r="M421" s="226" t="s">
        <v>19</v>
      </c>
      <c r="N421" s="227" t="s">
        <v>42</v>
      </c>
      <c r="O421" s="65"/>
      <c r="P421" s="185">
        <f>O421*H421</f>
        <v>0</v>
      </c>
      <c r="Q421" s="185">
        <v>8.6E-3</v>
      </c>
      <c r="R421" s="185">
        <f>Q421*H421</f>
        <v>0.23030800000000001</v>
      </c>
      <c r="S421" s="185">
        <v>0</v>
      </c>
      <c r="T421" s="186">
        <f>S421*H421</f>
        <v>0</v>
      </c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R421" s="187" t="s">
        <v>186</v>
      </c>
      <c r="AT421" s="187" t="s">
        <v>394</v>
      </c>
      <c r="AU421" s="187" t="s">
        <v>82</v>
      </c>
      <c r="AY421" s="18" t="s">
        <v>130</v>
      </c>
      <c r="BE421" s="188">
        <f>IF(N421="základní",J421,0)</f>
        <v>0</v>
      </c>
      <c r="BF421" s="188">
        <f>IF(N421="snížená",J421,0)</f>
        <v>0</v>
      </c>
      <c r="BG421" s="188">
        <f>IF(N421="zákl. přenesená",J421,0)</f>
        <v>0</v>
      </c>
      <c r="BH421" s="188">
        <f>IF(N421="sníž. přenesená",J421,0)</f>
        <v>0</v>
      </c>
      <c r="BI421" s="188">
        <f>IF(N421="nulová",J421,0)</f>
        <v>0</v>
      </c>
      <c r="BJ421" s="18" t="s">
        <v>79</v>
      </c>
      <c r="BK421" s="188">
        <f>ROUND(I421*H421,2)</f>
        <v>0</v>
      </c>
      <c r="BL421" s="18" t="s">
        <v>137</v>
      </c>
      <c r="BM421" s="187" t="s">
        <v>653</v>
      </c>
    </row>
    <row r="422" spans="1:65" s="2" customFormat="1" ht="11.25">
      <c r="A422" s="35"/>
      <c r="B422" s="36"/>
      <c r="C422" s="37"/>
      <c r="D422" s="189" t="s">
        <v>139</v>
      </c>
      <c r="E422" s="37"/>
      <c r="F422" s="190" t="s">
        <v>652</v>
      </c>
      <c r="G422" s="37"/>
      <c r="H422" s="37"/>
      <c r="I422" s="191"/>
      <c r="J422" s="37"/>
      <c r="K422" s="37"/>
      <c r="L422" s="40"/>
      <c r="M422" s="192"/>
      <c r="N422" s="193"/>
      <c r="O422" s="65"/>
      <c r="P422" s="65"/>
      <c r="Q422" s="65"/>
      <c r="R422" s="65"/>
      <c r="S422" s="65"/>
      <c r="T422" s="66"/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T422" s="18" t="s">
        <v>139</v>
      </c>
      <c r="AU422" s="18" t="s">
        <v>82</v>
      </c>
    </row>
    <row r="423" spans="1:65" s="13" customFormat="1" ht="11.25">
      <c r="B423" s="196"/>
      <c r="C423" s="197"/>
      <c r="D423" s="189" t="s">
        <v>143</v>
      </c>
      <c r="E423" s="198" t="s">
        <v>19</v>
      </c>
      <c r="F423" s="199" t="s">
        <v>634</v>
      </c>
      <c r="G423" s="197"/>
      <c r="H423" s="200">
        <v>2.5</v>
      </c>
      <c r="I423" s="201"/>
      <c r="J423" s="197"/>
      <c r="K423" s="197"/>
      <c r="L423" s="202"/>
      <c r="M423" s="203"/>
      <c r="N423" s="204"/>
      <c r="O423" s="204"/>
      <c r="P423" s="204"/>
      <c r="Q423" s="204"/>
      <c r="R423" s="204"/>
      <c r="S423" s="204"/>
      <c r="T423" s="205"/>
      <c r="AT423" s="206" t="s">
        <v>143</v>
      </c>
      <c r="AU423" s="206" t="s">
        <v>82</v>
      </c>
      <c r="AV423" s="13" t="s">
        <v>82</v>
      </c>
      <c r="AW423" s="13" t="s">
        <v>33</v>
      </c>
      <c r="AX423" s="13" t="s">
        <v>71</v>
      </c>
      <c r="AY423" s="206" t="s">
        <v>130</v>
      </c>
    </row>
    <row r="424" spans="1:65" s="13" customFormat="1" ht="11.25">
      <c r="B424" s="196"/>
      <c r="C424" s="197"/>
      <c r="D424" s="189" t="s">
        <v>143</v>
      </c>
      <c r="E424" s="198" t="s">
        <v>19</v>
      </c>
      <c r="F424" s="199" t="s">
        <v>654</v>
      </c>
      <c r="G424" s="197"/>
      <c r="H424" s="200">
        <v>11.6</v>
      </c>
      <c r="I424" s="201"/>
      <c r="J424" s="197"/>
      <c r="K424" s="197"/>
      <c r="L424" s="202"/>
      <c r="M424" s="203"/>
      <c r="N424" s="204"/>
      <c r="O424" s="204"/>
      <c r="P424" s="204"/>
      <c r="Q424" s="204"/>
      <c r="R424" s="204"/>
      <c r="S424" s="204"/>
      <c r="T424" s="205"/>
      <c r="AT424" s="206" t="s">
        <v>143</v>
      </c>
      <c r="AU424" s="206" t="s">
        <v>82</v>
      </c>
      <c r="AV424" s="13" t="s">
        <v>82</v>
      </c>
      <c r="AW424" s="13" t="s">
        <v>33</v>
      </c>
      <c r="AX424" s="13" t="s">
        <v>71</v>
      </c>
      <c r="AY424" s="206" t="s">
        <v>130</v>
      </c>
    </row>
    <row r="425" spans="1:65" s="13" customFormat="1" ht="11.25">
      <c r="B425" s="196"/>
      <c r="C425" s="197"/>
      <c r="D425" s="189" t="s">
        <v>143</v>
      </c>
      <c r="E425" s="198" t="s">
        <v>19</v>
      </c>
      <c r="F425" s="199" t="s">
        <v>655</v>
      </c>
      <c r="G425" s="197"/>
      <c r="H425" s="200">
        <v>5.9</v>
      </c>
      <c r="I425" s="201"/>
      <c r="J425" s="197"/>
      <c r="K425" s="197"/>
      <c r="L425" s="202"/>
      <c r="M425" s="203"/>
      <c r="N425" s="204"/>
      <c r="O425" s="204"/>
      <c r="P425" s="204"/>
      <c r="Q425" s="204"/>
      <c r="R425" s="204"/>
      <c r="S425" s="204"/>
      <c r="T425" s="205"/>
      <c r="AT425" s="206" t="s">
        <v>143</v>
      </c>
      <c r="AU425" s="206" t="s">
        <v>82</v>
      </c>
      <c r="AV425" s="13" t="s">
        <v>82</v>
      </c>
      <c r="AW425" s="13" t="s">
        <v>33</v>
      </c>
      <c r="AX425" s="13" t="s">
        <v>71</v>
      </c>
      <c r="AY425" s="206" t="s">
        <v>130</v>
      </c>
    </row>
    <row r="426" spans="1:65" s="13" customFormat="1" ht="11.25">
      <c r="B426" s="196"/>
      <c r="C426" s="197"/>
      <c r="D426" s="189" t="s">
        <v>143</v>
      </c>
      <c r="E426" s="198" t="s">
        <v>19</v>
      </c>
      <c r="F426" s="199" t="s">
        <v>656</v>
      </c>
      <c r="G426" s="197"/>
      <c r="H426" s="200">
        <v>6</v>
      </c>
      <c r="I426" s="201"/>
      <c r="J426" s="197"/>
      <c r="K426" s="197"/>
      <c r="L426" s="202"/>
      <c r="M426" s="203"/>
      <c r="N426" s="204"/>
      <c r="O426" s="204"/>
      <c r="P426" s="204"/>
      <c r="Q426" s="204"/>
      <c r="R426" s="204"/>
      <c r="S426" s="204"/>
      <c r="T426" s="205"/>
      <c r="AT426" s="206" t="s">
        <v>143</v>
      </c>
      <c r="AU426" s="206" t="s">
        <v>82</v>
      </c>
      <c r="AV426" s="13" t="s">
        <v>82</v>
      </c>
      <c r="AW426" s="13" t="s">
        <v>33</v>
      </c>
      <c r="AX426" s="13" t="s">
        <v>71</v>
      </c>
      <c r="AY426" s="206" t="s">
        <v>130</v>
      </c>
    </row>
    <row r="427" spans="1:65" s="13" customFormat="1" ht="11.25">
      <c r="B427" s="196"/>
      <c r="C427" s="197"/>
      <c r="D427" s="189" t="s">
        <v>143</v>
      </c>
      <c r="E427" s="197"/>
      <c r="F427" s="199" t="s">
        <v>657</v>
      </c>
      <c r="G427" s="197"/>
      <c r="H427" s="200">
        <v>26.78</v>
      </c>
      <c r="I427" s="201"/>
      <c r="J427" s="197"/>
      <c r="K427" s="197"/>
      <c r="L427" s="202"/>
      <c r="M427" s="203"/>
      <c r="N427" s="204"/>
      <c r="O427" s="204"/>
      <c r="P427" s="204"/>
      <c r="Q427" s="204"/>
      <c r="R427" s="204"/>
      <c r="S427" s="204"/>
      <c r="T427" s="205"/>
      <c r="AT427" s="206" t="s">
        <v>143</v>
      </c>
      <c r="AU427" s="206" t="s">
        <v>82</v>
      </c>
      <c r="AV427" s="13" t="s">
        <v>82</v>
      </c>
      <c r="AW427" s="13" t="s">
        <v>4</v>
      </c>
      <c r="AX427" s="13" t="s">
        <v>79</v>
      </c>
      <c r="AY427" s="206" t="s">
        <v>130</v>
      </c>
    </row>
    <row r="428" spans="1:65" s="2" customFormat="1" ht="16.5" customHeight="1">
      <c r="A428" s="35"/>
      <c r="B428" s="36"/>
      <c r="C428" s="218" t="s">
        <v>658</v>
      </c>
      <c r="D428" s="218" t="s">
        <v>394</v>
      </c>
      <c r="E428" s="219" t="s">
        <v>659</v>
      </c>
      <c r="F428" s="220" t="s">
        <v>660</v>
      </c>
      <c r="G428" s="221" t="s">
        <v>173</v>
      </c>
      <c r="H428" s="222">
        <v>19.57</v>
      </c>
      <c r="I428" s="223"/>
      <c r="J428" s="224">
        <f>ROUND(I428*H428,2)</f>
        <v>0</v>
      </c>
      <c r="K428" s="220" t="s">
        <v>136</v>
      </c>
      <c r="L428" s="225"/>
      <c r="M428" s="226" t="s">
        <v>19</v>
      </c>
      <c r="N428" s="227" t="s">
        <v>42</v>
      </c>
      <c r="O428" s="65"/>
      <c r="P428" s="185">
        <f>O428*H428</f>
        <v>0</v>
      </c>
      <c r="Q428" s="185">
        <v>7.2399999999999999E-3</v>
      </c>
      <c r="R428" s="185">
        <f>Q428*H428</f>
        <v>0.1416868</v>
      </c>
      <c r="S428" s="185">
        <v>0</v>
      </c>
      <c r="T428" s="186">
        <f>S428*H428</f>
        <v>0</v>
      </c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R428" s="187" t="s">
        <v>186</v>
      </c>
      <c r="AT428" s="187" t="s">
        <v>394</v>
      </c>
      <c r="AU428" s="187" t="s">
        <v>82</v>
      </c>
      <c r="AY428" s="18" t="s">
        <v>130</v>
      </c>
      <c r="BE428" s="188">
        <f>IF(N428="základní",J428,0)</f>
        <v>0</v>
      </c>
      <c r="BF428" s="188">
        <f>IF(N428="snížená",J428,0)</f>
        <v>0</v>
      </c>
      <c r="BG428" s="188">
        <f>IF(N428="zákl. přenesená",J428,0)</f>
        <v>0</v>
      </c>
      <c r="BH428" s="188">
        <f>IF(N428="sníž. přenesená",J428,0)</f>
        <v>0</v>
      </c>
      <c r="BI428" s="188">
        <f>IF(N428="nulová",J428,0)</f>
        <v>0</v>
      </c>
      <c r="BJ428" s="18" t="s">
        <v>79</v>
      </c>
      <c r="BK428" s="188">
        <f>ROUND(I428*H428,2)</f>
        <v>0</v>
      </c>
      <c r="BL428" s="18" t="s">
        <v>137</v>
      </c>
      <c r="BM428" s="187" t="s">
        <v>661</v>
      </c>
    </row>
    <row r="429" spans="1:65" s="2" customFormat="1" ht="11.25">
      <c r="A429" s="35"/>
      <c r="B429" s="36"/>
      <c r="C429" s="37"/>
      <c r="D429" s="189" t="s">
        <v>139</v>
      </c>
      <c r="E429" s="37"/>
      <c r="F429" s="190" t="s">
        <v>660</v>
      </c>
      <c r="G429" s="37"/>
      <c r="H429" s="37"/>
      <c r="I429" s="191"/>
      <c r="J429" s="37"/>
      <c r="K429" s="37"/>
      <c r="L429" s="40"/>
      <c r="M429" s="192"/>
      <c r="N429" s="193"/>
      <c r="O429" s="65"/>
      <c r="P429" s="65"/>
      <c r="Q429" s="65"/>
      <c r="R429" s="65"/>
      <c r="S429" s="65"/>
      <c r="T429" s="66"/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T429" s="18" t="s">
        <v>139</v>
      </c>
      <c r="AU429" s="18" t="s">
        <v>82</v>
      </c>
    </row>
    <row r="430" spans="1:65" s="13" customFormat="1" ht="11.25">
      <c r="B430" s="196"/>
      <c r="C430" s="197"/>
      <c r="D430" s="189" t="s">
        <v>143</v>
      </c>
      <c r="E430" s="198" t="s">
        <v>19</v>
      </c>
      <c r="F430" s="199" t="s">
        <v>662</v>
      </c>
      <c r="G430" s="197"/>
      <c r="H430" s="200">
        <v>5</v>
      </c>
      <c r="I430" s="201"/>
      <c r="J430" s="197"/>
      <c r="K430" s="197"/>
      <c r="L430" s="202"/>
      <c r="M430" s="203"/>
      <c r="N430" s="204"/>
      <c r="O430" s="204"/>
      <c r="P430" s="204"/>
      <c r="Q430" s="204"/>
      <c r="R430" s="204"/>
      <c r="S430" s="204"/>
      <c r="T430" s="205"/>
      <c r="AT430" s="206" t="s">
        <v>143</v>
      </c>
      <c r="AU430" s="206" t="s">
        <v>82</v>
      </c>
      <c r="AV430" s="13" t="s">
        <v>82</v>
      </c>
      <c r="AW430" s="13" t="s">
        <v>33</v>
      </c>
      <c r="AX430" s="13" t="s">
        <v>71</v>
      </c>
      <c r="AY430" s="206" t="s">
        <v>130</v>
      </c>
    </row>
    <row r="431" spans="1:65" s="13" customFormat="1" ht="11.25">
      <c r="B431" s="196"/>
      <c r="C431" s="197"/>
      <c r="D431" s="189" t="s">
        <v>143</v>
      </c>
      <c r="E431" s="198" t="s">
        <v>19</v>
      </c>
      <c r="F431" s="199" t="s">
        <v>663</v>
      </c>
      <c r="G431" s="197"/>
      <c r="H431" s="200">
        <v>5</v>
      </c>
      <c r="I431" s="201"/>
      <c r="J431" s="197"/>
      <c r="K431" s="197"/>
      <c r="L431" s="202"/>
      <c r="M431" s="203"/>
      <c r="N431" s="204"/>
      <c r="O431" s="204"/>
      <c r="P431" s="204"/>
      <c r="Q431" s="204"/>
      <c r="R431" s="204"/>
      <c r="S431" s="204"/>
      <c r="T431" s="205"/>
      <c r="AT431" s="206" t="s">
        <v>143</v>
      </c>
      <c r="AU431" s="206" t="s">
        <v>82</v>
      </c>
      <c r="AV431" s="13" t="s">
        <v>82</v>
      </c>
      <c r="AW431" s="13" t="s">
        <v>33</v>
      </c>
      <c r="AX431" s="13" t="s">
        <v>71</v>
      </c>
      <c r="AY431" s="206" t="s">
        <v>130</v>
      </c>
    </row>
    <row r="432" spans="1:65" s="13" customFormat="1" ht="11.25">
      <c r="B432" s="196"/>
      <c r="C432" s="197"/>
      <c r="D432" s="189" t="s">
        <v>143</v>
      </c>
      <c r="E432" s="198" t="s">
        <v>19</v>
      </c>
      <c r="F432" s="199" t="s">
        <v>664</v>
      </c>
      <c r="G432" s="197"/>
      <c r="H432" s="200">
        <v>9</v>
      </c>
      <c r="I432" s="201"/>
      <c r="J432" s="197"/>
      <c r="K432" s="197"/>
      <c r="L432" s="202"/>
      <c r="M432" s="203"/>
      <c r="N432" s="204"/>
      <c r="O432" s="204"/>
      <c r="P432" s="204"/>
      <c r="Q432" s="204"/>
      <c r="R432" s="204"/>
      <c r="S432" s="204"/>
      <c r="T432" s="205"/>
      <c r="AT432" s="206" t="s">
        <v>143</v>
      </c>
      <c r="AU432" s="206" t="s">
        <v>82</v>
      </c>
      <c r="AV432" s="13" t="s">
        <v>82</v>
      </c>
      <c r="AW432" s="13" t="s">
        <v>33</v>
      </c>
      <c r="AX432" s="13" t="s">
        <v>71</v>
      </c>
      <c r="AY432" s="206" t="s">
        <v>130</v>
      </c>
    </row>
    <row r="433" spans="1:65" s="13" customFormat="1" ht="11.25">
      <c r="B433" s="196"/>
      <c r="C433" s="197"/>
      <c r="D433" s="189" t="s">
        <v>143</v>
      </c>
      <c r="E433" s="197"/>
      <c r="F433" s="199" t="s">
        <v>665</v>
      </c>
      <c r="G433" s="197"/>
      <c r="H433" s="200">
        <v>19.57</v>
      </c>
      <c r="I433" s="201"/>
      <c r="J433" s="197"/>
      <c r="K433" s="197"/>
      <c r="L433" s="202"/>
      <c r="M433" s="203"/>
      <c r="N433" s="204"/>
      <c r="O433" s="204"/>
      <c r="P433" s="204"/>
      <c r="Q433" s="204"/>
      <c r="R433" s="204"/>
      <c r="S433" s="204"/>
      <c r="T433" s="205"/>
      <c r="AT433" s="206" t="s">
        <v>143</v>
      </c>
      <c r="AU433" s="206" t="s">
        <v>82</v>
      </c>
      <c r="AV433" s="13" t="s">
        <v>82</v>
      </c>
      <c r="AW433" s="13" t="s">
        <v>4</v>
      </c>
      <c r="AX433" s="13" t="s">
        <v>79</v>
      </c>
      <c r="AY433" s="206" t="s">
        <v>130</v>
      </c>
    </row>
    <row r="434" spans="1:65" s="2" customFormat="1" ht="16.5" customHeight="1">
      <c r="A434" s="35"/>
      <c r="B434" s="36"/>
      <c r="C434" s="176" t="s">
        <v>666</v>
      </c>
      <c r="D434" s="176" t="s">
        <v>132</v>
      </c>
      <c r="E434" s="177" t="s">
        <v>667</v>
      </c>
      <c r="F434" s="178" t="s">
        <v>668</v>
      </c>
      <c r="G434" s="179" t="s">
        <v>173</v>
      </c>
      <c r="H434" s="180">
        <v>164.1</v>
      </c>
      <c r="I434" s="181"/>
      <c r="J434" s="182">
        <f>ROUND(I434*H434,2)</f>
        <v>0</v>
      </c>
      <c r="K434" s="178" t="s">
        <v>136</v>
      </c>
      <c r="L434" s="40"/>
      <c r="M434" s="183" t="s">
        <v>19</v>
      </c>
      <c r="N434" s="184" t="s">
        <v>42</v>
      </c>
      <c r="O434" s="65"/>
      <c r="P434" s="185">
        <f>O434*H434</f>
        <v>0</v>
      </c>
      <c r="Q434" s="185">
        <v>2.0000000000000002E-5</v>
      </c>
      <c r="R434" s="185">
        <f>Q434*H434</f>
        <v>3.2820000000000002E-3</v>
      </c>
      <c r="S434" s="185">
        <v>0</v>
      </c>
      <c r="T434" s="186">
        <f>S434*H434</f>
        <v>0</v>
      </c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R434" s="187" t="s">
        <v>137</v>
      </c>
      <c r="AT434" s="187" t="s">
        <v>132</v>
      </c>
      <c r="AU434" s="187" t="s">
        <v>82</v>
      </c>
      <c r="AY434" s="18" t="s">
        <v>130</v>
      </c>
      <c r="BE434" s="188">
        <f>IF(N434="základní",J434,0)</f>
        <v>0</v>
      </c>
      <c r="BF434" s="188">
        <f>IF(N434="snížená",J434,0)</f>
        <v>0</v>
      </c>
      <c r="BG434" s="188">
        <f>IF(N434="zákl. přenesená",J434,0)</f>
        <v>0</v>
      </c>
      <c r="BH434" s="188">
        <f>IF(N434="sníž. přenesená",J434,0)</f>
        <v>0</v>
      </c>
      <c r="BI434" s="188">
        <f>IF(N434="nulová",J434,0)</f>
        <v>0</v>
      </c>
      <c r="BJ434" s="18" t="s">
        <v>79</v>
      </c>
      <c r="BK434" s="188">
        <f>ROUND(I434*H434,2)</f>
        <v>0</v>
      </c>
      <c r="BL434" s="18" t="s">
        <v>137</v>
      </c>
      <c r="BM434" s="187" t="s">
        <v>669</v>
      </c>
    </row>
    <row r="435" spans="1:65" s="2" customFormat="1" ht="11.25">
      <c r="A435" s="35"/>
      <c r="B435" s="36"/>
      <c r="C435" s="37"/>
      <c r="D435" s="189" t="s">
        <v>139</v>
      </c>
      <c r="E435" s="37"/>
      <c r="F435" s="190" t="s">
        <v>670</v>
      </c>
      <c r="G435" s="37"/>
      <c r="H435" s="37"/>
      <c r="I435" s="191"/>
      <c r="J435" s="37"/>
      <c r="K435" s="37"/>
      <c r="L435" s="40"/>
      <c r="M435" s="192"/>
      <c r="N435" s="193"/>
      <c r="O435" s="65"/>
      <c r="P435" s="65"/>
      <c r="Q435" s="65"/>
      <c r="R435" s="65"/>
      <c r="S435" s="65"/>
      <c r="T435" s="66"/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T435" s="18" t="s">
        <v>139</v>
      </c>
      <c r="AU435" s="18" t="s">
        <v>82</v>
      </c>
    </row>
    <row r="436" spans="1:65" s="2" customFormat="1" ht="11.25">
      <c r="A436" s="35"/>
      <c r="B436" s="36"/>
      <c r="C436" s="37"/>
      <c r="D436" s="194" t="s">
        <v>141</v>
      </c>
      <c r="E436" s="37"/>
      <c r="F436" s="195" t="s">
        <v>671</v>
      </c>
      <c r="G436" s="37"/>
      <c r="H436" s="37"/>
      <c r="I436" s="191"/>
      <c r="J436" s="37"/>
      <c r="K436" s="37"/>
      <c r="L436" s="40"/>
      <c r="M436" s="192"/>
      <c r="N436" s="193"/>
      <c r="O436" s="65"/>
      <c r="P436" s="65"/>
      <c r="Q436" s="65"/>
      <c r="R436" s="65"/>
      <c r="S436" s="65"/>
      <c r="T436" s="66"/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T436" s="18" t="s">
        <v>141</v>
      </c>
      <c r="AU436" s="18" t="s">
        <v>82</v>
      </c>
    </row>
    <row r="437" spans="1:65" s="13" customFormat="1" ht="11.25">
      <c r="B437" s="196"/>
      <c r="C437" s="197"/>
      <c r="D437" s="189" t="s">
        <v>143</v>
      </c>
      <c r="E437" s="198" t="s">
        <v>19</v>
      </c>
      <c r="F437" s="199" t="s">
        <v>672</v>
      </c>
      <c r="G437" s="197"/>
      <c r="H437" s="200">
        <v>155.6</v>
      </c>
      <c r="I437" s="201"/>
      <c r="J437" s="197"/>
      <c r="K437" s="197"/>
      <c r="L437" s="202"/>
      <c r="M437" s="203"/>
      <c r="N437" s="204"/>
      <c r="O437" s="204"/>
      <c r="P437" s="204"/>
      <c r="Q437" s="204"/>
      <c r="R437" s="204"/>
      <c r="S437" s="204"/>
      <c r="T437" s="205"/>
      <c r="AT437" s="206" t="s">
        <v>143</v>
      </c>
      <c r="AU437" s="206" t="s">
        <v>82</v>
      </c>
      <c r="AV437" s="13" t="s">
        <v>82</v>
      </c>
      <c r="AW437" s="13" t="s">
        <v>33</v>
      </c>
      <c r="AX437" s="13" t="s">
        <v>71</v>
      </c>
      <c r="AY437" s="206" t="s">
        <v>130</v>
      </c>
    </row>
    <row r="438" spans="1:65" s="14" customFormat="1" ht="11.25">
      <c r="B438" s="208"/>
      <c r="C438" s="209"/>
      <c r="D438" s="189" t="s">
        <v>143</v>
      </c>
      <c r="E438" s="210" t="s">
        <v>19</v>
      </c>
      <c r="F438" s="211" t="s">
        <v>618</v>
      </c>
      <c r="G438" s="209"/>
      <c r="H438" s="210" t="s">
        <v>19</v>
      </c>
      <c r="I438" s="212"/>
      <c r="J438" s="209"/>
      <c r="K438" s="209"/>
      <c r="L438" s="213"/>
      <c r="M438" s="214"/>
      <c r="N438" s="215"/>
      <c r="O438" s="215"/>
      <c r="P438" s="215"/>
      <c r="Q438" s="215"/>
      <c r="R438" s="215"/>
      <c r="S438" s="215"/>
      <c r="T438" s="216"/>
      <c r="AT438" s="217" t="s">
        <v>143</v>
      </c>
      <c r="AU438" s="217" t="s">
        <v>82</v>
      </c>
      <c r="AV438" s="14" t="s">
        <v>79</v>
      </c>
      <c r="AW438" s="14" t="s">
        <v>33</v>
      </c>
      <c r="AX438" s="14" t="s">
        <v>71</v>
      </c>
      <c r="AY438" s="217" t="s">
        <v>130</v>
      </c>
    </row>
    <row r="439" spans="1:65" s="13" customFormat="1" ht="11.25">
      <c r="B439" s="196"/>
      <c r="C439" s="197"/>
      <c r="D439" s="189" t="s">
        <v>143</v>
      </c>
      <c r="E439" s="198" t="s">
        <v>19</v>
      </c>
      <c r="F439" s="199" t="s">
        <v>673</v>
      </c>
      <c r="G439" s="197"/>
      <c r="H439" s="200">
        <v>1.5</v>
      </c>
      <c r="I439" s="201"/>
      <c r="J439" s="197"/>
      <c r="K439" s="197"/>
      <c r="L439" s="202"/>
      <c r="M439" s="203"/>
      <c r="N439" s="204"/>
      <c r="O439" s="204"/>
      <c r="P439" s="204"/>
      <c r="Q439" s="204"/>
      <c r="R439" s="204"/>
      <c r="S439" s="204"/>
      <c r="T439" s="205"/>
      <c r="AT439" s="206" t="s">
        <v>143</v>
      </c>
      <c r="AU439" s="206" t="s">
        <v>82</v>
      </c>
      <c r="AV439" s="13" t="s">
        <v>82</v>
      </c>
      <c r="AW439" s="13" t="s">
        <v>33</v>
      </c>
      <c r="AX439" s="13" t="s">
        <v>71</v>
      </c>
      <c r="AY439" s="206" t="s">
        <v>130</v>
      </c>
    </row>
    <row r="440" spans="1:65" s="13" customFormat="1" ht="11.25">
      <c r="B440" s="196"/>
      <c r="C440" s="197"/>
      <c r="D440" s="189" t="s">
        <v>143</v>
      </c>
      <c r="E440" s="198" t="s">
        <v>19</v>
      </c>
      <c r="F440" s="199" t="s">
        <v>674</v>
      </c>
      <c r="G440" s="197"/>
      <c r="H440" s="200">
        <v>1.5</v>
      </c>
      <c r="I440" s="201"/>
      <c r="J440" s="197"/>
      <c r="K440" s="197"/>
      <c r="L440" s="202"/>
      <c r="M440" s="203"/>
      <c r="N440" s="204"/>
      <c r="O440" s="204"/>
      <c r="P440" s="204"/>
      <c r="Q440" s="204"/>
      <c r="R440" s="204"/>
      <c r="S440" s="204"/>
      <c r="T440" s="205"/>
      <c r="AT440" s="206" t="s">
        <v>143</v>
      </c>
      <c r="AU440" s="206" t="s">
        <v>82</v>
      </c>
      <c r="AV440" s="13" t="s">
        <v>82</v>
      </c>
      <c r="AW440" s="13" t="s">
        <v>33</v>
      </c>
      <c r="AX440" s="13" t="s">
        <v>71</v>
      </c>
      <c r="AY440" s="206" t="s">
        <v>130</v>
      </c>
    </row>
    <row r="441" spans="1:65" s="13" customFormat="1" ht="11.25">
      <c r="B441" s="196"/>
      <c r="C441" s="197"/>
      <c r="D441" s="189" t="s">
        <v>143</v>
      </c>
      <c r="E441" s="198" t="s">
        <v>19</v>
      </c>
      <c r="F441" s="199" t="s">
        <v>675</v>
      </c>
      <c r="G441" s="197"/>
      <c r="H441" s="200">
        <v>1.5</v>
      </c>
      <c r="I441" s="201"/>
      <c r="J441" s="197"/>
      <c r="K441" s="197"/>
      <c r="L441" s="202"/>
      <c r="M441" s="203"/>
      <c r="N441" s="204"/>
      <c r="O441" s="204"/>
      <c r="P441" s="204"/>
      <c r="Q441" s="204"/>
      <c r="R441" s="204"/>
      <c r="S441" s="204"/>
      <c r="T441" s="205"/>
      <c r="AT441" s="206" t="s">
        <v>143</v>
      </c>
      <c r="AU441" s="206" t="s">
        <v>82</v>
      </c>
      <c r="AV441" s="13" t="s">
        <v>82</v>
      </c>
      <c r="AW441" s="13" t="s">
        <v>33</v>
      </c>
      <c r="AX441" s="13" t="s">
        <v>71</v>
      </c>
      <c r="AY441" s="206" t="s">
        <v>130</v>
      </c>
    </row>
    <row r="442" spans="1:65" s="13" customFormat="1" ht="11.25">
      <c r="B442" s="196"/>
      <c r="C442" s="197"/>
      <c r="D442" s="189" t="s">
        <v>143</v>
      </c>
      <c r="E442" s="198" t="s">
        <v>19</v>
      </c>
      <c r="F442" s="199" t="s">
        <v>676</v>
      </c>
      <c r="G442" s="197"/>
      <c r="H442" s="200">
        <v>2</v>
      </c>
      <c r="I442" s="201"/>
      <c r="J442" s="197"/>
      <c r="K442" s="197"/>
      <c r="L442" s="202"/>
      <c r="M442" s="203"/>
      <c r="N442" s="204"/>
      <c r="O442" s="204"/>
      <c r="P442" s="204"/>
      <c r="Q442" s="204"/>
      <c r="R442" s="204"/>
      <c r="S442" s="204"/>
      <c r="T442" s="205"/>
      <c r="AT442" s="206" t="s">
        <v>143</v>
      </c>
      <c r="AU442" s="206" t="s">
        <v>82</v>
      </c>
      <c r="AV442" s="13" t="s">
        <v>82</v>
      </c>
      <c r="AW442" s="13" t="s">
        <v>33</v>
      </c>
      <c r="AX442" s="13" t="s">
        <v>71</v>
      </c>
      <c r="AY442" s="206" t="s">
        <v>130</v>
      </c>
    </row>
    <row r="443" spans="1:65" s="13" customFormat="1" ht="11.25">
      <c r="B443" s="196"/>
      <c r="C443" s="197"/>
      <c r="D443" s="189" t="s">
        <v>143</v>
      </c>
      <c r="E443" s="198" t="s">
        <v>19</v>
      </c>
      <c r="F443" s="199" t="s">
        <v>677</v>
      </c>
      <c r="G443" s="197"/>
      <c r="H443" s="200">
        <v>2</v>
      </c>
      <c r="I443" s="201"/>
      <c r="J443" s="197"/>
      <c r="K443" s="197"/>
      <c r="L443" s="202"/>
      <c r="M443" s="203"/>
      <c r="N443" s="204"/>
      <c r="O443" s="204"/>
      <c r="P443" s="204"/>
      <c r="Q443" s="204"/>
      <c r="R443" s="204"/>
      <c r="S443" s="204"/>
      <c r="T443" s="205"/>
      <c r="AT443" s="206" t="s">
        <v>143</v>
      </c>
      <c r="AU443" s="206" t="s">
        <v>82</v>
      </c>
      <c r="AV443" s="13" t="s">
        <v>82</v>
      </c>
      <c r="AW443" s="13" t="s">
        <v>33</v>
      </c>
      <c r="AX443" s="13" t="s">
        <v>71</v>
      </c>
      <c r="AY443" s="206" t="s">
        <v>130</v>
      </c>
    </row>
    <row r="444" spans="1:65" s="2" customFormat="1" ht="16.5" customHeight="1">
      <c r="A444" s="35"/>
      <c r="B444" s="36"/>
      <c r="C444" s="218" t="s">
        <v>678</v>
      </c>
      <c r="D444" s="218" t="s">
        <v>394</v>
      </c>
      <c r="E444" s="219" t="s">
        <v>679</v>
      </c>
      <c r="F444" s="220" t="s">
        <v>680</v>
      </c>
      <c r="G444" s="221" t="s">
        <v>173</v>
      </c>
      <c r="H444" s="222">
        <v>8.7550000000000008</v>
      </c>
      <c r="I444" s="223"/>
      <c r="J444" s="224">
        <f>ROUND(I444*H444,2)</f>
        <v>0</v>
      </c>
      <c r="K444" s="220" t="s">
        <v>136</v>
      </c>
      <c r="L444" s="225"/>
      <c r="M444" s="226" t="s">
        <v>19</v>
      </c>
      <c r="N444" s="227" t="s">
        <v>42</v>
      </c>
      <c r="O444" s="65"/>
      <c r="P444" s="185">
        <f>O444*H444</f>
        <v>0</v>
      </c>
      <c r="Q444" s="185">
        <v>1.3100000000000001E-2</v>
      </c>
      <c r="R444" s="185">
        <f>Q444*H444</f>
        <v>0.11469050000000001</v>
      </c>
      <c r="S444" s="185">
        <v>0</v>
      </c>
      <c r="T444" s="186">
        <f>S444*H444</f>
        <v>0</v>
      </c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R444" s="187" t="s">
        <v>186</v>
      </c>
      <c r="AT444" s="187" t="s">
        <v>394</v>
      </c>
      <c r="AU444" s="187" t="s">
        <v>82</v>
      </c>
      <c r="AY444" s="18" t="s">
        <v>130</v>
      </c>
      <c r="BE444" s="188">
        <f>IF(N444="základní",J444,0)</f>
        <v>0</v>
      </c>
      <c r="BF444" s="188">
        <f>IF(N444="snížená",J444,0)</f>
        <v>0</v>
      </c>
      <c r="BG444" s="188">
        <f>IF(N444="zákl. přenesená",J444,0)</f>
        <v>0</v>
      </c>
      <c r="BH444" s="188">
        <f>IF(N444="sníž. přenesená",J444,0)</f>
        <v>0</v>
      </c>
      <c r="BI444" s="188">
        <f>IF(N444="nulová",J444,0)</f>
        <v>0</v>
      </c>
      <c r="BJ444" s="18" t="s">
        <v>79</v>
      </c>
      <c r="BK444" s="188">
        <f>ROUND(I444*H444,2)</f>
        <v>0</v>
      </c>
      <c r="BL444" s="18" t="s">
        <v>137</v>
      </c>
      <c r="BM444" s="187" t="s">
        <v>681</v>
      </c>
    </row>
    <row r="445" spans="1:65" s="2" customFormat="1" ht="11.25">
      <c r="A445" s="35"/>
      <c r="B445" s="36"/>
      <c r="C445" s="37"/>
      <c r="D445" s="189" t="s">
        <v>139</v>
      </c>
      <c r="E445" s="37"/>
      <c r="F445" s="190" t="s">
        <v>680</v>
      </c>
      <c r="G445" s="37"/>
      <c r="H445" s="37"/>
      <c r="I445" s="191"/>
      <c r="J445" s="37"/>
      <c r="K445" s="37"/>
      <c r="L445" s="40"/>
      <c r="M445" s="192"/>
      <c r="N445" s="193"/>
      <c r="O445" s="65"/>
      <c r="P445" s="65"/>
      <c r="Q445" s="65"/>
      <c r="R445" s="65"/>
      <c r="S445" s="65"/>
      <c r="T445" s="66"/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T445" s="18" t="s">
        <v>139</v>
      </c>
      <c r="AU445" s="18" t="s">
        <v>82</v>
      </c>
    </row>
    <row r="446" spans="1:65" s="14" customFormat="1" ht="11.25">
      <c r="B446" s="208"/>
      <c r="C446" s="209"/>
      <c r="D446" s="189" t="s">
        <v>143</v>
      </c>
      <c r="E446" s="210" t="s">
        <v>19</v>
      </c>
      <c r="F446" s="211" t="s">
        <v>682</v>
      </c>
      <c r="G446" s="209"/>
      <c r="H446" s="210" t="s">
        <v>19</v>
      </c>
      <c r="I446" s="212"/>
      <c r="J446" s="209"/>
      <c r="K446" s="209"/>
      <c r="L446" s="213"/>
      <c r="M446" s="214"/>
      <c r="N446" s="215"/>
      <c r="O446" s="215"/>
      <c r="P446" s="215"/>
      <c r="Q446" s="215"/>
      <c r="R446" s="215"/>
      <c r="S446" s="215"/>
      <c r="T446" s="216"/>
      <c r="AT446" s="217" t="s">
        <v>143</v>
      </c>
      <c r="AU446" s="217" t="s">
        <v>82</v>
      </c>
      <c r="AV446" s="14" t="s">
        <v>79</v>
      </c>
      <c r="AW446" s="14" t="s">
        <v>33</v>
      </c>
      <c r="AX446" s="14" t="s">
        <v>71</v>
      </c>
      <c r="AY446" s="217" t="s">
        <v>130</v>
      </c>
    </row>
    <row r="447" spans="1:65" s="13" customFormat="1" ht="11.25">
      <c r="B447" s="196"/>
      <c r="C447" s="197"/>
      <c r="D447" s="189" t="s">
        <v>143</v>
      </c>
      <c r="E447" s="198" t="s">
        <v>19</v>
      </c>
      <c r="F447" s="199" t="s">
        <v>673</v>
      </c>
      <c r="G447" s="197"/>
      <c r="H447" s="200">
        <v>1.5</v>
      </c>
      <c r="I447" s="201"/>
      <c r="J447" s="197"/>
      <c r="K447" s="197"/>
      <c r="L447" s="202"/>
      <c r="M447" s="203"/>
      <c r="N447" s="204"/>
      <c r="O447" s="204"/>
      <c r="P447" s="204"/>
      <c r="Q447" s="204"/>
      <c r="R447" s="204"/>
      <c r="S447" s="204"/>
      <c r="T447" s="205"/>
      <c r="AT447" s="206" t="s">
        <v>143</v>
      </c>
      <c r="AU447" s="206" t="s">
        <v>82</v>
      </c>
      <c r="AV447" s="13" t="s">
        <v>82</v>
      </c>
      <c r="AW447" s="13" t="s">
        <v>33</v>
      </c>
      <c r="AX447" s="13" t="s">
        <v>71</v>
      </c>
      <c r="AY447" s="206" t="s">
        <v>130</v>
      </c>
    </row>
    <row r="448" spans="1:65" s="13" customFormat="1" ht="11.25">
      <c r="B448" s="196"/>
      <c r="C448" s="197"/>
      <c r="D448" s="189" t="s">
        <v>143</v>
      </c>
      <c r="E448" s="198" t="s">
        <v>19</v>
      </c>
      <c r="F448" s="199" t="s">
        <v>674</v>
      </c>
      <c r="G448" s="197"/>
      <c r="H448" s="200">
        <v>1.5</v>
      </c>
      <c r="I448" s="201"/>
      <c r="J448" s="197"/>
      <c r="K448" s="197"/>
      <c r="L448" s="202"/>
      <c r="M448" s="203"/>
      <c r="N448" s="204"/>
      <c r="O448" s="204"/>
      <c r="P448" s="204"/>
      <c r="Q448" s="204"/>
      <c r="R448" s="204"/>
      <c r="S448" s="204"/>
      <c r="T448" s="205"/>
      <c r="AT448" s="206" t="s">
        <v>143</v>
      </c>
      <c r="AU448" s="206" t="s">
        <v>82</v>
      </c>
      <c r="AV448" s="13" t="s">
        <v>82</v>
      </c>
      <c r="AW448" s="13" t="s">
        <v>33</v>
      </c>
      <c r="AX448" s="13" t="s">
        <v>71</v>
      </c>
      <c r="AY448" s="206" t="s">
        <v>130</v>
      </c>
    </row>
    <row r="449" spans="1:65" s="13" customFormat="1" ht="11.25">
      <c r="B449" s="196"/>
      <c r="C449" s="197"/>
      <c r="D449" s="189" t="s">
        <v>143</v>
      </c>
      <c r="E449" s="198" t="s">
        <v>19</v>
      </c>
      <c r="F449" s="199" t="s">
        <v>675</v>
      </c>
      <c r="G449" s="197"/>
      <c r="H449" s="200">
        <v>1.5</v>
      </c>
      <c r="I449" s="201"/>
      <c r="J449" s="197"/>
      <c r="K449" s="197"/>
      <c r="L449" s="202"/>
      <c r="M449" s="203"/>
      <c r="N449" s="204"/>
      <c r="O449" s="204"/>
      <c r="P449" s="204"/>
      <c r="Q449" s="204"/>
      <c r="R449" s="204"/>
      <c r="S449" s="204"/>
      <c r="T449" s="205"/>
      <c r="AT449" s="206" t="s">
        <v>143</v>
      </c>
      <c r="AU449" s="206" t="s">
        <v>82</v>
      </c>
      <c r="AV449" s="13" t="s">
        <v>82</v>
      </c>
      <c r="AW449" s="13" t="s">
        <v>33</v>
      </c>
      <c r="AX449" s="13" t="s">
        <v>71</v>
      </c>
      <c r="AY449" s="206" t="s">
        <v>130</v>
      </c>
    </row>
    <row r="450" spans="1:65" s="13" customFormat="1" ht="11.25">
      <c r="B450" s="196"/>
      <c r="C450" s="197"/>
      <c r="D450" s="189" t="s">
        <v>143</v>
      </c>
      <c r="E450" s="198" t="s">
        <v>19</v>
      </c>
      <c r="F450" s="199" t="s">
        <v>676</v>
      </c>
      <c r="G450" s="197"/>
      <c r="H450" s="200">
        <v>2</v>
      </c>
      <c r="I450" s="201"/>
      <c r="J450" s="197"/>
      <c r="K450" s="197"/>
      <c r="L450" s="202"/>
      <c r="M450" s="203"/>
      <c r="N450" s="204"/>
      <c r="O450" s="204"/>
      <c r="P450" s="204"/>
      <c r="Q450" s="204"/>
      <c r="R450" s="204"/>
      <c r="S450" s="204"/>
      <c r="T450" s="205"/>
      <c r="AT450" s="206" t="s">
        <v>143</v>
      </c>
      <c r="AU450" s="206" t="s">
        <v>82</v>
      </c>
      <c r="AV450" s="13" t="s">
        <v>82</v>
      </c>
      <c r="AW450" s="13" t="s">
        <v>33</v>
      </c>
      <c r="AX450" s="13" t="s">
        <v>71</v>
      </c>
      <c r="AY450" s="206" t="s">
        <v>130</v>
      </c>
    </row>
    <row r="451" spans="1:65" s="13" customFormat="1" ht="11.25">
      <c r="B451" s="196"/>
      <c r="C451" s="197"/>
      <c r="D451" s="189" t="s">
        <v>143</v>
      </c>
      <c r="E451" s="198" t="s">
        <v>19</v>
      </c>
      <c r="F451" s="199" t="s">
        <v>677</v>
      </c>
      <c r="G451" s="197"/>
      <c r="H451" s="200">
        <v>2</v>
      </c>
      <c r="I451" s="201"/>
      <c r="J451" s="197"/>
      <c r="K451" s="197"/>
      <c r="L451" s="202"/>
      <c r="M451" s="203"/>
      <c r="N451" s="204"/>
      <c r="O451" s="204"/>
      <c r="P451" s="204"/>
      <c r="Q451" s="204"/>
      <c r="R451" s="204"/>
      <c r="S451" s="204"/>
      <c r="T451" s="205"/>
      <c r="AT451" s="206" t="s">
        <v>143</v>
      </c>
      <c r="AU451" s="206" t="s">
        <v>82</v>
      </c>
      <c r="AV451" s="13" t="s">
        <v>82</v>
      </c>
      <c r="AW451" s="13" t="s">
        <v>33</v>
      </c>
      <c r="AX451" s="13" t="s">
        <v>71</v>
      </c>
      <c r="AY451" s="206" t="s">
        <v>130</v>
      </c>
    </row>
    <row r="452" spans="1:65" s="13" customFormat="1" ht="11.25">
      <c r="B452" s="196"/>
      <c r="C452" s="197"/>
      <c r="D452" s="189" t="s">
        <v>143</v>
      </c>
      <c r="E452" s="197"/>
      <c r="F452" s="199" t="s">
        <v>683</v>
      </c>
      <c r="G452" s="197"/>
      <c r="H452" s="200">
        <v>8.7550000000000008</v>
      </c>
      <c r="I452" s="201"/>
      <c r="J452" s="197"/>
      <c r="K452" s="197"/>
      <c r="L452" s="202"/>
      <c r="M452" s="203"/>
      <c r="N452" s="204"/>
      <c r="O452" s="204"/>
      <c r="P452" s="204"/>
      <c r="Q452" s="204"/>
      <c r="R452" s="204"/>
      <c r="S452" s="204"/>
      <c r="T452" s="205"/>
      <c r="AT452" s="206" t="s">
        <v>143</v>
      </c>
      <c r="AU452" s="206" t="s">
        <v>82</v>
      </c>
      <c r="AV452" s="13" t="s">
        <v>82</v>
      </c>
      <c r="AW452" s="13" t="s">
        <v>4</v>
      </c>
      <c r="AX452" s="13" t="s">
        <v>79</v>
      </c>
      <c r="AY452" s="206" t="s">
        <v>130</v>
      </c>
    </row>
    <row r="453" spans="1:65" s="2" customFormat="1" ht="16.5" customHeight="1">
      <c r="A453" s="35"/>
      <c r="B453" s="36"/>
      <c r="C453" s="218" t="s">
        <v>684</v>
      </c>
      <c r="D453" s="218" t="s">
        <v>394</v>
      </c>
      <c r="E453" s="219" t="s">
        <v>685</v>
      </c>
      <c r="F453" s="220" t="s">
        <v>686</v>
      </c>
      <c r="G453" s="221" t="s">
        <v>173</v>
      </c>
      <c r="H453" s="222">
        <v>160.268</v>
      </c>
      <c r="I453" s="223"/>
      <c r="J453" s="224">
        <f>ROUND(I453*H453,2)</f>
        <v>0</v>
      </c>
      <c r="K453" s="220" t="s">
        <v>136</v>
      </c>
      <c r="L453" s="225"/>
      <c r="M453" s="226" t="s">
        <v>19</v>
      </c>
      <c r="N453" s="227" t="s">
        <v>42</v>
      </c>
      <c r="O453" s="65"/>
      <c r="P453" s="185">
        <f>O453*H453</f>
        <v>0</v>
      </c>
      <c r="Q453" s="185">
        <v>1.3599999999999999E-2</v>
      </c>
      <c r="R453" s="185">
        <f>Q453*H453</f>
        <v>2.1796447999999997</v>
      </c>
      <c r="S453" s="185">
        <v>0</v>
      </c>
      <c r="T453" s="186">
        <f>S453*H453</f>
        <v>0</v>
      </c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R453" s="187" t="s">
        <v>186</v>
      </c>
      <c r="AT453" s="187" t="s">
        <v>394</v>
      </c>
      <c r="AU453" s="187" t="s">
        <v>82</v>
      </c>
      <c r="AY453" s="18" t="s">
        <v>130</v>
      </c>
      <c r="BE453" s="188">
        <f>IF(N453="základní",J453,0)</f>
        <v>0</v>
      </c>
      <c r="BF453" s="188">
        <f>IF(N453="snížená",J453,0)</f>
        <v>0</v>
      </c>
      <c r="BG453" s="188">
        <f>IF(N453="zákl. přenesená",J453,0)</f>
        <v>0</v>
      </c>
      <c r="BH453" s="188">
        <f>IF(N453="sníž. přenesená",J453,0)</f>
        <v>0</v>
      </c>
      <c r="BI453" s="188">
        <f>IF(N453="nulová",J453,0)</f>
        <v>0</v>
      </c>
      <c r="BJ453" s="18" t="s">
        <v>79</v>
      </c>
      <c r="BK453" s="188">
        <f>ROUND(I453*H453,2)</f>
        <v>0</v>
      </c>
      <c r="BL453" s="18" t="s">
        <v>137</v>
      </c>
      <c r="BM453" s="187" t="s">
        <v>687</v>
      </c>
    </row>
    <row r="454" spans="1:65" s="2" customFormat="1" ht="11.25">
      <c r="A454" s="35"/>
      <c r="B454" s="36"/>
      <c r="C454" s="37"/>
      <c r="D454" s="189" t="s">
        <v>139</v>
      </c>
      <c r="E454" s="37"/>
      <c r="F454" s="190" t="s">
        <v>686</v>
      </c>
      <c r="G454" s="37"/>
      <c r="H454" s="37"/>
      <c r="I454" s="191"/>
      <c r="J454" s="37"/>
      <c r="K454" s="37"/>
      <c r="L454" s="40"/>
      <c r="M454" s="192"/>
      <c r="N454" s="193"/>
      <c r="O454" s="65"/>
      <c r="P454" s="65"/>
      <c r="Q454" s="65"/>
      <c r="R454" s="65"/>
      <c r="S454" s="65"/>
      <c r="T454" s="66"/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T454" s="18" t="s">
        <v>139</v>
      </c>
      <c r="AU454" s="18" t="s">
        <v>82</v>
      </c>
    </row>
    <row r="455" spans="1:65" s="13" customFormat="1" ht="11.25">
      <c r="B455" s="196"/>
      <c r="C455" s="197"/>
      <c r="D455" s="189" t="s">
        <v>143</v>
      </c>
      <c r="E455" s="198" t="s">
        <v>19</v>
      </c>
      <c r="F455" s="199" t="s">
        <v>688</v>
      </c>
      <c r="G455" s="197"/>
      <c r="H455" s="200">
        <v>155.6</v>
      </c>
      <c r="I455" s="201"/>
      <c r="J455" s="197"/>
      <c r="K455" s="197"/>
      <c r="L455" s="202"/>
      <c r="M455" s="203"/>
      <c r="N455" s="204"/>
      <c r="O455" s="204"/>
      <c r="P455" s="204"/>
      <c r="Q455" s="204"/>
      <c r="R455" s="204"/>
      <c r="S455" s="204"/>
      <c r="T455" s="205"/>
      <c r="AT455" s="206" t="s">
        <v>143</v>
      </c>
      <c r="AU455" s="206" t="s">
        <v>82</v>
      </c>
      <c r="AV455" s="13" t="s">
        <v>82</v>
      </c>
      <c r="AW455" s="13" t="s">
        <v>33</v>
      </c>
      <c r="AX455" s="13" t="s">
        <v>79</v>
      </c>
      <c r="AY455" s="206" t="s">
        <v>130</v>
      </c>
    </row>
    <row r="456" spans="1:65" s="13" customFormat="1" ht="11.25">
      <c r="B456" s="196"/>
      <c r="C456" s="197"/>
      <c r="D456" s="189" t="s">
        <v>143</v>
      </c>
      <c r="E456" s="197"/>
      <c r="F456" s="199" t="s">
        <v>689</v>
      </c>
      <c r="G456" s="197"/>
      <c r="H456" s="200">
        <v>160.268</v>
      </c>
      <c r="I456" s="201"/>
      <c r="J456" s="197"/>
      <c r="K456" s="197"/>
      <c r="L456" s="202"/>
      <c r="M456" s="203"/>
      <c r="N456" s="204"/>
      <c r="O456" s="204"/>
      <c r="P456" s="204"/>
      <c r="Q456" s="204"/>
      <c r="R456" s="204"/>
      <c r="S456" s="204"/>
      <c r="T456" s="205"/>
      <c r="AT456" s="206" t="s">
        <v>143</v>
      </c>
      <c r="AU456" s="206" t="s">
        <v>82</v>
      </c>
      <c r="AV456" s="13" t="s">
        <v>82</v>
      </c>
      <c r="AW456" s="13" t="s">
        <v>4</v>
      </c>
      <c r="AX456" s="13" t="s">
        <v>79</v>
      </c>
      <c r="AY456" s="206" t="s">
        <v>130</v>
      </c>
    </row>
    <row r="457" spans="1:65" s="2" customFormat="1" ht="21.75" customHeight="1">
      <c r="A457" s="35"/>
      <c r="B457" s="36"/>
      <c r="C457" s="176" t="s">
        <v>690</v>
      </c>
      <c r="D457" s="176" t="s">
        <v>132</v>
      </c>
      <c r="E457" s="177" t="s">
        <v>691</v>
      </c>
      <c r="F457" s="178" t="s">
        <v>692</v>
      </c>
      <c r="G457" s="179" t="s">
        <v>427</v>
      </c>
      <c r="H457" s="180">
        <v>21</v>
      </c>
      <c r="I457" s="181"/>
      <c r="J457" s="182">
        <f>ROUND(I457*H457,2)</f>
        <v>0</v>
      </c>
      <c r="K457" s="178" t="s">
        <v>136</v>
      </c>
      <c r="L457" s="40"/>
      <c r="M457" s="183" t="s">
        <v>19</v>
      </c>
      <c r="N457" s="184" t="s">
        <v>42</v>
      </c>
      <c r="O457" s="65"/>
      <c r="P457" s="185">
        <f>O457*H457</f>
        <v>0</v>
      </c>
      <c r="Q457" s="185">
        <v>0</v>
      </c>
      <c r="R457" s="185">
        <f>Q457*H457</f>
        <v>0</v>
      </c>
      <c r="S457" s="185">
        <v>0</v>
      </c>
      <c r="T457" s="186">
        <f>S457*H457</f>
        <v>0</v>
      </c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R457" s="187" t="s">
        <v>137</v>
      </c>
      <c r="AT457" s="187" t="s">
        <v>132</v>
      </c>
      <c r="AU457" s="187" t="s">
        <v>82</v>
      </c>
      <c r="AY457" s="18" t="s">
        <v>130</v>
      </c>
      <c r="BE457" s="188">
        <f>IF(N457="základní",J457,0)</f>
        <v>0</v>
      </c>
      <c r="BF457" s="188">
        <f>IF(N457="snížená",J457,0)</f>
        <v>0</v>
      </c>
      <c r="BG457" s="188">
        <f>IF(N457="zákl. přenesená",J457,0)</f>
        <v>0</v>
      </c>
      <c r="BH457" s="188">
        <f>IF(N457="sníž. přenesená",J457,0)</f>
        <v>0</v>
      </c>
      <c r="BI457" s="188">
        <f>IF(N457="nulová",J457,0)</f>
        <v>0</v>
      </c>
      <c r="BJ457" s="18" t="s">
        <v>79</v>
      </c>
      <c r="BK457" s="188">
        <f>ROUND(I457*H457,2)</f>
        <v>0</v>
      </c>
      <c r="BL457" s="18" t="s">
        <v>137</v>
      </c>
      <c r="BM457" s="187" t="s">
        <v>693</v>
      </c>
    </row>
    <row r="458" spans="1:65" s="2" customFormat="1" ht="19.5">
      <c r="A458" s="35"/>
      <c r="B458" s="36"/>
      <c r="C458" s="37"/>
      <c r="D458" s="189" t="s">
        <v>139</v>
      </c>
      <c r="E458" s="37"/>
      <c r="F458" s="190" t="s">
        <v>694</v>
      </c>
      <c r="G458" s="37"/>
      <c r="H458" s="37"/>
      <c r="I458" s="191"/>
      <c r="J458" s="37"/>
      <c r="K458" s="37"/>
      <c r="L458" s="40"/>
      <c r="M458" s="192"/>
      <c r="N458" s="193"/>
      <c r="O458" s="65"/>
      <c r="P458" s="65"/>
      <c r="Q458" s="65"/>
      <c r="R458" s="65"/>
      <c r="S458" s="65"/>
      <c r="T458" s="66"/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T458" s="18" t="s">
        <v>139</v>
      </c>
      <c r="AU458" s="18" t="s">
        <v>82</v>
      </c>
    </row>
    <row r="459" spans="1:65" s="2" customFormat="1" ht="11.25">
      <c r="A459" s="35"/>
      <c r="B459" s="36"/>
      <c r="C459" s="37"/>
      <c r="D459" s="194" t="s">
        <v>141</v>
      </c>
      <c r="E459" s="37"/>
      <c r="F459" s="195" t="s">
        <v>695</v>
      </c>
      <c r="G459" s="37"/>
      <c r="H459" s="37"/>
      <c r="I459" s="191"/>
      <c r="J459" s="37"/>
      <c r="K459" s="37"/>
      <c r="L459" s="40"/>
      <c r="M459" s="192"/>
      <c r="N459" s="193"/>
      <c r="O459" s="65"/>
      <c r="P459" s="65"/>
      <c r="Q459" s="65"/>
      <c r="R459" s="65"/>
      <c r="S459" s="65"/>
      <c r="T459" s="66"/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T459" s="18" t="s">
        <v>141</v>
      </c>
      <c r="AU459" s="18" t="s">
        <v>82</v>
      </c>
    </row>
    <row r="460" spans="1:65" s="14" customFormat="1" ht="11.25">
      <c r="B460" s="208"/>
      <c r="C460" s="209"/>
      <c r="D460" s="189" t="s">
        <v>143</v>
      </c>
      <c r="E460" s="210" t="s">
        <v>19</v>
      </c>
      <c r="F460" s="211" t="s">
        <v>618</v>
      </c>
      <c r="G460" s="209"/>
      <c r="H460" s="210" t="s">
        <v>19</v>
      </c>
      <c r="I460" s="212"/>
      <c r="J460" s="209"/>
      <c r="K460" s="209"/>
      <c r="L460" s="213"/>
      <c r="M460" s="214"/>
      <c r="N460" s="215"/>
      <c r="O460" s="215"/>
      <c r="P460" s="215"/>
      <c r="Q460" s="215"/>
      <c r="R460" s="215"/>
      <c r="S460" s="215"/>
      <c r="T460" s="216"/>
      <c r="AT460" s="217" t="s">
        <v>143</v>
      </c>
      <c r="AU460" s="217" t="s">
        <v>82</v>
      </c>
      <c r="AV460" s="14" t="s">
        <v>79</v>
      </c>
      <c r="AW460" s="14" t="s">
        <v>33</v>
      </c>
      <c r="AX460" s="14" t="s">
        <v>71</v>
      </c>
      <c r="AY460" s="217" t="s">
        <v>130</v>
      </c>
    </row>
    <row r="461" spans="1:65" s="13" customFormat="1" ht="11.25">
      <c r="B461" s="196"/>
      <c r="C461" s="197"/>
      <c r="D461" s="189" t="s">
        <v>143</v>
      </c>
      <c r="E461" s="198" t="s">
        <v>19</v>
      </c>
      <c r="F461" s="199" t="s">
        <v>696</v>
      </c>
      <c r="G461" s="197"/>
      <c r="H461" s="200">
        <v>9</v>
      </c>
      <c r="I461" s="201"/>
      <c r="J461" s="197"/>
      <c r="K461" s="197"/>
      <c r="L461" s="202"/>
      <c r="M461" s="203"/>
      <c r="N461" s="204"/>
      <c r="O461" s="204"/>
      <c r="P461" s="204"/>
      <c r="Q461" s="204"/>
      <c r="R461" s="204"/>
      <c r="S461" s="204"/>
      <c r="T461" s="205"/>
      <c r="AT461" s="206" t="s">
        <v>143</v>
      </c>
      <c r="AU461" s="206" t="s">
        <v>82</v>
      </c>
      <c r="AV461" s="13" t="s">
        <v>82</v>
      </c>
      <c r="AW461" s="13" t="s">
        <v>33</v>
      </c>
      <c r="AX461" s="13" t="s">
        <v>71</v>
      </c>
      <c r="AY461" s="206" t="s">
        <v>130</v>
      </c>
    </row>
    <row r="462" spans="1:65" s="13" customFormat="1" ht="11.25">
      <c r="B462" s="196"/>
      <c r="C462" s="197"/>
      <c r="D462" s="189" t="s">
        <v>143</v>
      </c>
      <c r="E462" s="198" t="s">
        <v>19</v>
      </c>
      <c r="F462" s="199" t="s">
        <v>697</v>
      </c>
      <c r="G462" s="197"/>
      <c r="H462" s="200">
        <v>1</v>
      </c>
      <c r="I462" s="201"/>
      <c r="J462" s="197"/>
      <c r="K462" s="197"/>
      <c r="L462" s="202"/>
      <c r="M462" s="203"/>
      <c r="N462" s="204"/>
      <c r="O462" s="204"/>
      <c r="P462" s="204"/>
      <c r="Q462" s="204"/>
      <c r="R462" s="204"/>
      <c r="S462" s="204"/>
      <c r="T462" s="205"/>
      <c r="AT462" s="206" t="s">
        <v>143</v>
      </c>
      <c r="AU462" s="206" t="s">
        <v>82</v>
      </c>
      <c r="AV462" s="13" t="s">
        <v>82</v>
      </c>
      <c r="AW462" s="13" t="s">
        <v>33</v>
      </c>
      <c r="AX462" s="13" t="s">
        <v>71</v>
      </c>
      <c r="AY462" s="206" t="s">
        <v>130</v>
      </c>
    </row>
    <row r="463" spans="1:65" s="13" customFormat="1" ht="11.25">
      <c r="B463" s="196"/>
      <c r="C463" s="197"/>
      <c r="D463" s="189" t="s">
        <v>143</v>
      </c>
      <c r="E463" s="198" t="s">
        <v>19</v>
      </c>
      <c r="F463" s="199" t="s">
        <v>698</v>
      </c>
      <c r="G463" s="197"/>
      <c r="H463" s="200">
        <v>9</v>
      </c>
      <c r="I463" s="201"/>
      <c r="J463" s="197"/>
      <c r="K463" s="197"/>
      <c r="L463" s="202"/>
      <c r="M463" s="203"/>
      <c r="N463" s="204"/>
      <c r="O463" s="204"/>
      <c r="P463" s="204"/>
      <c r="Q463" s="204"/>
      <c r="R463" s="204"/>
      <c r="S463" s="204"/>
      <c r="T463" s="205"/>
      <c r="AT463" s="206" t="s">
        <v>143</v>
      </c>
      <c r="AU463" s="206" t="s">
        <v>82</v>
      </c>
      <c r="AV463" s="13" t="s">
        <v>82</v>
      </c>
      <c r="AW463" s="13" t="s">
        <v>33</v>
      </c>
      <c r="AX463" s="13" t="s">
        <v>71</v>
      </c>
      <c r="AY463" s="206" t="s">
        <v>130</v>
      </c>
    </row>
    <row r="464" spans="1:65" s="13" customFormat="1" ht="11.25">
      <c r="B464" s="196"/>
      <c r="C464" s="197"/>
      <c r="D464" s="189" t="s">
        <v>143</v>
      </c>
      <c r="E464" s="198" t="s">
        <v>19</v>
      </c>
      <c r="F464" s="199" t="s">
        <v>699</v>
      </c>
      <c r="G464" s="197"/>
      <c r="H464" s="200">
        <v>2</v>
      </c>
      <c r="I464" s="201"/>
      <c r="J464" s="197"/>
      <c r="K464" s="197"/>
      <c r="L464" s="202"/>
      <c r="M464" s="203"/>
      <c r="N464" s="204"/>
      <c r="O464" s="204"/>
      <c r="P464" s="204"/>
      <c r="Q464" s="204"/>
      <c r="R464" s="204"/>
      <c r="S464" s="204"/>
      <c r="T464" s="205"/>
      <c r="AT464" s="206" t="s">
        <v>143</v>
      </c>
      <c r="AU464" s="206" t="s">
        <v>82</v>
      </c>
      <c r="AV464" s="13" t="s">
        <v>82</v>
      </c>
      <c r="AW464" s="13" t="s">
        <v>33</v>
      </c>
      <c r="AX464" s="13" t="s">
        <v>71</v>
      </c>
      <c r="AY464" s="206" t="s">
        <v>130</v>
      </c>
    </row>
    <row r="465" spans="1:65" s="2" customFormat="1" ht="16.5" customHeight="1">
      <c r="A465" s="35"/>
      <c r="B465" s="36"/>
      <c r="C465" s="218" t="s">
        <v>700</v>
      </c>
      <c r="D465" s="218" t="s">
        <v>394</v>
      </c>
      <c r="E465" s="219" t="s">
        <v>701</v>
      </c>
      <c r="F465" s="220" t="s">
        <v>702</v>
      </c>
      <c r="G465" s="221" t="s">
        <v>427</v>
      </c>
      <c r="H465" s="222">
        <v>9</v>
      </c>
      <c r="I465" s="223"/>
      <c r="J465" s="224">
        <f>ROUND(I465*H465,2)</f>
        <v>0</v>
      </c>
      <c r="K465" s="220" t="s">
        <v>136</v>
      </c>
      <c r="L465" s="225"/>
      <c r="M465" s="226" t="s">
        <v>19</v>
      </c>
      <c r="N465" s="227" t="s">
        <v>42</v>
      </c>
      <c r="O465" s="65"/>
      <c r="P465" s="185">
        <f>O465*H465</f>
        <v>0</v>
      </c>
      <c r="Q465" s="185">
        <v>5.4000000000000001E-4</v>
      </c>
      <c r="R465" s="185">
        <f>Q465*H465</f>
        <v>4.8599999999999997E-3</v>
      </c>
      <c r="S465" s="185">
        <v>0</v>
      </c>
      <c r="T465" s="186">
        <f>S465*H465</f>
        <v>0</v>
      </c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  <c r="AR465" s="187" t="s">
        <v>186</v>
      </c>
      <c r="AT465" s="187" t="s">
        <v>394</v>
      </c>
      <c r="AU465" s="187" t="s">
        <v>82</v>
      </c>
      <c r="AY465" s="18" t="s">
        <v>130</v>
      </c>
      <c r="BE465" s="188">
        <f>IF(N465="základní",J465,0)</f>
        <v>0</v>
      </c>
      <c r="BF465" s="188">
        <f>IF(N465="snížená",J465,0)</f>
        <v>0</v>
      </c>
      <c r="BG465" s="188">
        <f>IF(N465="zákl. přenesená",J465,0)</f>
        <v>0</v>
      </c>
      <c r="BH465" s="188">
        <f>IF(N465="sníž. přenesená",J465,0)</f>
        <v>0</v>
      </c>
      <c r="BI465" s="188">
        <f>IF(N465="nulová",J465,0)</f>
        <v>0</v>
      </c>
      <c r="BJ465" s="18" t="s">
        <v>79</v>
      </c>
      <c r="BK465" s="188">
        <f>ROUND(I465*H465,2)</f>
        <v>0</v>
      </c>
      <c r="BL465" s="18" t="s">
        <v>137</v>
      </c>
      <c r="BM465" s="187" t="s">
        <v>703</v>
      </c>
    </row>
    <row r="466" spans="1:65" s="2" customFormat="1" ht="11.25">
      <c r="A466" s="35"/>
      <c r="B466" s="36"/>
      <c r="C466" s="37"/>
      <c r="D466" s="189" t="s">
        <v>139</v>
      </c>
      <c r="E466" s="37"/>
      <c r="F466" s="190" t="s">
        <v>702</v>
      </c>
      <c r="G466" s="37"/>
      <c r="H466" s="37"/>
      <c r="I466" s="191"/>
      <c r="J466" s="37"/>
      <c r="K466" s="37"/>
      <c r="L466" s="40"/>
      <c r="M466" s="192"/>
      <c r="N466" s="193"/>
      <c r="O466" s="65"/>
      <c r="P466" s="65"/>
      <c r="Q466" s="65"/>
      <c r="R466" s="65"/>
      <c r="S466" s="65"/>
      <c r="T466" s="66"/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  <c r="AE466" s="35"/>
      <c r="AT466" s="18" t="s">
        <v>139</v>
      </c>
      <c r="AU466" s="18" t="s">
        <v>82</v>
      </c>
    </row>
    <row r="467" spans="1:65" s="13" customFormat="1" ht="11.25">
      <c r="B467" s="196"/>
      <c r="C467" s="197"/>
      <c r="D467" s="189" t="s">
        <v>143</v>
      </c>
      <c r="E467" s="198" t="s">
        <v>19</v>
      </c>
      <c r="F467" s="199" t="s">
        <v>704</v>
      </c>
      <c r="G467" s="197"/>
      <c r="H467" s="200">
        <v>9</v>
      </c>
      <c r="I467" s="201"/>
      <c r="J467" s="197"/>
      <c r="K467" s="197"/>
      <c r="L467" s="202"/>
      <c r="M467" s="203"/>
      <c r="N467" s="204"/>
      <c r="O467" s="204"/>
      <c r="P467" s="204"/>
      <c r="Q467" s="204"/>
      <c r="R467" s="204"/>
      <c r="S467" s="204"/>
      <c r="T467" s="205"/>
      <c r="AT467" s="206" t="s">
        <v>143</v>
      </c>
      <c r="AU467" s="206" t="s">
        <v>82</v>
      </c>
      <c r="AV467" s="13" t="s">
        <v>82</v>
      </c>
      <c r="AW467" s="13" t="s">
        <v>33</v>
      </c>
      <c r="AX467" s="13" t="s">
        <v>79</v>
      </c>
      <c r="AY467" s="206" t="s">
        <v>130</v>
      </c>
    </row>
    <row r="468" spans="1:65" s="2" customFormat="1" ht="16.5" customHeight="1">
      <c r="A468" s="35"/>
      <c r="B468" s="36"/>
      <c r="C468" s="218" t="s">
        <v>705</v>
      </c>
      <c r="D468" s="218" t="s">
        <v>394</v>
      </c>
      <c r="E468" s="219" t="s">
        <v>706</v>
      </c>
      <c r="F468" s="220" t="s">
        <v>707</v>
      </c>
      <c r="G468" s="221" t="s">
        <v>427</v>
      </c>
      <c r="H468" s="222">
        <v>1</v>
      </c>
      <c r="I468" s="223"/>
      <c r="J468" s="224">
        <f>ROUND(I468*H468,2)</f>
        <v>0</v>
      </c>
      <c r="K468" s="220" t="s">
        <v>136</v>
      </c>
      <c r="L468" s="225"/>
      <c r="M468" s="226" t="s">
        <v>19</v>
      </c>
      <c r="N468" s="227" t="s">
        <v>42</v>
      </c>
      <c r="O468" s="65"/>
      <c r="P468" s="185">
        <f>O468*H468</f>
        <v>0</v>
      </c>
      <c r="Q468" s="185">
        <v>6.4000000000000005E-4</v>
      </c>
      <c r="R468" s="185">
        <f>Q468*H468</f>
        <v>6.4000000000000005E-4</v>
      </c>
      <c r="S468" s="185">
        <v>0</v>
      </c>
      <c r="T468" s="186">
        <f>S468*H468</f>
        <v>0</v>
      </c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  <c r="AR468" s="187" t="s">
        <v>186</v>
      </c>
      <c r="AT468" s="187" t="s">
        <v>394</v>
      </c>
      <c r="AU468" s="187" t="s">
        <v>82</v>
      </c>
      <c r="AY468" s="18" t="s">
        <v>130</v>
      </c>
      <c r="BE468" s="188">
        <f>IF(N468="základní",J468,0)</f>
        <v>0</v>
      </c>
      <c r="BF468" s="188">
        <f>IF(N468="snížená",J468,0)</f>
        <v>0</v>
      </c>
      <c r="BG468" s="188">
        <f>IF(N468="zákl. přenesená",J468,0)</f>
        <v>0</v>
      </c>
      <c r="BH468" s="188">
        <f>IF(N468="sníž. přenesená",J468,0)</f>
        <v>0</v>
      </c>
      <c r="BI468" s="188">
        <f>IF(N468="nulová",J468,0)</f>
        <v>0</v>
      </c>
      <c r="BJ468" s="18" t="s">
        <v>79</v>
      </c>
      <c r="BK468" s="188">
        <f>ROUND(I468*H468,2)</f>
        <v>0</v>
      </c>
      <c r="BL468" s="18" t="s">
        <v>137</v>
      </c>
      <c r="BM468" s="187" t="s">
        <v>708</v>
      </c>
    </row>
    <row r="469" spans="1:65" s="2" customFormat="1" ht="11.25">
      <c r="A469" s="35"/>
      <c r="B469" s="36"/>
      <c r="C469" s="37"/>
      <c r="D469" s="189" t="s">
        <v>139</v>
      </c>
      <c r="E469" s="37"/>
      <c r="F469" s="190" t="s">
        <v>707</v>
      </c>
      <c r="G469" s="37"/>
      <c r="H469" s="37"/>
      <c r="I469" s="191"/>
      <c r="J469" s="37"/>
      <c r="K469" s="37"/>
      <c r="L469" s="40"/>
      <c r="M469" s="192"/>
      <c r="N469" s="193"/>
      <c r="O469" s="65"/>
      <c r="P469" s="65"/>
      <c r="Q469" s="65"/>
      <c r="R469" s="65"/>
      <c r="S469" s="65"/>
      <c r="T469" s="66"/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  <c r="AT469" s="18" t="s">
        <v>139</v>
      </c>
      <c r="AU469" s="18" t="s">
        <v>82</v>
      </c>
    </row>
    <row r="470" spans="1:65" s="13" customFormat="1" ht="11.25">
      <c r="B470" s="196"/>
      <c r="C470" s="197"/>
      <c r="D470" s="189" t="s">
        <v>143</v>
      </c>
      <c r="E470" s="198" t="s">
        <v>19</v>
      </c>
      <c r="F470" s="199" t="s">
        <v>697</v>
      </c>
      <c r="G470" s="197"/>
      <c r="H470" s="200">
        <v>1</v>
      </c>
      <c r="I470" s="201"/>
      <c r="J470" s="197"/>
      <c r="K470" s="197"/>
      <c r="L470" s="202"/>
      <c r="M470" s="203"/>
      <c r="N470" s="204"/>
      <c r="O470" s="204"/>
      <c r="P470" s="204"/>
      <c r="Q470" s="204"/>
      <c r="R470" s="204"/>
      <c r="S470" s="204"/>
      <c r="T470" s="205"/>
      <c r="AT470" s="206" t="s">
        <v>143</v>
      </c>
      <c r="AU470" s="206" t="s">
        <v>82</v>
      </c>
      <c r="AV470" s="13" t="s">
        <v>82</v>
      </c>
      <c r="AW470" s="13" t="s">
        <v>33</v>
      </c>
      <c r="AX470" s="13" t="s">
        <v>79</v>
      </c>
      <c r="AY470" s="206" t="s">
        <v>130</v>
      </c>
    </row>
    <row r="471" spans="1:65" s="2" customFormat="1" ht="16.5" customHeight="1">
      <c r="A471" s="35"/>
      <c r="B471" s="36"/>
      <c r="C471" s="218" t="s">
        <v>709</v>
      </c>
      <c r="D471" s="218" t="s">
        <v>394</v>
      </c>
      <c r="E471" s="219" t="s">
        <v>710</v>
      </c>
      <c r="F471" s="220" t="s">
        <v>711</v>
      </c>
      <c r="G471" s="221" t="s">
        <v>427</v>
      </c>
      <c r="H471" s="222">
        <v>9</v>
      </c>
      <c r="I471" s="223"/>
      <c r="J471" s="224">
        <f>ROUND(I471*H471,2)</f>
        <v>0</v>
      </c>
      <c r="K471" s="220" t="s">
        <v>136</v>
      </c>
      <c r="L471" s="225"/>
      <c r="M471" s="226" t="s">
        <v>19</v>
      </c>
      <c r="N471" s="227" t="s">
        <v>42</v>
      </c>
      <c r="O471" s="65"/>
      <c r="P471" s="185">
        <f>O471*H471</f>
        <v>0</v>
      </c>
      <c r="Q471" s="185">
        <v>6.4999999999999997E-4</v>
      </c>
      <c r="R471" s="185">
        <f>Q471*H471</f>
        <v>5.8499999999999993E-3</v>
      </c>
      <c r="S471" s="185">
        <v>0</v>
      </c>
      <c r="T471" s="186">
        <f>S471*H471</f>
        <v>0</v>
      </c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R471" s="187" t="s">
        <v>186</v>
      </c>
      <c r="AT471" s="187" t="s">
        <v>394</v>
      </c>
      <c r="AU471" s="187" t="s">
        <v>82</v>
      </c>
      <c r="AY471" s="18" t="s">
        <v>130</v>
      </c>
      <c r="BE471" s="188">
        <f>IF(N471="základní",J471,0)</f>
        <v>0</v>
      </c>
      <c r="BF471" s="188">
        <f>IF(N471="snížená",J471,0)</f>
        <v>0</v>
      </c>
      <c r="BG471" s="188">
        <f>IF(N471="zákl. přenesená",J471,0)</f>
        <v>0</v>
      </c>
      <c r="BH471" s="188">
        <f>IF(N471="sníž. přenesená",J471,0)</f>
        <v>0</v>
      </c>
      <c r="BI471" s="188">
        <f>IF(N471="nulová",J471,0)</f>
        <v>0</v>
      </c>
      <c r="BJ471" s="18" t="s">
        <v>79</v>
      </c>
      <c r="BK471" s="188">
        <f>ROUND(I471*H471,2)</f>
        <v>0</v>
      </c>
      <c r="BL471" s="18" t="s">
        <v>137</v>
      </c>
      <c r="BM471" s="187" t="s">
        <v>712</v>
      </c>
    </row>
    <row r="472" spans="1:65" s="2" customFormat="1" ht="11.25">
      <c r="A472" s="35"/>
      <c r="B472" s="36"/>
      <c r="C472" s="37"/>
      <c r="D472" s="189" t="s">
        <v>139</v>
      </c>
      <c r="E472" s="37"/>
      <c r="F472" s="190" t="s">
        <v>711</v>
      </c>
      <c r="G472" s="37"/>
      <c r="H472" s="37"/>
      <c r="I472" s="191"/>
      <c r="J472" s="37"/>
      <c r="K472" s="37"/>
      <c r="L472" s="40"/>
      <c r="M472" s="192"/>
      <c r="N472" s="193"/>
      <c r="O472" s="65"/>
      <c r="P472" s="65"/>
      <c r="Q472" s="65"/>
      <c r="R472" s="65"/>
      <c r="S472" s="65"/>
      <c r="T472" s="66"/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  <c r="AT472" s="18" t="s">
        <v>139</v>
      </c>
      <c r="AU472" s="18" t="s">
        <v>82</v>
      </c>
    </row>
    <row r="473" spans="1:65" s="13" customFormat="1" ht="11.25">
      <c r="B473" s="196"/>
      <c r="C473" s="197"/>
      <c r="D473" s="189" t="s">
        <v>143</v>
      </c>
      <c r="E473" s="198" t="s">
        <v>19</v>
      </c>
      <c r="F473" s="199" t="s">
        <v>713</v>
      </c>
      <c r="G473" s="197"/>
      <c r="H473" s="200">
        <v>9</v>
      </c>
      <c r="I473" s="201"/>
      <c r="J473" s="197"/>
      <c r="K473" s="197"/>
      <c r="L473" s="202"/>
      <c r="M473" s="203"/>
      <c r="N473" s="204"/>
      <c r="O473" s="204"/>
      <c r="P473" s="204"/>
      <c r="Q473" s="204"/>
      <c r="R473" s="204"/>
      <c r="S473" s="204"/>
      <c r="T473" s="205"/>
      <c r="AT473" s="206" t="s">
        <v>143</v>
      </c>
      <c r="AU473" s="206" t="s">
        <v>82</v>
      </c>
      <c r="AV473" s="13" t="s">
        <v>82</v>
      </c>
      <c r="AW473" s="13" t="s">
        <v>33</v>
      </c>
      <c r="AX473" s="13" t="s">
        <v>79</v>
      </c>
      <c r="AY473" s="206" t="s">
        <v>130</v>
      </c>
    </row>
    <row r="474" spans="1:65" s="2" customFormat="1" ht="16.5" customHeight="1">
      <c r="A474" s="35"/>
      <c r="B474" s="36"/>
      <c r="C474" s="218" t="s">
        <v>714</v>
      </c>
      <c r="D474" s="218" t="s">
        <v>394</v>
      </c>
      <c r="E474" s="219" t="s">
        <v>715</v>
      </c>
      <c r="F474" s="220" t="s">
        <v>716</v>
      </c>
      <c r="G474" s="221" t="s">
        <v>427</v>
      </c>
      <c r="H474" s="222">
        <v>2</v>
      </c>
      <c r="I474" s="223"/>
      <c r="J474" s="224">
        <f>ROUND(I474*H474,2)</f>
        <v>0</v>
      </c>
      <c r="K474" s="220" t="s">
        <v>136</v>
      </c>
      <c r="L474" s="225"/>
      <c r="M474" s="226" t="s">
        <v>19</v>
      </c>
      <c r="N474" s="227" t="s">
        <v>42</v>
      </c>
      <c r="O474" s="65"/>
      <c r="P474" s="185">
        <f>O474*H474</f>
        <v>0</v>
      </c>
      <c r="Q474" s="185">
        <v>7.2000000000000005E-4</v>
      </c>
      <c r="R474" s="185">
        <f>Q474*H474</f>
        <v>1.4400000000000001E-3</v>
      </c>
      <c r="S474" s="185">
        <v>0</v>
      </c>
      <c r="T474" s="186">
        <f>S474*H474</f>
        <v>0</v>
      </c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R474" s="187" t="s">
        <v>186</v>
      </c>
      <c r="AT474" s="187" t="s">
        <v>394</v>
      </c>
      <c r="AU474" s="187" t="s">
        <v>82</v>
      </c>
      <c r="AY474" s="18" t="s">
        <v>130</v>
      </c>
      <c r="BE474" s="188">
        <f>IF(N474="základní",J474,0)</f>
        <v>0</v>
      </c>
      <c r="BF474" s="188">
        <f>IF(N474="snížená",J474,0)</f>
        <v>0</v>
      </c>
      <c r="BG474" s="188">
        <f>IF(N474="zákl. přenesená",J474,0)</f>
        <v>0</v>
      </c>
      <c r="BH474" s="188">
        <f>IF(N474="sníž. přenesená",J474,0)</f>
        <v>0</v>
      </c>
      <c r="BI474" s="188">
        <f>IF(N474="nulová",J474,0)</f>
        <v>0</v>
      </c>
      <c r="BJ474" s="18" t="s">
        <v>79</v>
      </c>
      <c r="BK474" s="188">
        <f>ROUND(I474*H474,2)</f>
        <v>0</v>
      </c>
      <c r="BL474" s="18" t="s">
        <v>137</v>
      </c>
      <c r="BM474" s="187" t="s">
        <v>717</v>
      </c>
    </row>
    <row r="475" spans="1:65" s="2" customFormat="1" ht="11.25">
      <c r="A475" s="35"/>
      <c r="B475" s="36"/>
      <c r="C475" s="37"/>
      <c r="D475" s="189" t="s">
        <v>139</v>
      </c>
      <c r="E475" s="37"/>
      <c r="F475" s="190" t="s">
        <v>716</v>
      </c>
      <c r="G475" s="37"/>
      <c r="H475" s="37"/>
      <c r="I475" s="191"/>
      <c r="J475" s="37"/>
      <c r="K475" s="37"/>
      <c r="L475" s="40"/>
      <c r="M475" s="192"/>
      <c r="N475" s="193"/>
      <c r="O475" s="65"/>
      <c r="P475" s="65"/>
      <c r="Q475" s="65"/>
      <c r="R475" s="65"/>
      <c r="S475" s="65"/>
      <c r="T475" s="66"/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  <c r="AT475" s="18" t="s">
        <v>139</v>
      </c>
      <c r="AU475" s="18" t="s">
        <v>82</v>
      </c>
    </row>
    <row r="476" spans="1:65" s="13" customFormat="1" ht="11.25">
      <c r="B476" s="196"/>
      <c r="C476" s="197"/>
      <c r="D476" s="189" t="s">
        <v>143</v>
      </c>
      <c r="E476" s="198" t="s">
        <v>19</v>
      </c>
      <c r="F476" s="199" t="s">
        <v>699</v>
      </c>
      <c r="G476" s="197"/>
      <c r="H476" s="200">
        <v>2</v>
      </c>
      <c r="I476" s="201"/>
      <c r="J476" s="197"/>
      <c r="K476" s="197"/>
      <c r="L476" s="202"/>
      <c r="M476" s="203"/>
      <c r="N476" s="204"/>
      <c r="O476" s="204"/>
      <c r="P476" s="204"/>
      <c r="Q476" s="204"/>
      <c r="R476" s="204"/>
      <c r="S476" s="204"/>
      <c r="T476" s="205"/>
      <c r="AT476" s="206" t="s">
        <v>143</v>
      </c>
      <c r="AU476" s="206" t="s">
        <v>82</v>
      </c>
      <c r="AV476" s="13" t="s">
        <v>82</v>
      </c>
      <c r="AW476" s="13" t="s">
        <v>33</v>
      </c>
      <c r="AX476" s="13" t="s">
        <v>79</v>
      </c>
      <c r="AY476" s="206" t="s">
        <v>130</v>
      </c>
    </row>
    <row r="477" spans="1:65" s="2" customFormat="1" ht="21.75" customHeight="1">
      <c r="A477" s="35"/>
      <c r="B477" s="36"/>
      <c r="C477" s="176" t="s">
        <v>718</v>
      </c>
      <c r="D477" s="176" t="s">
        <v>132</v>
      </c>
      <c r="E477" s="177" t="s">
        <v>719</v>
      </c>
      <c r="F477" s="178" t="s">
        <v>720</v>
      </c>
      <c r="G477" s="179" t="s">
        <v>427</v>
      </c>
      <c r="H477" s="180">
        <v>1</v>
      </c>
      <c r="I477" s="181"/>
      <c r="J477" s="182">
        <f>ROUND(I477*H477,2)</f>
        <v>0</v>
      </c>
      <c r="K477" s="178" t="s">
        <v>136</v>
      </c>
      <c r="L477" s="40"/>
      <c r="M477" s="183" t="s">
        <v>19</v>
      </c>
      <c r="N477" s="184" t="s">
        <v>42</v>
      </c>
      <c r="O477" s="65"/>
      <c r="P477" s="185">
        <f>O477*H477</f>
        <v>0</v>
      </c>
      <c r="Q477" s="185">
        <v>0</v>
      </c>
      <c r="R477" s="185">
        <f>Q477*H477</f>
        <v>0</v>
      </c>
      <c r="S477" s="185">
        <v>0</v>
      </c>
      <c r="T477" s="186">
        <f>S477*H477</f>
        <v>0</v>
      </c>
      <c r="U477" s="35"/>
      <c r="V477" s="35"/>
      <c r="W477" s="35"/>
      <c r="X477" s="35"/>
      <c r="Y477" s="35"/>
      <c r="Z477" s="35"/>
      <c r="AA477" s="35"/>
      <c r="AB477" s="35"/>
      <c r="AC477" s="35"/>
      <c r="AD477" s="35"/>
      <c r="AE477" s="35"/>
      <c r="AR477" s="187" t="s">
        <v>137</v>
      </c>
      <c r="AT477" s="187" t="s">
        <v>132</v>
      </c>
      <c r="AU477" s="187" t="s">
        <v>82</v>
      </c>
      <c r="AY477" s="18" t="s">
        <v>130</v>
      </c>
      <c r="BE477" s="188">
        <f>IF(N477="základní",J477,0)</f>
        <v>0</v>
      </c>
      <c r="BF477" s="188">
        <f>IF(N477="snížená",J477,0)</f>
        <v>0</v>
      </c>
      <c r="BG477" s="188">
        <f>IF(N477="zákl. přenesená",J477,0)</f>
        <v>0</v>
      </c>
      <c r="BH477" s="188">
        <f>IF(N477="sníž. přenesená",J477,0)</f>
        <v>0</v>
      </c>
      <c r="BI477" s="188">
        <f>IF(N477="nulová",J477,0)</f>
        <v>0</v>
      </c>
      <c r="BJ477" s="18" t="s">
        <v>79</v>
      </c>
      <c r="BK477" s="188">
        <f>ROUND(I477*H477,2)</f>
        <v>0</v>
      </c>
      <c r="BL477" s="18" t="s">
        <v>137</v>
      </c>
      <c r="BM477" s="187" t="s">
        <v>721</v>
      </c>
    </row>
    <row r="478" spans="1:65" s="2" customFormat="1" ht="11.25">
      <c r="A478" s="35"/>
      <c r="B478" s="36"/>
      <c r="C478" s="37"/>
      <c r="D478" s="189" t="s">
        <v>139</v>
      </c>
      <c r="E478" s="37"/>
      <c r="F478" s="190" t="s">
        <v>722</v>
      </c>
      <c r="G478" s="37"/>
      <c r="H478" s="37"/>
      <c r="I478" s="191"/>
      <c r="J478" s="37"/>
      <c r="K478" s="37"/>
      <c r="L478" s="40"/>
      <c r="M478" s="192"/>
      <c r="N478" s="193"/>
      <c r="O478" s="65"/>
      <c r="P478" s="65"/>
      <c r="Q478" s="65"/>
      <c r="R478" s="65"/>
      <c r="S478" s="65"/>
      <c r="T478" s="66"/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T478" s="18" t="s">
        <v>139</v>
      </c>
      <c r="AU478" s="18" t="s">
        <v>82</v>
      </c>
    </row>
    <row r="479" spans="1:65" s="2" customFormat="1" ht="11.25">
      <c r="A479" s="35"/>
      <c r="B479" s="36"/>
      <c r="C479" s="37"/>
      <c r="D479" s="194" t="s">
        <v>141</v>
      </c>
      <c r="E479" s="37"/>
      <c r="F479" s="195" t="s">
        <v>723</v>
      </c>
      <c r="G479" s="37"/>
      <c r="H479" s="37"/>
      <c r="I479" s="191"/>
      <c r="J479" s="37"/>
      <c r="K479" s="37"/>
      <c r="L479" s="40"/>
      <c r="M479" s="192"/>
      <c r="N479" s="193"/>
      <c r="O479" s="65"/>
      <c r="P479" s="65"/>
      <c r="Q479" s="65"/>
      <c r="R479" s="65"/>
      <c r="S479" s="65"/>
      <c r="T479" s="66"/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  <c r="AT479" s="18" t="s">
        <v>141</v>
      </c>
      <c r="AU479" s="18" t="s">
        <v>82</v>
      </c>
    </row>
    <row r="480" spans="1:65" s="14" customFormat="1" ht="11.25">
      <c r="B480" s="208"/>
      <c r="C480" s="209"/>
      <c r="D480" s="189" t="s">
        <v>143</v>
      </c>
      <c r="E480" s="210" t="s">
        <v>19</v>
      </c>
      <c r="F480" s="211" t="s">
        <v>618</v>
      </c>
      <c r="G480" s="209"/>
      <c r="H480" s="210" t="s">
        <v>19</v>
      </c>
      <c r="I480" s="212"/>
      <c r="J480" s="209"/>
      <c r="K480" s="209"/>
      <c r="L480" s="213"/>
      <c r="M480" s="214"/>
      <c r="N480" s="215"/>
      <c r="O480" s="215"/>
      <c r="P480" s="215"/>
      <c r="Q480" s="215"/>
      <c r="R480" s="215"/>
      <c r="S480" s="215"/>
      <c r="T480" s="216"/>
      <c r="AT480" s="217" t="s">
        <v>143</v>
      </c>
      <c r="AU480" s="217" t="s">
        <v>82</v>
      </c>
      <c r="AV480" s="14" t="s">
        <v>79</v>
      </c>
      <c r="AW480" s="14" t="s">
        <v>33</v>
      </c>
      <c r="AX480" s="14" t="s">
        <v>71</v>
      </c>
      <c r="AY480" s="217" t="s">
        <v>130</v>
      </c>
    </row>
    <row r="481" spans="1:65" s="13" customFormat="1" ht="11.25">
      <c r="B481" s="196"/>
      <c r="C481" s="197"/>
      <c r="D481" s="189" t="s">
        <v>143</v>
      </c>
      <c r="E481" s="198" t="s">
        <v>19</v>
      </c>
      <c r="F481" s="199" t="s">
        <v>724</v>
      </c>
      <c r="G481" s="197"/>
      <c r="H481" s="200">
        <v>1</v>
      </c>
      <c r="I481" s="201"/>
      <c r="J481" s="197"/>
      <c r="K481" s="197"/>
      <c r="L481" s="202"/>
      <c r="M481" s="203"/>
      <c r="N481" s="204"/>
      <c r="O481" s="204"/>
      <c r="P481" s="204"/>
      <c r="Q481" s="204"/>
      <c r="R481" s="204"/>
      <c r="S481" s="204"/>
      <c r="T481" s="205"/>
      <c r="AT481" s="206" t="s">
        <v>143</v>
      </c>
      <c r="AU481" s="206" t="s">
        <v>82</v>
      </c>
      <c r="AV481" s="13" t="s">
        <v>82</v>
      </c>
      <c r="AW481" s="13" t="s">
        <v>33</v>
      </c>
      <c r="AX481" s="13" t="s">
        <v>71</v>
      </c>
      <c r="AY481" s="206" t="s">
        <v>130</v>
      </c>
    </row>
    <row r="482" spans="1:65" s="2" customFormat="1" ht="16.5" customHeight="1">
      <c r="A482" s="35"/>
      <c r="B482" s="36"/>
      <c r="C482" s="218" t="s">
        <v>725</v>
      </c>
      <c r="D482" s="218" t="s">
        <v>394</v>
      </c>
      <c r="E482" s="219" t="s">
        <v>726</v>
      </c>
      <c r="F482" s="220" t="s">
        <v>727</v>
      </c>
      <c r="G482" s="221" t="s">
        <v>427</v>
      </c>
      <c r="H482" s="222">
        <v>1</v>
      </c>
      <c r="I482" s="223"/>
      <c r="J482" s="224">
        <f>ROUND(I482*H482,2)</f>
        <v>0</v>
      </c>
      <c r="K482" s="220" t="s">
        <v>136</v>
      </c>
      <c r="L482" s="225"/>
      <c r="M482" s="226" t="s">
        <v>19</v>
      </c>
      <c r="N482" s="227" t="s">
        <v>42</v>
      </c>
      <c r="O482" s="65"/>
      <c r="P482" s="185">
        <f>O482*H482</f>
        <v>0</v>
      </c>
      <c r="Q482" s="185">
        <v>1.5399999999999999E-3</v>
      </c>
      <c r="R482" s="185">
        <f>Q482*H482</f>
        <v>1.5399999999999999E-3</v>
      </c>
      <c r="S482" s="185">
        <v>0</v>
      </c>
      <c r="T482" s="186">
        <f>S482*H482</f>
        <v>0</v>
      </c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  <c r="AR482" s="187" t="s">
        <v>186</v>
      </c>
      <c r="AT482" s="187" t="s">
        <v>394</v>
      </c>
      <c r="AU482" s="187" t="s">
        <v>82</v>
      </c>
      <c r="AY482" s="18" t="s">
        <v>130</v>
      </c>
      <c r="BE482" s="188">
        <f>IF(N482="základní",J482,0)</f>
        <v>0</v>
      </c>
      <c r="BF482" s="188">
        <f>IF(N482="snížená",J482,0)</f>
        <v>0</v>
      </c>
      <c r="BG482" s="188">
        <f>IF(N482="zákl. přenesená",J482,0)</f>
        <v>0</v>
      </c>
      <c r="BH482" s="188">
        <f>IF(N482="sníž. přenesená",J482,0)</f>
        <v>0</v>
      </c>
      <c r="BI482" s="188">
        <f>IF(N482="nulová",J482,0)</f>
        <v>0</v>
      </c>
      <c r="BJ482" s="18" t="s">
        <v>79</v>
      </c>
      <c r="BK482" s="188">
        <f>ROUND(I482*H482,2)</f>
        <v>0</v>
      </c>
      <c r="BL482" s="18" t="s">
        <v>137</v>
      </c>
      <c r="BM482" s="187" t="s">
        <v>728</v>
      </c>
    </row>
    <row r="483" spans="1:65" s="2" customFormat="1" ht="11.25">
      <c r="A483" s="35"/>
      <c r="B483" s="36"/>
      <c r="C483" s="37"/>
      <c r="D483" s="189" t="s">
        <v>139</v>
      </c>
      <c r="E483" s="37"/>
      <c r="F483" s="190" t="s">
        <v>727</v>
      </c>
      <c r="G483" s="37"/>
      <c r="H483" s="37"/>
      <c r="I483" s="191"/>
      <c r="J483" s="37"/>
      <c r="K483" s="37"/>
      <c r="L483" s="40"/>
      <c r="M483" s="192"/>
      <c r="N483" s="193"/>
      <c r="O483" s="65"/>
      <c r="P483" s="65"/>
      <c r="Q483" s="65"/>
      <c r="R483" s="65"/>
      <c r="S483" s="65"/>
      <c r="T483" s="66"/>
      <c r="U483" s="35"/>
      <c r="V483" s="35"/>
      <c r="W483" s="35"/>
      <c r="X483" s="35"/>
      <c r="Y483" s="35"/>
      <c r="Z483" s="35"/>
      <c r="AA483" s="35"/>
      <c r="AB483" s="35"/>
      <c r="AC483" s="35"/>
      <c r="AD483" s="35"/>
      <c r="AE483" s="35"/>
      <c r="AT483" s="18" t="s">
        <v>139</v>
      </c>
      <c r="AU483" s="18" t="s">
        <v>82</v>
      </c>
    </row>
    <row r="484" spans="1:65" s="2" customFormat="1" ht="21.75" customHeight="1">
      <c r="A484" s="35"/>
      <c r="B484" s="36"/>
      <c r="C484" s="176" t="s">
        <v>729</v>
      </c>
      <c r="D484" s="176" t="s">
        <v>132</v>
      </c>
      <c r="E484" s="177" t="s">
        <v>730</v>
      </c>
      <c r="F484" s="178" t="s">
        <v>731</v>
      </c>
      <c r="G484" s="179" t="s">
        <v>427</v>
      </c>
      <c r="H484" s="180">
        <v>24</v>
      </c>
      <c r="I484" s="181"/>
      <c r="J484" s="182">
        <f>ROUND(I484*H484,2)</f>
        <v>0</v>
      </c>
      <c r="K484" s="178" t="s">
        <v>136</v>
      </c>
      <c r="L484" s="40"/>
      <c r="M484" s="183" t="s">
        <v>19</v>
      </c>
      <c r="N484" s="184" t="s">
        <v>42</v>
      </c>
      <c r="O484" s="65"/>
      <c r="P484" s="185">
        <f>O484*H484</f>
        <v>0</v>
      </c>
      <c r="Q484" s="185">
        <v>0</v>
      </c>
      <c r="R484" s="185">
        <f>Q484*H484</f>
        <v>0</v>
      </c>
      <c r="S484" s="185">
        <v>0</v>
      </c>
      <c r="T484" s="186">
        <f>S484*H484</f>
        <v>0</v>
      </c>
      <c r="U484" s="35"/>
      <c r="V484" s="35"/>
      <c r="W484" s="35"/>
      <c r="X484" s="35"/>
      <c r="Y484" s="35"/>
      <c r="Z484" s="35"/>
      <c r="AA484" s="35"/>
      <c r="AB484" s="35"/>
      <c r="AC484" s="35"/>
      <c r="AD484" s="35"/>
      <c r="AE484" s="35"/>
      <c r="AR484" s="187" t="s">
        <v>137</v>
      </c>
      <c r="AT484" s="187" t="s">
        <v>132</v>
      </c>
      <c r="AU484" s="187" t="s">
        <v>82</v>
      </c>
      <c r="AY484" s="18" t="s">
        <v>130</v>
      </c>
      <c r="BE484" s="188">
        <f>IF(N484="základní",J484,0)</f>
        <v>0</v>
      </c>
      <c r="BF484" s="188">
        <f>IF(N484="snížená",J484,0)</f>
        <v>0</v>
      </c>
      <c r="BG484" s="188">
        <f>IF(N484="zákl. přenesená",J484,0)</f>
        <v>0</v>
      </c>
      <c r="BH484" s="188">
        <f>IF(N484="sníž. přenesená",J484,0)</f>
        <v>0</v>
      </c>
      <c r="BI484" s="188">
        <f>IF(N484="nulová",J484,0)</f>
        <v>0</v>
      </c>
      <c r="BJ484" s="18" t="s">
        <v>79</v>
      </c>
      <c r="BK484" s="188">
        <f>ROUND(I484*H484,2)</f>
        <v>0</v>
      </c>
      <c r="BL484" s="18" t="s">
        <v>137</v>
      </c>
      <c r="BM484" s="187" t="s">
        <v>732</v>
      </c>
    </row>
    <row r="485" spans="1:65" s="2" customFormat="1" ht="11.25">
      <c r="A485" s="35"/>
      <c r="B485" s="36"/>
      <c r="C485" s="37"/>
      <c r="D485" s="189" t="s">
        <v>139</v>
      </c>
      <c r="E485" s="37"/>
      <c r="F485" s="190" t="s">
        <v>733</v>
      </c>
      <c r="G485" s="37"/>
      <c r="H485" s="37"/>
      <c r="I485" s="191"/>
      <c r="J485" s="37"/>
      <c r="K485" s="37"/>
      <c r="L485" s="40"/>
      <c r="M485" s="192"/>
      <c r="N485" s="193"/>
      <c r="O485" s="65"/>
      <c r="P485" s="65"/>
      <c r="Q485" s="65"/>
      <c r="R485" s="65"/>
      <c r="S485" s="65"/>
      <c r="T485" s="66"/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/>
      <c r="AT485" s="18" t="s">
        <v>139</v>
      </c>
      <c r="AU485" s="18" t="s">
        <v>82</v>
      </c>
    </row>
    <row r="486" spans="1:65" s="2" customFormat="1" ht="11.25">
      <c r="A486" s="35"/>
      <c r="B486" s="36"/>
      <c r="C486" s="37"/>
      <c r="D486" s="194" t="s">
        <v>141</v>
      </c>
      <c r="E486" s="37"/>
      <c r="F486" s="195" t="s">
        <v>734</v>
      </c>
      <c r="G486" s="37"/>
      <c r="H486" s="37"/>
      <c r="I486" s="191"/>
      <c r="J486" s="37"/>
      <c r="K486" s="37"/>
      <c r="L486" s="40"/>
      <c r="M486" s="192"/>
      <c r="N486" s="193"/>
      <c r="O486" s="65"/>
      <c r="P486" s="65"/>
      <c r="Q486" s="65"/>
      <c r="R486" s="65"/>
      <c r="S486" s="65"/>
      <c r="T486" s="66"/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T486" s="18" t="s">
        <v>141</v>
      </c>
      <c r="AU486" s="18" t="s">
        <v>82</v>
      </c>
    </row>
    <row r="487" spans="1:65" s="14" customFormat="1" ht="11.25">
      <c r="B487" s="208"/>
      <c r="C487" s="209"/>
      <c r="D487" s="189" t="s">
        <v>143</v>
      </c>
      <c r="E487" s="210" t="s">
        <v>19</v>
      </c>
      <c r="F487" s="211" t="s">
        <v>735</v>
      </c>
      <c r="G487" s="209"/>
      <c r="H487" s="210" t="s">
        <v>19</v>
      </c>
      <c r="I487" s="212"/>
      <c r="J487" s="209"/>
      <c r="K487" s="209"/>
      <c r="L487" s="213"/>
      <c r="M487" s="214"/>
      <c r="N487" s="215"/>
      <c r="O487" s="215"/>
      <c r="P487" s="215"/>
      <c r="Q487" s="215"/>
      <c r="R487" s="215"/>
      <c r="S487" s="215"/>
      <c r="T487" s="216"/>
      <c r="AT487" s="217" t="s">
        <v>143</v>
      </c>
      <c r="AU487" s="217" t="s">
        <v>82</v>
      </c>
      <c r="AV487" s="14" t="s">
        <v>79</v>
      </c>
      <c r="AW487" s="14" t="s">
        <v>33</v>
      </c>
      <c r="AX487" s="14" t="s">
        <v>71</v>
      </c>
      <c r="AY487" s="217" t="s">
        <v>130</v>
      </c>
    </row>
    <row r="488" spans="1:65" s="13" customFormat="1" ht="11.25">
      <c r="B488" s="196"/>
      <c r="C488" s="197"/>
      <c r="D488" s="189" t="s">
        <v>143</v>
      </c>
      <c r="E488" s="198" t="s">
        <v>19</v>
      </c>
      <c r="F488" s="199" t="s">
        <v>736</v>
      </c>
      <c r="G488" s="197"/>
      <c r="H488" s="200">
        <v>22</v>
      </c>
      <c r="I488" s="201"/>
      <c r="J488" s="197"/>
      <c r="K488" s="197"/>
      <c r="L488" s="202"/>
      <c r="M488" s="203"/>
      <c r="N488" s="204"/>
      <c r="O488" s="204"/>
      <c r="P488" s="204"/>
      <c r="Q488" s="204"/>
      <c r="R488" s="204"/>
      <c r="S488" s="204"/>
      <c r="T488" s="205"/>
      <c r="AT488" s="206" t="s">
        <v>143</v>
      </c>
      <c r="AU488" s="206" t="s">
        <v>82</v>
      </c>
      <c r="AV488" s="13" t="s">
        <v>82</v>
      </c>
      <c r="AW488" s="13" t="s">
        <v>33</v>
      </c>
      <c r="AX488" s="13" t="s">
        <v>71</v>
      </c>
      <c r="AY488" s="206" t="s">
        <v>130</v>
      </c>
    </row>
    <row r="489" spans="1:65" s="13" customFormat="1" ht="11.25">
      <c r="B489" s="196"/>
      <c r="C489" s="197"/>
      <c r="D489" s="189" t="s">
        <v>143</v>
      </c>
      <c r="E489" s="198" t="s">
        <v>19</v>
      </c>
      <c r="F489" s="199" t="s">
        <v>737</v>
      </c>
      <c r="G489" s="197"/>
      <c r="H489" s="200">
        <v>1</v>
      </c>
      <c r="I489" s="201"/>
      <c r="J489" s="197"/>
      <c r="K489" s="197"/>
      <c r="L489" s="202"/>
      <c r="M489" s="203"/>
      <c r="N489" s="204"/>
      <c r="O489" s="204"/>
      <c r="P489" s="204"/>
      <c r="Q489" s="204"/>
      <c r="R489" s="204"/>
      <c r="S489" s="204"/>
      <c r="T489" s="205"/>
      <c r="AT489" s="206" t="s">
        <v>143</v>
      </c>
      <c r="AU489" s="206" t="s">
        <v>82</v>
      </c>
      <c r="AV489" s="13" t="s">
        <v>82</v>
      </c>
      <c r="AW489" s="13" t="s">
        <v>33</v>
      </c>
      <c r="AX489" s="13" t="s">
        <v>71</v>
      </c>
      <c r="AY489" s="206" t="s">
        <v>130</v>
      </c>
    </row>
    <row r="490" spans="1:65" s="13" customFormat="1" ht="11.25">
      <c r="B490" s="196"/>
      <c r="C490" s="197"/>
      <c r="D490" s="189" t="s">
        <v>143</v>
      </c>
      <c r="E490" s="198" t="s">
        <v>19</v>
      </c>
      <c r="F490" s="199" t="s">
        <v>738</v>
      </c>
      <c r="G490" s="197"/>
      <c r="H490" s="200">
        <v>1</v>
      </c>
      <c r="I490" s="201"/>
      <c r="J490" s="197"/>
      <c r="K490" s="197"/>
      <c r="L490" s="202"/>
      <c r="M490" s="203"/>
      <c r="N490" s="204"/>
      <c r="O490" s="204"/>
      <c r="P490" s="204"/>
      <c r="Q490" s="204"/>
      <c r="R490" s="204"/>
      <c r="S490" s="204"/>
      <c r="T490" s="205"/>
      <c r="AT490" s="206" t="s">
        <v>143</v>
      </c>
      <c r="AU490" s="206" t="s">
        <v>82</v>
      </c>
      <c r="AV490" s="13" t="s">
        <v>82</v>
      </c>
      <c r="AW490" s="13" t="s">
        <v>33</v>
      </c>
      <c r="AX490" s="13" t="s">
        <v>71</v>
      </c>
      <c r="AY490" s="206" t="s">
        <v>130</v>
      </c>
    </row>
    <row r="491" spans="1:65" s="2" customFormat="1" ht="16.5" customHeight="1">
      <c r="A491" s="35"/>
      <c r="B491" s="36"/>
      <c r="C491" s="218" t="s">
        <v>739</v>
      </c>
      <c r="D491" s="218" t="s">
        <v>394</v>
      </c>
      <c r="E491" s="219" t="s">
        <v>740</v>
      </c>
      <c r="F491" s="220" t="s">
        <v>741</v>
      </c>
      <c r="G491" s="221" t="s">
        <v>427</v>
      </c>
      <c r="H491" s="222">
        <v>22</v>
      </c>
      <c r="I491" s="223"/>
      <c r="J491" s="224">
        <f>ROUND(I491*H491,2)</f>
        <v>0</v>
      </c>
      <c r="K491" s="220" t="s">
        <v>136</v>
      </c>
      <c r="L491" s="225"/>
      <c r="M491" s="226" t="s">
        <v>19</v>
      </c>
      <c r="N491" s="227" t="s">
        <v>42</v>
      </c>
      <c r="O491" s="65"/>
      <c r="P491" s="185">
        <f>O491*H491</f>
        <v>0</v>
      </c>
      <c r="Q491" s="185">
        <v>7.6000000000000004E-4</v>
      </c>
      <c r="R491" s="185">
        <f>Q491*H491</f>
        <v>1.6720000000000002E-2</v>
      </c>
      <c r="S491" s="185">
        <v>0</v>
      </c>
      <c r="T491" s="186">
        <f>S491*H491</f>
        <v>0</v>
      </c>
      <c r="U491" s="35"/>
      <c r="V491" s="35"/>
      <c r="W491" s="35"/>
      <c r="X491" s="35"/>
      <c r="Y491" s="35"/>
      <c r="Z491" s="35"/>
      <c r="AA491" s="35"/>
      <c r="AB491" s="35"/>
      <c r="AC491" s="35"/>
      <c r="AD491" s="35"/>
      <c r="AE491" s="35"/>
      <c r="AR491" s="187" t="s">
        <v>186</v>
      </c>
      <c r="AT491" s="187" t="s">
        <v>394</v>
      </c>
      <c r="AU491" s="187" t="s">
        <v>82</v>
      </c>
      <c r="AY491" s="18" t="s">
        <v>130</v>
      </c>
      <c r="BE491" s="188">
        <f>IF(N491="základní",J491,0)</f>
        <v>0</v>
      </c>
      <c r="BF491" s="188">
        <f>IF(N491="snížená",J491,0)</f>
        <v>0</v>
      </c>
      <c r="BG491" s="188">
        <f>IF(N491="zákl. přenesená",J491,0)</f>
        <v>0</v>
      </c>
      <c r="BH491" s="188">
        <f>IF(N491="sníž. přenesená",J491,0)</f>
        <v>0</v>
      </c>
      <c r="BI491" s="188">
        <f>IF(N491="nulová",J491,0)</f>
        <v>0</v>
      </c>
      <c r="BJ491" s="18" t="s">
        <v>79</v>
      </c>
      <c r="BK491" s="188">
        <f>ROUND(I491*H491,2)</f>
        <v>0</v>
      </c>
      <c r="BL491" s="18" t="s">
        <v>137</v>
      </c>
      <c r="BM491" s="187" t="s">
        <v>742</v>
      </c>
    </row>
    <row r="492" spans="1:65" s="2" customFormat="1" ht="11.25">
      <c r="A492" s="35"/>
      <c r="B492" s="36"/>
      <c r="C492" s="37"/>
      <c r="D492" s="189" t="s">
        <v>139</v>
      </c>
      <c r="E492" s="37"/>
      <c r="F492" s="190" t="s">
        <v>741</v>
      </c>
      <c r="G492" s="37"/>
      <c r="H492" s="37"/>
      <c r="I492" s="191"/>
      <c r="J492" s="37"/>
      <c r="K492" s="37"/>
      <c r="L492" s="40"/>
      <c r="M492" s="192"/>
      <c r="N492" s="193"/>
      <c r="O492" s="65"/>
      <c r="P492" s="65"/>
      <c r="Q492" s="65"/>
      <c r="R492" s="65"/>
      <c r="S492" s="65"/>
      <c r="T492" s="66"/>
      <c r="U492" s="35"/>
      <c r="V492" s="35"/>
      <c r="W492" s="35"/>
      <c r="X492" s="35"/>
      <c r="Y492" s="35"/>
      <c r="Z492" s="35"/>
      <c r="AA492" s="35"/>
      <c r="AB492" s="35"/>
      <c r="AC492" s="35"/>
      <c r="AD492" s="35"/>
      <c r="AE492" s="35"/>
      <c r="AT492" s="18" t="s">
        <v>139</v>
      </c>
      <c r="AU492" s="18" t="s">
        <v>82</v>
      </c>
    </row>
    <row r="493" spans="1:65" s="13" customFormat="1" ht="11.25">
      <c r="B493" s="196"/>
      <c r="C493" s="197"/>
      <c r="D493" s="189" t="s">
        <v>143</v>
      </c>
      <c r="E493" s="198" t="s">
        <v>19</v>
      </c>
      <c r="F493" s="199" t="s">
        <v>743</v>
      </c>
      <c r="G493" s="197"/>
      <c r="H493" s="200">
        <v>22</v>
      </c>
      <c r="I493" s="201"/>
      <c r="J493" s="197"/>
      <c r="K493" s="197"/>
      <c r="L493" s="202"/>
      <c r="M493" s="203"/>
      <c r="N493" s="204"/>
      <c r="O493" s="204"/>
      <c r="P493" s="204"/>
      <c r="Q493" s="204"/>
      <c r="R493" s="204"/>
      <c r="S493" s="204"/>
      <c r="T493" s="205"/>
      <c r="AT493" s="206" t="s">
        <v>143</v>
      </c>
      <c r="AU493" s="206" t="s">
        <v>82</v>
      </c>
      <c r="AV493" s="13" t="s">
        <v>82</v>
      </c>
      <c r="AW493" s="13" t="s">
        <v>33</v>
      </c>
      <c r="AX493" s="13" t="s">
        <v>79</v>
      </c>
      <c r="AY493" s="206" t="s">
        <v>130</v>
      </c>
    </row>
    <row r="494" spans="1:65" s="2" customFormat="1" ht="16.5" customHeight="1">
      <c r="A494" s="35"/>
      <c r="B494" s="36"/>
      <c r="C494" s="218" t="s">
        <v>744</v>
      </c>
      <c r="D494" s="218" t="s">
        <v>394</v>
      </c>
      <c r="E494" s="219" t="s">
        <v>745</v>
      </c>
      <c r="F494" s="220" t="s">
        <v>746</v>
      </c>
      <c r="G494" s="221" t="s">
        <v>427</v>
      </c>
      <c r="H494" s="222">
        <v>22</v>
      </c>
      <c r="I494" s="223"/>
      <c r="J494" s="224">
        <f>ROUND(I494*H494,2)</f>
        <v>0</v>
      </c>
      <c r="K494" s="220" t="s">
        <v>136</v>
      </c>
      <c r="L494" s="225"/>
      <c r="M494" s="226" t="s">
        <v>19</v>
      </c>
      <c r="N494" s="227" t="s">
        <v>42</v>
      </c>
      <c r="O494" s="65"/>
      <c r="P494" s="185">
        <f>O494*H494</f>
        <v>0</v>
      </c>
      <c r="Q494" s="185">
        <v>3.1E-4</v>
      </c>
      <c r="R494" s="185">
        <f>Q494*H494</f>
        <v>6.8199999999999997E-3</v>
      </c>
      <c r="S494" s="185">
        <v>0</v>
      </c>
      <c r="T494" s="186">
        <f>S494*H494</f>
        <v>0</v>
      </c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R494" s="187" t="s">
        <v>186</v>
      </c>
      <c r="AT494" s="187" t="s">
        <v>394</v>
      </c>
      <c r="AU494" s="187" t="s">
        <v>82</v>
      </c>
      <c r="AY494" s="18" t="s">
        <v>130</v>
      </c>
      <c r="BE494" s="188">
        <f>IF(N494="základní",J494,0)</f>
        <v>0</v>
      </c>
      <c r="BF494" s="188">
        <f>IF(N494="snížená",J494,0)</f>
        <v>0</v>
      </c>
      <c r="BG494" s="188">
        <f>IF(N494="zákl. přenesená",J494,0)</f>
        <v>0</v>
      </c>
      <c r="BH494" s="188">
        <f>IF(N494="sníž. přenesená",J494,0)</f>
        <v>0</v>
      </c>
      <c r="BI494" s="188">
        <f>IF(N494="nulová",J494,0)</f>
        <v>0</v>
      </c>
      <c r="BJ494" s="18" t="s">
        <v>79</v>
      </c>
      <c r="BK494" s="188">
        <f>ROUND(I494*H494,2)</f>
        <v>0</v>
      </c>
      <c r="BL494" s="18" t="s">
        <v>137</v>
      </c>
      <c r="BM494" s="187" t="s">
        <v>747</v>
      </c>
    </row>
    <row r="495" spans="1:65" s="2" customFormat="1" ht="11.25">
      <c r="A495" s="35"/>
      <c r="B495" s="36"/>
      <c r="C495" s="37"/>
      <c r="D495" s="189" t="s">
        <v>139</v>
      </c>
      <c r="E495" s="37"/>
      <c r="F495" s="190" t="s">
        <v>746</v>
      </c>
      <c r="G495" s="37"/>
      <c r="H495" s="37"/>
      <c r="I495" s="191"/>
      <c r="J495" s="37"/>
      <c r="K495" s="37"/>
      <c r="L495" s="40"/>
      <c r="M495" s="192"/>
      <c r="N495" s="193"/>
      <c r="O495" s="65"/>
      <c r="P495" s="65"/>
      <c r="Q495" s="65"/>
      <c r="R495" s="65"/>
      <c r="S495" s="65"/>
      <c r="T495" s="66"/>
      <c r="U495" s="35"/>
      <c r="V495" s="35"/>
      <c r="W495" s="35"/>
      <c r="X495" s="35"/>
      <c r="Y495" s="35"/>
      <c r="Z495" s="35"/>
      <c r="AA495" s="35"/>
      <c r="AB495" s="35"/>
      <c r="AC495" s="35"/>
      <c r="AD495" s="35"/>
      <c r="AE495" s="35"/>
      <c r="AT495" s="18" t="s">
        <v>139</v>
      </c>
      <c r="AU495" s="18" t="s">
        <v>82</v>
      </c>
    </row>
    <row r="496" spans="1:65" s="2" customFormat="1" ht="16.5" customHeight="1">
      <c r="A496" s="35"/>
      <c r="B496" s="36"/>
      <c r="C496" s="218" t="s">
        <v>748</v>
      </c>
      <c r="D496" s="218" t="s">
        <v>394</v>
      </c>
      <c r="E496" s="219" t="s">
        <v>749</v>
      </c>
      <c r="F496" s="220" t="s">
        <v>750</v>
      </c>
      <c r="G496" s="221" t="s">
        <v>427</v>
      </c>
      <c r="H496" s="222">
        <v>2</v>
      </c>
      <c r="I496" s="223"/>
      <c r="J496" s="224">
        <f>ROUND(I496*H496,2)</f>
        <v>0</v>
      </c>
      <c r="K496" s="220" t="s">
        <v>136</v>
      </c>
      <c r="L496" s="225"/>
      <c r="M496" s="226" t="s">
        <v>19</v>
      </c>
      <c r="N496" s="227" t="s">
        <v>42</v>
      </c>
      <c r="O496" s="65"/>
      <c r="P496" s="185">
        <f>O496*H496</f>
        <v>0</v>
      </c>
      <c r="Q496" s="185">
        <v>5.5999999999999995E-4</v>
      </c>
      <c r="R496" s="185">
        <f>Q496*H496</f>
        <v>1.1199999999999999E-3</v>
      </c>
      <c r="S496" s="185">
        <v>0</v>
      </c>
      <c r="T496" s="186">
        <f>S496*H496</f>
        <v>0</v>
      </c>
      <c r="U496" s="35"/>
      <c r="V496" s="35"/>
      <c r="W496" s="35"/>
      <c r="X496" s="35"/>
      <c r="Y496" s="35"/>
      <c r="Z496" s="35"/>
      <c r="AA496" s="35"/>
      <c r="AB496" s="35"/>
      <c r="AC496" s="35"/>
      <c r="AD496" s="35"/>
      <c r="AE496" s="35"/>
      <c r="AR496" s="187" t="s">
        <v>186</v>
      </c>
      <c r="AT496" s="187" t="s">
        <v>394</v>
      </c>
      <c r="AU496" s="187" t="s">
        <v>82</v>
      </c>
      <c r="AY496" s="18" t="s">
        <v>130</v>
      </c>
      <c r="BE496" s="188">
        <f>IF(N496="základní",J496,0)</f>
        <v>0</v>
      </c>
      <c r="BF496" s="188">
        <f>IF(N496="snížená",J496,0)</f>
        <v>0</v>
      </c>
      <c r="BG496" s="188">
        <f>IF(N496="zákl. přenesená",J496,0)</f>
        <v>0</v>
      </c>
      <c r="BH496" s="188">
        <f>IF(N496="sníž. přenesená",J496,0)</f>
        <v>0</v>
      </c>
      <c r="BI496" s="188">
        <f>IF(N496="nulová",J496,0)</f>
        <v>0</v>
      </c>
      <c r="BJ496" s="18" t="s">
        <v>79</v>
      </c>
      <c r="BK496" s="188">
        <f>ROUND(I496*H496,2)</f>
        <v>0</v>
      </c>
      <c r="BL496" s="18" t="s">
        <v>137</v>
      </c>
      <c r="BM496" s="187" t="s">
        <v>751</v>
      </c>
    </row>
    <row r="497" spans="1:65" s="2" customFormat="1" ht="11.25">
      <c r="A497" s="35"/>
      <c r="B497" s="36"/>
      <c r="C497" s="37"/>
      <c r="D497" s="189" t="s">
        <v>139</v>
      </c>
      <c r="E497" s="37"/>
      <c r="F497" s="190" t="s">
        <v>750</v>
      </c>
      <c r="G497" s="37"/>
      <c r="H497" s="37"/>
      <c r="I497" s="191"/>
      <c r="J497" s="37"/>
      <c r="K497" s="37"/>
      <c r="L497" s="40"/>
      <c r="M497" s="192"/>
      <c r="N497" s="193"/>
      <c r="O497" s="65"/>
      <c r="P497" s="65"/>
      <c r="Q497" s="65"/>
      <c r="R497" s="65"/>
      <c r="S497" s="65"/>
      <c r="T497" s="66"/>
      <c r="U497" s="35"/>
      <c r="V497" s="35"/>
      <c r="W497" s="35"/>
      <c r="X497" s="35"/>
      <c r="Y497" s="35"/>
      <c r="Z497" s="35"/>
      <c r="AA497" s="35"/>
      <c r="AB497" s="35"/>
      <c r="AC497" s="35"/>
      <c r="AD497" s="35"/>
      <c r="AE497" s="35"/>
      <c r="AT497" s="18" t="s">
        <v>139</v>
      </c>
      <c r="AU497" s="18" t="s">
        <v>82</v>
      </c>
    </row>
    <row r="498" spans="1:65" s="2" customFormat="1" ht="19.5">
      <c r="A498" s="35"/>
      <c r="B498" s="36"/>
      <c r="C498" s="37"/>
      <c r="D498" s="189" t="s">
        <v>233</v>
      </c>
      <c r="E498" s="37"/>
      <c r="F498" s="207" t="s">
        <v>752</v>
      </c>
      <c r="G498" s="37"/>
      <c r="H498" s="37"/>
      <c r="I498" s="191"/>
      <c r="J498" s="37"/>
      <c r="K498" s="37"/>
      <c r="L498" s="40"/>
      <c r="M498" s="192"/>
      <c r="N498" s="193"/>
      <c r="O498" s="65"/>
      <c r="P498" s="65"/>
      <c r="Q498" s="65"/>
      <c r="R498" s="65"/>
      <c r="S498" s="65"/>
      <c r="T498" s="66"/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T498" s="18" t="s">
        <v>233</v>
      </c>
      <c r="AU498" s="18" t="s">
        <v>82</v>
      </c>
    </row>
    <row r="499" spans="1:65" s="13" customFormat="1" ht="11.25">
      <c r="B499" s="196"/>
      <c r="C499" s="197"/>
      <c r="D499" s="189" t="s">
        <v>143</v>
      </c>
      <c r="E499" s="198" t="s">
        <v>19</v>
      </c>
      <c r="F499" s="199" t="s">
        <v>737</v>
      </c>
      <c r="G499" s="197"/>
      <c r="H499" s="200">
        <v>1</v>
      </c>
      <c r="I499" s="201"/>
      <c r="J499" s="197"/>
      <c r="K499" s="197"/>
      <c r="L499" s="202"/>
      <c r="M499" s="203"/>
      <c r="N499" s="204"/>
      <c r="O499" s="204"/>
      <c r="P499" s="204"/>
      <c r="Q499" s="204"/>
      <c r="R499" s="204"/>
      <c r="S499" s="204"/>
      <c r="T499" s="205"/>
      <c r="AT499" s="206" t="s">
        <v>143</v>
      </c>
      <c r="AU499" s="206" t="s">
        <v>82</v>
      </c>
      <c r="AV499" s="13" t="s">
        <v>82</v>
      </c>
      <c r="AW499" s="13" t="s">
        <v>33</v>
      </c>
      <c r="AX499" s="13" t="s">
        <v>71</v>
      </c>
      <c r="AY499" s="206" t="s">
        <v>130</v>
      </c>
    </row>
    <row r="500" spans="1:65" s="13" customFormat="1" ht="11.25">
      <c r="B500" s="196"/>
      <c r="C500" s="197"/>
      <c r="D500" s="189" t="s">
        <v>143</v>
      </c>
      <c r="E500" s="198" t="s">
        <v>19</v>
      </c>
      <c r="F500" s="199" t="s">
        <v>738</v>
      </c>
      <c r="G500" s="197"/>
      <c r="H500" s="200">
        <v>1</v>
      </c>
      <c r="I500" s="201"/>
      <c r="J500" s="197"/>
      <c r="K500" s="197"/>
      <c r="L500" s="202"/>
      <c r="M500" s="203"/>
      <c r="N500" s="204"/>
      <c r="O500" s="204"/>
      <c r="P500" s="204"/>
      <c r="Q500" s="204"/>
      <c r="R500" s="204"/>
      <c r="S500" s="204"/>
      <c r="T500" s="205"/>
      <c r="AT500" s="206" t="s">
        <v>143</v>
      </c>
      <c r="AU500" s="206" t="s">
        <v>82</v>
      </c>
      <c r="AV500" s="13" t="s">
        <v>82</v>
      </c>
      <c r="AW500" s="13" t="s">
        <v>33</v>
      </c>
      <c r="AX500" s="13" t="s">
        <v>71</v>
      </c>
      <c r="AY500" s="206" t="s">
        <v>130</v>
      </c>
    </row>
    <row r="501" spans="1:65" s="2" customFormat="1" ht="21.75" customHeight="1">
      <c r="A501" s="35"/>
      <c r="B501" s="36"/>
      <c r="C501" s="176" t="s">
        <v>753</v>
      </c>
      <c r="D501" s="176" t="s">
        <v>132</v>
      </c>
      <c r="E501" s="177" t="s">
        <v>754</v>
      </c>
      <c r="F501" s="178" t="s">
        <v>755</v>
      </c>
      <c r="G501" s="179" t="s">
        <v>427</v>
      </c>
      <c r="H501" s="180">
        <v>14</v>
      </c>
      <c r="I501" s="181"/>
      <c r="J501" s="182">
        <f>ROUND(I501*H501,2)</f>
        <v>0</v>
      </c>
      <c r="K501" s="178" t="s">
        <v>136</v>
      </c>
      <c r="L501" s="40"/>
      <c r="M501" s="183" t="s">
        <v>19</v>
      </c>
      <c r="N501" s="184" t="s">
        <v>42</v>
      </c>
      <c r="O501" s="65"/>
      <c r="P501" s="185">
        <f>O501*H501</f>
        <v>0</v>
      </c>
      <c r="Q501" s="185">
        <v>0</v>
      </c>
      <c r="R501" s="185">
        <f>Q501*H501</f>
        <v>0</v>
      </c>
      <c r="S501" s="185">
        <v>0</v>
      </c>
      <c r="T501" s="186">
        <f>S501*H501</f>
        <v>0</v>
      </c>
      <c r="U501" s="35"/>
      <c r="V501" s="35"/>
      <c r="W501" s="35"/>
      <c r="X501" s="35"/>
      <c r="Y501" s="35"/>
      <c r="Z501" s="35"/>
      <c r="AA501" s="35"/>
      <c r="AB501" s="35"/>
      <c r="AC501" s="35"/>
      <c r="AD501" s="35"/>
      <c r="AE501" s="35"/>
      <c r="AR501" s="187" t="s">
        <v>137</v>
      </c>
      <c r="AT501" s="187" t="s">
        <v>132</v>
      </c>
      <c r="AU501" s="187" t="s">
        <v>82</v>
      </c>
      <c r="AY501" s="18" t="s">
        <v>130</v>
      </c>
      <c r="BE501" s="188">
        <f>IF(N501="základní",J501,0)</f>
        <v>0</v>
      </c>
      <c r="BF501" s="188">
        <f>IF(N501="snížená",J501,0)</f>
        <v>0</v>
      </c>
      <c r="BG501" s="188">
        <f>IF(N501="zákl. přenesená",J501,0)</f>
        <v>0</v>
      </c>
      <c r="BH501" s="188">
        <f>IF(N501="sníž. přenesená",J501,0)</f>
        <v>0</v>
      </c>
      <c r="BI501" s="188">
        <f>IF(N501="nulová",J501,0)</f>
        <v>0</v>
      </c>
      <c r="BJ501" s="18" t="s">
        <v>79</v>
      </c>
      <c r="BK501" s="188">
        <f>ROUND(I501*H501,2)</f>
        <v>0</v>
      </c>
      <c r="BL501" s="18" t="s">
        <v>137</v>
      </c>
      <c r="BM501" s="187" t="s">
        <v>756</v>
      </c>
    </row>
    <row r="502" spans="1:65" s="2" customFormat="1" ht="19.5">
      <c r="A502" s="35"/>
      <c r="B502" s="36"/>
      <c r="C502" s="37"/>
      <c r="D502" s="189" t="s">
        <v>139</v>
      </c>
      <c r="E502" s="37"/>
      <c r="F502" s="190" t="s">
        <v>757</v>
      </c>
      <c r="G502" s="37"/>
      <c r="H502" s="37"/>
      <c r="I502" s="191"/>
      <c r="J502" s="37"/>
      <c r="K502" s="37"/>
      <c r="L502" s="40"/>
      <c r="M502" s="192"/>
      <c r="N502" s="193"/>
      <c r="O502" s="65"/>
      <c r="P502" s="65"/>
      <c r="Q502" s="65"/>
      <c r="R502" s="65"/>
      <c r="S502" s="65"/>
      <c r="T502" s="66"/>
      <c r="U502" s="35"/>
      <c r="V502" s="35"/>
      <c r="W502" s="35"/>
      <c r="X502" s="35"/>
      <c r="Y502" s="35"/>
      <c r="Z502" s="35"/>
      <c r="AA502" s="35"/>
      <c r="AB502" s="35"/>
      <c r="AC502" s="35"/>
      <c r="AD502" s="35"/>
      <c r="AE502" s="35"/>
      <c r="AT502" s="18" t="s">
        <v>139</v>
      </c>
      <c r="AU502" s="18" t="s">
        <v>82</v>
      </c>
    </row>
    <row r="503" spans="1:65" s="2" customFormat="1" ht="11.25">
      <c r="A503" s="35"/>
      <c r="B503" s="36"/>
      <c r="C503" s="37"/>
      <c r="D503" s="194" t="s">
        <v>141</v>
      </c>
      <c r="E503" s="37"/>
      <c r="F503" s="195" t="s">
        <v>758</v>
      </c>
      <c r="G503" s="37"/>
      <c r="H503" s="37"/>
      <c r="I503" s="191"/>
      <c r="J503" s="37"/>
      <c r="K503" s="37"/>
      <c r="L503" s="40"/>
      <c r="M503" s="192"/>
      <c r="N503" s="193"/>
      <c r="O503" s="65"/>
      <c r="P503" s="65"/>
      <c r="Q503" s="65"/>
      <c r="R503" s="65"/>
      <c r="S503" s="65"/>
      <c r="T503" s="66"/>
      <c r="U503" s="35"/>
      <c r="V503" s="35"/>
      <c r="W503" s="35"/>
      <c r="X503" s="35"/>
      <c r="Y503" s="35"/>
      <c r="Z503" s="35"/>
      <c r="AA503" s="35"/>
      <c r="AB503" s="35"/>
      <c r="AC503" s="35"/>
      <c r="AD503" s="35"/>
      <c r="AE503" s="35"/>
      <c r="AT503" s="18" t="s">
        <v>141</v>
      </c>
      <c r="AU503" s="18" t="s">
        <v>82</v>
      </c>
    </row>
    <row r="504" spans="1:65" s="14" customFormat="1" ht="11.25">
      <c r="B504" s="208"/>
      <c r="C504" s="209"/>
      <c r="D504" s="189" t="s">
        <v>143</v>
      </c>
      <c r="E504" s="210" t="s">
        <v>19</v>
      </c>
      <c r="F504" s="211" t="s">
        <v>618</v>
      </c>
      <c r="G504" s="209"/>
      <c r="H504" s="210" t="s">
        <v>19</v>
      </c>
      <c r="I504" s="212"/>
      <c r="J504" s="209"/>
      <c r="K504" s="209"/>
      <c r="L504" s="213"/>
      <c r="M504" s="214"/>
      <c r="N504" s="215"/>
      <c r="O504" s="215"/>
      <c r="P504" s="215"/>
      <c r="Q504" s="215"/>
      <c r="R504" s="215"/>
      <c r="S504" s="215"/>
      <c r="T504" s="216"/>
      <c r="AT504" s="217" t="s">
        <v>143</v>
      </c>
      <c r="AU504" s="217" t="s">
        <v>82</v>
      </c>
      <c r="AV504" s="14" t="s">
        <v>79</v>
      </c>
      <c r="AW504" s="14" t="s">
        <v>33</v>
      </c>
      <c r="AX504" s="14" t="s">
        <v>71</v>
      </c>
      <c r="AY504" s="217" t="s">
        <v>130</v>
      </c>
    </row>
    <row r="505" spans="1:65" s="13" customFormat="1" ht="11.25">
      <c r="B505" s="196"/>
      <c r="C505" s="197"/>
      <c r="D505" s="189" t="s">
        <v>143</v>
      </c>
      <c r="E505" s="198" t="s">
        <v>19</v>
      </c>
      <c r="F505" s="199" t="s">
        <v>759</v>
      </c>
      <c r="G505" s="197"/>
      <c r="H505" s="200">
        <v>14</v>
      </c>
      <c r="I505" s="201"/>
      <c r="J505" s="197"/>
      <c r="K505" s="197"/>
      <c r="L505" s="202"/>
      <c r="M505" s="203"/>
      <c r="N505" s="204"/>
      <c r="O505" s="204"/>
      <c r="P505" s="204"/>
      <c r="Q505" s="204"/>
      <c r="R505" s="204"/>
      <c r="S505" s="204"/>
      <c r="T505" s="205"/>
      <c r="AT505" s="206" t="s">
        <v>143</v>
      </c>
      <c r="AU505" s="206" t="s">
        <v>82</v>
      </c>
      <c r="AV505" s="13" t="s">
        <v>82</v>
      </c>
      <c r="AW505" s="13" t="s">
        <v>33</v>
      </c>
      <c r="AX505" s="13" t="s">
        <v>71</v>
      </c>
      <c r="AY505" s="206" t="s">
        <v>130</v>
      </c>
    </row>
    <row r="506" spans="1:65" s="2" customFormat="1" ht="16.5" customHeight="1">
      <c r="A506" s="35"/>
      <c r="B506" s="36"/>
      <c r="C506" s="218" t="s">
        <v>760</v>
      </c>
      <c r="D506" s="218" t="s">
        <v>394</v>
      </c>
      <c r="E506" s="219" t="s">
        <v>761</v>
      </c>
      <c r="F506" s="220" t="s">
        <v>762</v>
      </c>
      <c r="G506" s="221" t="s">
        <v>427</v>
      </c>
      <c r="H506" s="222">
        <v>14</v>
      </c>
      <c r="I506" s="223"/>
      <c r="J506" s="224">
        <f>ROUND(I506*H506,2)</f>
        <v>0</v>
      </c>
      <c r="K506" s="220" t="s">
        <v>136</v>
      </c>
      <c r="L506" s="225"/>
      <c r="M506" s="226" t="s">
        <v>19</v>
      </c>
      <c r="N506" s="227" t="s">
        <v>42</v>
      </c>
      <c r="O506" s="65"/>
      <c r="P506" s="185">
        <f>O506*H506</f>
        <v>0</v>
      </c>
      <c r="Q506" s="185">
        <v>2.5999999999999999E-3</v>
      </c>
      <c r="R506" s="185">
        <f>Q506*H506</f>
        <v>3.6400000000000002E-2</v>
      </c>
      <c r="S506" s="185">
        <v>0</v>
      </c>
      <c r="T506" s="186">
        <f>S506*H506</f>
        <v>0</v>
      </c>
      <c r="U506" s="35"/>
      <c r="V506" s="35"/>
      <c r="W506" s="35"/>
      <c r="X506" s="35"/>
      <c r="Y506" s="35"/>
      <c r="Z506" s="35"/>
      <c r="AA506" s="35"/>
      <c r="AB506" s="35"/>
      <c r="AC506" s="35"/>
      <c r="AD506" s="35"/>
      <c r="AE506" s="35"/>
      <c r="AR506" s="187" t="s">
        <v>186</v>
      </c>
      <c r="AT506" s="187" t="s">
        <v>394</v>
      </c>
      <c r="AU506" s="187" t="s">
        <v>82</v>
      </c>
      <c r="AY506" s="18" t="s">
        <v>130</v>
      </c>
      <c r="BE506" s="188">
        <f>IF(N506="základní",J506,0)</f>
        <v>0</v>
      </c>
      <c r="BF506" s="188">
        <f>IF(N506="snížená",J506,0)</f>
        <v>0</v>
      </c>
      <c r="BG506" s="188">
        <f>IF(N506="zákl. přenesená",J506,0)</f>
        <v>0</v>
      </c>
      <c r="BH506" s="188">
        <f>IF(N506="sníž. přenesená",J506,0)</f>
        <v>0</v>
      </c>
      <c r="BI506" s="188">
        <f>IF(N506="nulová",J506,0)</f>
        <v>0</v>
      </c>
      <c r="BJ506" s="18" t="s">
        <v>79</v>
      </c>
      <c r="BK506" s="188">
        <f>ROUND(I506*H506,2)</f>
        <v>0</v>
      </c>
      <c r="BL506" s="18" t="s">
        <v>137</v>
      </c>
      <c r="BM506" s="187" t="s">
        <v>763</v>
      </c>
    </row>
    <row r="507" spans="1:65" s="2" customFormat="1" ht="11.25">
      <c r="A507" s="35"/>
      <c r="B507" s="36"/>
      <c r="C507" s="37"/>
      <c r="D507" s="189" t="s">
        <v>139</v>
      </c>
      <c r="E507" s="37"/>
      <c r="F507" s="190" t="s">
        <v>762</v>
      </c>
      <c r="G507" s="37"/>
      <c r="H507" s="37"/>
      <c r="I507" s="191"/>
      <c r="J507" s="37"/>
      <c r="K507" s="37"/>
      <c r="L507" s="40"/>
      <c r="M507" s="192"/>
      <c r="N507" s="193"/>
      <c r="O507" s="65"/>
      <c r="P507" s="65"/>
      <c r="Q507" s="65"/>
      <c r="R507" s="65"/>
      <c r="S507" s="65"/>
      <c r="T507" s="66"/>
      <c r="U507" s="35"/>
      <c r="V507" s="35"/>
      <c r="W507" s="35"/>
      <c r="X507" s="35"/>
      <c r="Y507" s="35"/>
      <c r="Z507" s="35"/>
      <c r="AA507" s="35"/>
      <c r="AB507" s="35"/>
      <c r="AC507" s="35"/>
      <c r="AD507" s="35"/>
      <c r="AE507" s="35"/>
      <c r="AT507" s="18" t="s">
        <v>139</v>
      </c>
      <c r="AU507" s="18" t="s">
        <v>82</v>
      </c>
    </row>
    <row r="508" spans="1:65" s="13" customFormat="1" ht="11.25">
      <c r="B508" s="196"/>
      <c r="C508" s="197"/>
      <c r="D508" s="189" t="s">
        <v>143</v>
      </c>
      <c r="E508" s="198" t="s">
        <v>19</v>
      </c>
      <c r="F508" s="199" t="s">
        <v>764</v>
      </c>
      <c r="G508" s="197"/>
      <c r="H508" s="200">
        <v>14</v>
      </c>
      <c r="I508" s="201"/>
      <c r="J508" s="197"/>
      <c r="K508" s="197"/>
      <c r="L508" s="202"/>
      <c r="M508" s="203"/>
      <c r="N508" s="204"/>
      <c r="O508" s="204"/>
      <c r="P508" s="204"/>
      <c r="Q508" s="204"/>
      <c r="R508" s="204"/>
      <c r="S508" s="204"/>
      <c r="T508" s="205"/>
      <c r="AT508" s="206" t="s">
        <v>143</v>
      </c>
      <c r="AU508" s="206" t="s">
        <v>82</v>
      </c>
      <c r="AV508" s="13" t="s">
        <v>82</v>
      </c>
      <c r="AW508" s="13" t="s">
        <v>33</v>
      </c>
      <c r="AX508" s="13" t="s">
        <v>79</v>
      </c>
      <c r="AY508" s="206" t="s">
        <v>130</v>
      </c>
    </row>
    <row r="509" spans="1:65" s="2" customFormat="1" ht="21.75" customHeight="1">
      <c r="A509" s="35"/>
      <c r="B509" s="36"/>
      <c r="C509" s="176" t="s">
        <v>765</v>
      </c>
      <c r="D509" s="176" t="s">
        <v>132</v>
      </c>
      <c r="E509" s="177" t="s">
        <v>766</v>
      </c>
      <c r="F509" s="178" t="s">
        <v>767</v>
      </c>
      <c r="G509" s="179" t="s">
        <v>427</v>
      </c>
      <c r="H509" s="180">
        <v>13</v>
      </c>
      <c r="I509" s="181"/>
      <c r="J509" s="182">
        <f>ROUND(I509*H509,2)</f>
        <v>0</v>
      </c>
      <c r="K509" s="178" t="s">
        <v>136</v>
      </c>
      <c r="L509" s="40"/>
      <c r="M509" s="183" t="s">
        <v>19</v>
      </c>
      <c r="N509" s="184" t="s">
        <v>42</v>
      </c>
      <c r="O509" s="65"/>
      <c r="P509" s="185">
        <f>O509*H509</f>
        <v>0</v>
      </c>
      <c r="Q509" s="185">
        <v>0</v>
      </c>
      <c r="R509" s="185">
        <f>Q509*H509</f>
        <v>0</v>
      </c>
      <c r="S509" s="185">
        <v>0</v>
      </c>
      <c r="T509" s="186">
        <f>S509*H509</f>
        <v>0</v>
      </c>
      <c r="U509" s="35"/>
      <c r="V509" s="35"/>
      <c r="W509" s="35"/>
      <c r="X509" s="35"/>
      <c r="Y509" s="35"/>
      <c r="Z509" s="35"/>
      <c r="AA509" s="35"/>
      <c r="AB509" s="35"/>
      <c r="AC509" s="35"/>
      <c r="AD509" s="35"/>
      <c r="AE509" s="35"/>
      <c r="AR509" s="187" t="s">
        <v>137</v>
      </c>
      <c r="AT509" s="187" t="s">
        <v>132</v>
      </c>
      <c r="AU509" s="187" t="s">
        <v>82</v>
      </c>
      <c r="AY509" s="18" t="s">
        <v>130</v>
      </c>
      <c r="BE509" s="188">
        <f>IF(N509="základní",J509,0)</f>
        <v>0</v>
      </c>
      <c r="BF509" s="188">
        <f>IF(N509="snížená",J509,0)</f>
        <v>0</v>
      </c>
      <c r="BG509" s="188">
        <f>IF(N509="zákl. přenesená",J509,0)</f>
        <v>0</v>
      </c>
      <c r="BH509" s="188">
        <f>IF(N509="sníž. přenesená",J509,0)</f>
        <v>0</v>
      </c>
      <c r="BI509" s="188">
        <f>IF(N509="nulová",J509,0)</f>
        <v>0</v>
      </c>
      <c r="BJ509" s="18" t="s">
        <v>79</v>
      </c>
      <c r="BK509" s="188">
        <f>ROUND(I509*H509,2)</f>
        <v>0</v>
      </c>
      <c r="BL509" s="18" t="s">
        <v>137</v>
      </c>
      <c r="BM509" s="187" t="s">
        <v>768</v>
      </c>
    </row>
    <row r="510" spans="1:65" s="2" customFormat="1" ht="11.25">
      <c r="A510" s="35"/>
      <c r="B510" s="36"/>
      <c r="C510" s="37"/>
      <c r="D510" s="189" t="s">
        <v>139</v>
      </c>
      <c r="E510" s="37"/>
      <c r="F510" s="190" t="s">
        <v>769</v>
      </c>
      <c r="G510" s="37"/>
      <c r="H510" s="37"/>
      <c r="I510" s="191"/>
      <c r="J510" s="37"/>
      <c r="K510" s="37"/>
      <c r="L510" s="40"/>
      <c r="M510" s="192"/>
      <c r="N510" s="193"/>
      <c r="O510" s="65"/>
      <c r="P510" s="65"/>
      <c r="Q510" s="65"/>
      <c r="R510" s="65"/>
      <c r="S510" s="65"/>
      <c r="T510" s="66"/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  <c r="AT510" s="18" t="s">
        <v>139</v>
      </c>
      <c r="AU510" s="18" t="s">
        <v>82</v>
      </c>
    </row>
    <row r="511" spans="1:65" s="2" customFormat="1" ht="11.25">
      <c r="A511" s="35"/>
      <c r="B511" s="36"/>
      <c r="C511" s="37"/>
      <c r="D511" s="194" t="s">
        <v>141</v>
      </c>
      <c r="E511" s="37"/>
      <c r="F511" s="195" t="s">
        <v>770</v>
      </c>
      <c r="G511" s="37"/>
      <c r="H511" s="37"/>
      <c r="I511" s="191"/>
      <c r="J511" s="37"/>
      <c r="K511" s="37"/>
      <c r="L511" s="40"/>
      <c r="M511" s="192"/>
      <c r="N511" s="193"/>
      <c r="O511" s="65"/>
      <c r="P511" s="65"/>
      <c r="Q511" s="65"/>
      <c r="R511" s="65"/>
      <c r="S511" s="65"/>
      <c r="T511" s="66"/>
      <c r="U511" s="35"/>
      <c r="V511" s="35"/>
      <c r="W511" s="35"/>
      <c r="X511" s="35"/>
      <c r="Y511" s="35"/>
      <c r="Z511" s="35"/>
      <c r="AA511" s="35"/>
      <c r="AB511" s="35"/>
      <c r="AC511" s="35"/>
      <c r="AD511" s="35"/>
      <c r="AE511" s="35"/>
      <c r="AT511" s="18" t="s">
        <v>141</v>
      </c>
      <c r="AU511" s="18" t="s">
        <v>82</v>
      </c>
    </row>
    <row r="512" spans="1:65" s="14" customFormat="1" ht="11.25">
      <c r="B512" s="208"/>
      <c r="C512" s="209"/>
      <c r="D512" s="189" t="s">
        <v>143</v>
      </c>
      <c r="E512" s="210" t="s">
        <v>19</v>
      </c>
      <c r="F512" s="211" t="s">
        <v>618</v>
      </c>
      <c r="G512" s="209"/>
      <c r="H512" s="210" t="s">
        <v>19</v>
      </c>
      <c r="I512" s="212"/>
      <c r="J512" s="209"/>
      <c r="K512" s="209"/>
      <c r="L512" s="213"/>
      <c r="M512" s="214"/>
      <c r="N512" s="215"/>
      <c r="O512" s="215"/>
      <c r="P512" s="215"/>
      <c r="Q512" s="215"/>
      <c r="R512" s="215"/>
      <c r="S512" s="215"/>
      <c r="T512" s="216"/>
      <c r="AT512" s="217" t="s">
        <v>143</v>
      </c>
      <c r="AU512" s="217" t="s">
        <v>82</v>
      </c>
      <c r="AV512" s="14" t="s">
        <v>79</v>
      </c>
      <c r="AW512" s="14" t="s">
        <v>33</v>
      </c>
      <c r="AX512" s="14" t="s">
        <v>71</v>
      </c>
      <c r="AY512" s="217" t="s">
        <v>130</v>
      </c>
    </row>
    <row r="513" spans="1:65" s="13" customFormat="1" ht="11.25">
      <c r="B513" s="196"/>
      <c r="C513" s="197"/>
      <c r="D513" s="189" t="s">
        <v>143</v>
      </c>
      <c r="E513" s="198" t="s">
        <v>19</v>
      </c>
      <c r="F513" s="199" t="s">
        <v>771</v>
      </c>
      <c r="G513" s="197"/>
      <c r="H513" s="200">
        <v>13</v>
      </c>
      <c r="I513" s="201"/>
      <c r="J513" s="197"/>
      <c r="K513" s="197"/>
      <c r="L513" s="202"/>
      <c r="M513" s="203"/>
      <c r="N513" s="204"/>
      <c r="O513" s="204"/>
      <c r="P513" s="204"/>
      <c r="Q513" s="204"/>
      <c r="R513" s="204"/>
      <c r="S513" s="204"/>
      <c r="T513" s="205"/>
      <c r="AT513" s="206" t="s">
        <v>143</v>
      </c>
      <c r="AU513" s="206" t="s">
        <v>82</v>
      </c>
      <c r="AV513" s="13" t="s">
        <v>82</v>
      </c>
      <c r="AW513" s="13" t="s">
        <v>33</v>
      </c>
      <c r="AX513" s="13" t="s">
        <v>71</v>
      </c>
      <c r="AY513" s="206" t="s">
        <v>130</v>
      </c>
    </row>
    <row r="514" spans="1:65" s="2" customFormat="1" ht="16.5" customHeight="1">
      <c r="A514" s="35"/>
      <c r="B514" s="36"/>
      <c r="C514" s="218" t="s">
        <v>772</v>
      </c>
      <c r="D514" s="218" t="s">
        <v>394</v>
      </c>
      <c r="E514" s="219" t="s">
        <v>773</v>
      </c>
      <c r="F514" s="220" t="s">
        <v>774</v>
      </c>
      <c r="G514" s="221" t="s">
        <v>427</v>
      </c>
      <c r="H514" s="222">
        <v>13</v>
      </c>
      <c r="I514" s="223"/>
      <c r="J514" s="224">
        <f>ROUND(I514*H514,2)</f>
        <v>0</v>
      </c>
      <c r="K514" s="220" t="s">
        <v>136</v>
      </c>
      <c r="L514" s="225"/>
      <c r="M514" s="226" t="s">
        <v>19</v>
      </c>
      <c r="N514" s="227" t="s">
        <v>42</v>
      </c>
      <c r="O514" s="65"/>
      <c r="P514" s="185">
        <f>O514*H514</f>
        <v>0</v>
      </c>
      <c r="Q514" s="185">
        <v>1.08E-3</v>
      </c>
      <c r="R514" s="185">
        <f>Q514*H514</f>
        <v>1.404E-2</v>
      </c>
      <c r="S514" s="185">
        <v>0</v>
      </c>
      <c r="T514" s="186">
        <f>S514*H514</f>
        <v>0</v>
      </c>
      <c r="U514" s="35"/>
      <c r="V514" s="35"/>
      <c r="W514" s="35"/>
      <c r="X514" s="35"/>
      <c r="Y514" s="35"/>
      <c r="Z514" s="35"/>
      <c r="AA514" s="35"/>
      <c r="AB514" s="35"/>
      <c r="AC514" s="35"/>
      <c r="AD514" s="35"/>
      <c r="AE514" s="35"/>
      <c r="AR514" s="187" t="s">
        <v>186</v>
      </c>
      <c r="AT514" s="187" t="s">
        <v>394</v>
      </c>
      <c r="AU514" s="187" t="s">
        <v>82</v>
      </c>
      <c r="AY514" s="18" t="s">
        <v>130</v>
      </c>
      <c r="BE514" s="188">
        <f>IF(N514="základní",J514,0)</f>
        <v>0</v>
      </c>
      <c r="BF514" s="188">
        <f>IF(N514="snížená",J514,0)</f>
        <v>0</v>
      </c>
      <c r="BG514" s="188">
        <f>IF(N514="zákl. přenesená",J514,0)</f>
        <v>0</v>
      </c>
      <c r="BH514" s="188">
        <f>IF(N514="sníž. přenesená",J514,0)</f>
        <v>0</v>
      </c>
      <c r="BI514" s="188">
        <f>IF(N514="nulová",J514,0)</f>
        <v>0</v>
      </c>
      <c r="BJ514" s="18" t="s">
        <v>79</v>
      </c>
      <c r="BK514" s="188">
        <f>ROUND(I514*H514,2)</f>
        <v>0</v>
      </c>
      <c r="BL514" s="18" t="s">
        <v>137</v>
      </c>
      <c r="BM514" s="187" t="s">
        <v>775</v>
      </c>
    </row>
    <row r="515" spans="1:65" s="2" customFormat="1" ht="11.25">
      <c r="A515" s="35"/>
      <c r="B515" s="36"/>
      <c r="C515" s="37"/>
      <c r="D515" s="189" t="s">
        <v>139</v>
      </c>
      <c r="E515" s="37"/>
      <c r="F515" s="190" t="s">
        <v>774</v>
      </c>
      <c r="G515" s="37"/>
      <c r="H515" s="37"/>
      <c r="I515" s="191"/>
      <c r="J515" s="37"/>
      <c r="K515" s="37"/>
      <c r="L515" s="40"/>
      <c r="M515" s="192"/>
      <c r="N515" s="193"/>
      <c r="O515" s="65"/>
      <c r="P515" s="65"/>
      <c r="Q515" s="65"/>
      <c r="R515" s="65"/>
      <c r="S515" s="65"/>
      <c r="T515" s="66"/>
      <c r="U515" s="35"/>
      <c r="V515" s="35"/>
      <c r="W515" s="35"/>
      <c r="X515" s="35"/>
      <c r="Y515" s="35"/>
      <c r="Z515" s="35"/>
      <c r="AA515" s="35"/>
      <c r="AB515" s="35"/>
      <c r="AC515" s="35"/>
      <c r="AD515" s="35"/>
      <c r="AE515" s="35"/>
      <c r="AT515" s="18" t="s">
        <v>139</v>
      </c>
      <c r="AU515" s="18" t="s">
        <v>82</v>
      </c>
    </row>
    <row r="516" spans="1:65" s="13" customFormat="1" ht="11.25">
      <c r="B516" s="196"/>
      <c r="C516" s="197"/>
      <c r="D516" s="189" t="s">
        <v>143</v>
      </c>
      <c r="E516" s="198" t="s">
        <v>19</v>
      </c>
      <c r="F516" s="199" t="s">
        <v>776</v>
      </c>
      <c r="G516" s="197"/>
      <c r="H516" s="200">
        <v>13</v>
      </c>
      <c r="I516" s="201"/>
      <c r="J516" s="197"/>
      <c r="K516" s="197"/>
      <c r="L516" s="202"/>
      <c r="M516" s="203"/>
      <c r="N516" s="204"/>
      <c r="O516" s="204"/>
      <c r="P516" s="204"/>
      <c r="Q516" s="204"/>
      <c r="R516" s="204"/>
      <c r="S516" s="204"/>
      <c r="T516" s="205"/>
      <c r="AT516" s="206" t="s">
        <v>143</v>
      </c>
      <c r="AU516" s="206" t="s">
        <v>82</v>
      </c>
      <c r="AV516" s="13" t="s">
        <v>82</v>
      </c>
      <c r="AW516" s="13" t="s">
        <v>33</v>
      </c>
      <c r="AX516" s="13" t="s">
        <v>79</v>
      </c>
      <c r="AY516" s="206" t="s">
        <v>130</v>
      </c>
    </row>
    <row r="517" spans="1:65" s="2" customFormat="1" ht="21.75" customHeight="1">
      <c r="A517" s="35"/>
      <c r="B517" s="36"/>
      <c r="C517" s="176" t="s">
        <v>777</v>
      </c>
      <c r="D517" s="176" t="s">
        <v>132</v>
      </c>
      <c r="E517" s="177" t="s">
        <v>778</v>
      </c>
      <c r="F517" s="178" t="s">
        <v>779</v>
      </c>
      <c r="G517" s="179" t="s">
        <v>427</v>
      </c>
      <c r="H517" s="180">
        <v>11</v>
      </c>
      <c r="I517" s="181"/>
      <c r="J517" s="182">
        <f>ROUND(I517*H517,2)</f>
        <v>0</v>
      </c>
      <c r="K517" s="178" t="s">
        <v>136</v>
      </c>
      <c r="L517" s="40"/>
      <c r="M517" s="183" t="s">
        <v>19</v>
      </c>
      <c r="N517" s="184" t="s">
        <v>42</v>
      </c>
      <c r="O517" s="65"/>
      <c r="P517" s="185">
        <f>O517*H517</f>
        <v>0</v>
      </c>
      <c r="Q517" s="185">
        <v>0</v>
      </c>
      <c r="R517" s="185">
        <f>Q517*H517</f>
        <v>0</v>
      </c>
      <c r="S517" s="185">
        <v>0</v>
      </c>
      <c r="T517" s="186">
        <f>S517*H517</f>
        <v>0</v>
      </c>
      <c r="U517" s="35"/>
      <c r="V517" s="35"/>
      <c r="W517" s="35"/>
      <c r="X517" s="35"/>
      <c r="Y517" s="35"/>
      <c r="Z517" s="35"/>
      <c r="AA517" s="35"/>
      <c r="AB517" s="35"/>
      <c r="AC517" s="35"/>
      <c r="AD517" s="35"/>
      <c r="AE517" s="35"/>
      <c r="AR517" s="187" t="s">
        <v>137</v>
      </c>
      <c r="AT517" s="187" t="s">
        <v>132</v>
      </c>
      <c r="AU517" s="187" t="s">
        <v>82</v>
      </c>
      <c r="AY517" s="18" t="s">
        <v>130</v>
      </c>
      <c r="BE517" s="188">
        <f>IF(N517="základní",J517,0)</f>
        <v>0</v>
      </c>
      <c r="BF517" s="188">
        <f>IF(N517="snížená",J517,0)</f>
        <v>0</v>
      </c>
      <c r="BG517" s="188">
        <f>IF(N517="zákl. přenesená",J517,0)</f>
        <v>0</v>
      </c>
      <c r="BH517" s="188">
        <f>IF(N517="sníž. přenesená",J517,0)</f>
        <v>0</v>
      </c>
      <c r="BI517" s="188">
        <f>IF(N517="nulová",J517,0)</f>
        <v>0</v>
      </c>
      <c r="BJ517" s="18" t="s">
        <v>79</v>
      </c>
      <c r="BK517" s="188">
        <f>ROUND(I517*H517,2)</f>
        <v>0</v>
      </c>
      <c r="BL517" s="18" t="s">
        <v>137</v>
      </c>
      <c r="BM517" s="187" t="s">
        <v>780</v>
      </c>
    </row>
    <row r="518" spans="1:65" s="2" customFormat="1" ht="19.5">
      <c r="A518" s="35"/>
      <c r="B518" s="36"/>
      <c r="C518" s="37"/>
      <c r="D518" s="189" t="s">
        <v>139</v>
      </c>
      <c r="E518" s="37"/>
      <c r="F518" s="190" t="s">
        <v>781</v>
      </c>
      <c r="G518" s="37"/>
      <c r="H518" s="37"/>
      <c r="I518" s="191"/>
      <c r="J518" s="37"/>
      <c r="K518" s="37"/>
      <c r="L518" s="40"/>
      <c r="M518" s="192"/>
      <c r="N518" s="193"/>
      <c r="O518" s="65"/>
      <c r="P518" s="65"/>
      <c r="Q518" s="65"/>
      <c r="R518" s="65"/>
      <c r="S518" s="65"/>
      <c r="T518" s="66"/>
      <c r="U518" s="35"/>
      <c r="V518" s="35"/>
      <c r="W518" s="35"/>
      <c r="X518" s="35"/>
      <c r="Y518" s="35"/>
      <c r="Z518" s="35"/>
      <c r="AA518" s="35"/>
      <c r="AB518" s="35"/>
      <c r="AC518" s="35"/>
      <c r="AD518" s="35"/>
      <c r="AE518" s="35"/>
      <c r="AT518" s="18" t="s">
        <v>139</v>
      </c>
      <c r="AU518" s="18" t="s">
        <v>82</v>
      </c>
    </row>
    <row r="519" spans="1:65" s="2" customFormat="1" ht="11.25">
      <c r="A519" s="35"/>
      <c r="B519" s="36"/>
      <c r="C519" s="37"/>
      <c r="D519" s="194" t="s">
        <v>141</v>
      </c>
      <c r="E519" s="37"/>
      <c r="F519" s="195" t="s">
        <v>782</v>
      </c>
      <c r="G519" s="37"/>
      <c r="H519" s="37"/>
      <c r="I519" s="191"/>
      <c r="J519" s="37"/>
      <c r="K519" s="37"/>
      <c r="L519" s="40"/>
      <c r="M519" s="192"/>
      <c r="N519" s="193"/>
      <c r="O519" s="65"/>
      <c r="P519" s="65"/>
      <c r="Q519" s="65"/>
      <c r="R519" s="65"/>
      <c r="S519" s="65"/>
      <c r="T519" s="66"/>
      <c r="U519" s="35"/>
      <c r="V519" s="35"/>
      <c r="W519" s="35"/>
      <c r="X519" s="35"/>
      <c r="Y519" s="35"/>
      <c r="Z519" s="35"/>
      <c r="AA519" s="35"/>
      <c r="AB519" s="35"/>
      <c r="AC519" s="35"/>
      <c r="AD519" s="35"/>
      <c r="AE519" s="35"/>
      <c r="AT519" s="18" t="s">
        <v>141</v>
      </c>
      <c r="AU519" s="18" t="s">
        <v>82</v>
      </c>
    </row>
    <row r="520" spans="1:65" s="13" customFormat="1" ht="11.25">
      <c r="B520" s="196"/>
      <c r="C520" s="197"/>
      <c r="D520" s="189" t="s">
        <v>143</v>
      </c>
      <c r="E520" s="198" t="s">
        <v>19</v>
      </c>
      <c r="F520" s="199" t="s">
        <v>783</v>
      </c>
      <c r="G520" s="197"/>
      <c r="H520" s="200">
        <v>2</v>
      </c>
      <c r="I520" s="201"/>
      <c r="J520" s="197"/>
      <c r="K520" s="197"/>
      <c r="L520" s="202"/>
      <c r="M520" s="203"/>
      <c r="N520" s="204"/>
      <c r="O520" s="204"/>
      <c r="P520" s="204"/>
      <c r="Q520" s="204"/>
      <c r="R520" s="204"/>
      <c r="S520" s="204"/>
      <c r="T520" s="205"/>
      <c r="AT520" s="206" t="s">
        <v>143</v>
      </c>
      <c r="AU520" s="206" t="s">
        <v>82</v>
      </c>
      <c r="AV520" s="13" t="s">
        <v>82</v>
      </c>
      <c r="AW520" s="13" t="s">
        <v>33</v>
      </c>
      <c r="AX520" s="13" t="s">
        <v>71</v>
      </c>
      <c r="AY520" s="206" t="s">
        <v>130</v>
      </c>
    </row>
    <row r="521" spans="1:65" s="13" customFormat="1" ht="11.25">
      <c r="B521" s="196"/>
      <c r="C521" s="197"/>
      <c r="D521" s="189" t="s">
        <v>143</v>
      </c>
      <c r="E521" s="198" t="s">
        <v>19</v>
      </c>
      <c r="F521" s="199" t="s">
        <v>784</v>
      </c>
      <c r="G521" s="197"/>
      <c r="H521" s="200">
        <v>1</v>
      </c>
      <c r="I521" s="201"/>
      <c r="J521" s="197"/>
      <c r="K521" s="197"/>
      <c r="L521" s="202"/>
      <c r="M521" s="203"/>
      <c r="N521" s="204"/>
      <c r="O521" s="204"/>
      <c r="P521" s="204"/>
      <c r="Q521" s="204"/>
      <c r="R521" s="204"/>
      <c r="S521" s="204"/>
      <c r="T521" s="205"/>
      <c r="AT521" s="206" t="s">
        <v>143</v>
      </c>
      <c r="AU521" s="206" t="s">
        <v>82</v>
      </c>
      <c r="AV521" s="13" t="s">
        <v>82</v>
      </c>
      <c r="AW521" s="13" t="s">
        <v>33</v>
      </c>
      <c r="AX521" s="13" t="s">
        <v>71</v>
      </c>
      <c r="AY521" s="206" t="s">
        <v>130</v>
      </c>
    </row>
    <row r="522" spans="1:65" s="13" customFormat="1" ht="11.25">
      <c r="B522" s="196"/>
      <c r="C522" s="197"/>
      <c r="D522" s="189" t="s">
        <v>143</v>
      </c>
      <c r="E522" s="198" t="s">
        <v>19</v>
      </c>
      <c r="F522" s="199" t="s">
        <v>785</v>
      </c>
      <c r="G522" s="197"/>
      <c r="H522" s="200">
        <v>2</v>
      </c>
      <c r="I522" s="201"/>
      <c r="J522" s="197"/>
      <c r="K522" s="197"/>
      <c r="L522" s="202"/>
      <c r="M522" s="203"/>
      <c r="N522" s="204"/>
      <c r="O522" s="204"/>
      <c r="P522" s="204"/>
      <c r="Q522" s="204"/>
      <c r="R522" s="204"/>
      <c r="S522" s="204"/>
      <c r="T522" s="205"/>
      <c r="AT522" s="206" t="s">
        <v>143</v>
      </c>
      <c r="AU522" s="206" t="s">
        <v>82</v>
      </c>
      <c r="AV522" s="13" t="s">
        <v>82</v>
      </c>
      <c r="AW522" s="13" t="s">
        <v>33</v>
      </c>
      <c r="AX522" s="13" t="s">
        <v>71</v>
      </c>
      <c r="AY522" s="206" t="s">
        <v>130</v>
      </c>
    </row>
    <row r="523" spans="1:65" s="13" customFormat="1" ht="11.25">
      <c r="B523" s="196"/>
      <c r="C523" s="197"/>
      <c r="D523" s="189" t="s">
        <v>143</v>
      </c>
      <c r="E523" s="198" t="s">
        <v>19</v>
      </c>
      <c r="F523" s="199" t="s">
        <v>786</v>
      </c>
      <c r="G523" s="197"/>
      <c r="H523" s="200">
        <v>1</v>
      </c>
      <c r="I523" s="201"/>
      <c r="J523" s="197"/>
      <c r="K523" s="197"/>
      <c r="L523" s="202"/>
      <c r="M523" s="203"/>
      <c r="N523" s="204"/>
      <c r="O523" s="204"/>
      <c r="P523" s="204"/>
      <c r="Q523" s="204"/>
      <c r="R523" s="204"/>
      <c r="S523" s="204"/>
      <c r="T523" s="205"/>
      <c r="AT523" s="206" t="s">
        <v>143</v>
      </c>
      <c r="AU523" s="206" t="s">
        <v>82</v>
      </c>
      <c r="AV523" s="13" t="s">
        <v>82</v>
      </c>
      <c r="AW523" s="13" t="s">
        <v>33</v>
      </c>
      <c r="AX523" s="13" t="s">
        <v>71</v>
      </c>
      <c r="AY523" s="206" t="s">
        <v>130</v>
      </c>
    </row>
    <row r="524" spans="1:65" s="13" customFormat="1" ht="11.25">
      <c r="B524" s="196"/>
      <c r="C524" s="197"/>
      <c r="D524" s="189" t="s">
        <v>143</v>
      </c>
      <c r="E524" s="198" t="s">
        <v>19</v>
      </c>
      <c r="F524" s="199" t="s">
        <v>787</v>
      </c>
      <c r="G524" s="197"/>
      <c r="H524" s="200">
        <v>2</v>
      </c>
      <c r="I524" s="201"/>
      <c r="J524" s="197"/>
      <c r="K524" s="197"/>
      <c r="L524" s="202"/>
      <c r="M524" s="203"/>
      <c r="N524" s="204"/>
      <c r="O524" s="204"/>
      <c r="P524" s="204"/>
      <c r="Q524" s="204"/>
      <c r="R524" s="204"/>
      <c r="S524" s="204"/>
      <c r="T524" s="205"/>
      <c r="AT524" s="206" t="s">
        <v>143</v>
      </c>
      <c r="AU524" s="206" t="s">
        <v>82</v>
      </c>
      <c r="AV524" s="13" t="s">
        <v>82</v>
      </c>
      <c r="AW524" s="13" t="s">
        <v>33</v>
      </c>
      <c r="AX524" s="13" t="s">
        <v>71</v>
      </c>
      <c r="AY524" s="206" t="s">
        <v>130</v>
      </c>
    </row>
    <row r="525" spans="1:65" s="13" customFormat="1" ht="11.25">
      <c r="B525" s="196"/>
      <c r="C525" s="197"/>
      <c r="D525" s="189" t="s">
        <v>143</v>
      </c>
      <c r="E525" s="198" t="s">
        <v>19</v>
      </c>
      <c r="F525" s="199" t="s">
        <v>788</v>
      </c>
      <c r="G525" s="197"/>
      <c r="H525" s="200">
        <v>1</v>
      </c>
      <c r="I525" s="201"/>
      <c r="J525" s="197"/>
      <c r="K525" s="197"/>
      <c r="L525" s="202"/>
      <c r="M525" s="203"/>
      <c r="N525" s="204"/>
      <c r="O525" s="204"/>
      <c r="P525" s="204"/>
      <c r="Q525" s="204"/>
      <c r="R525" s="204"/>
      <c r="S525" s="204"/>
      <c r="T525" s="205"/>
      <c r="AT525" s="206" t="s">
        <v>143</v>
      </c>
      <c r="AU525" s="206" t="s">
        <v>82</v>
      </c>
      <c r="AV525" s="13" t="s">
        <v>82</v>
      </c>
      <c r="AW525" s="13" t="s">
        <v>33</v>
      </c>
      <c r="AX525" s="13" t="s">
        <v>71</v>
      </c>
      <c r="AY525" s="206" t="s">
        <v>130</v>
      </c>
    </row>
    <row r="526" spans="1:65" s="13" customFormat="1" ht="11.25">
      <c r="B526" s="196"/>
      <c r="C526" s="197"/>
      <c r="D526" s="189" t="s">
        <v>143</v>
      </c>
      <c r="E526" s="198" t="s">
        <v>19</v>
      </c>
      <c r="F526" s="199" t="s">
        <v>789</v>
      </c>
      <c r="G526" s="197"/>
      <c r="H526" s="200">
        <v>1</v>
      </c>
      <c r="I526" s="201"/>
      <c r="J526" s="197"/>
      <c r="K526" s="197"/>
      <c r="L526" s="202"/>
      <c r="M526" s="203"/>
      <c r="N526" s="204"/>
      <c r="O526" s="204"/>
      <c r="P526" s="204"/>
      <c r="Q526" s="204"/>
      <c r="R526" s="204"/>
      <c r="S526" s="204"/>
      <c r="T526" s="205"/>
      <c r="AT526" s="206" t="s">
        <v>143</v>
      </c>
      <c r="AU526" s="206" t="s">
        <v>82</v>
      </c>
      <c r="AV526" s="13" t="s">
        <v>82</v>
      </c>
      <c r="AW526" s="13" t="s">
        <v>33</v>
      </c>
      <c r="AX526" s="13" t="s">
        <v>71</v>
      </c>
      <c r="AY526" s="206" t="s">
        <v>130</v>
      </c>
    </row>
    <row r="527" spans="1:65" s="13" customFormat="1" ht="11.25">
      <c r="B527" s="196"/>
      <c r="C527" s="197"/>
      <c r="D527" s="189" t="s">
        <v>143</v>
      </c>
      <c r="E527" s="198" t="s">
        <v>19</v>
      </c>
      <c r="F527" s="199" t="s">
        <v>790</v>
      </c>
      <c r="G527" s="197"/>
      <c r="H527" s="200">
        <v>1</v>
      </c>
      <c r="I527" s="201"/>
      <c r="J527" s="197"/>
      <c r="K527" s="197"/>
      <c r="L527" s="202"/>
      <c r="M527" s="203"/>
      <c r="N527" s="204"/>
      <c r="O527" s="204"/>
      <c r="P527" s="204"/>
      <c r="Q527" s="204"/>
      <c r="R527" s="204"/>
      <c r="S527" s="204"/>
      <c r="T527" s="205"/>
      <c r="AT527" s="206" t="s">
        <v>143</v>
      </c>
      <c r="AU527" s="206" t="s">
        <v>82</v>
      </c>
      <c r="AV527" s="13" t="s">
        <v>82</v>
      </c>
      <c r="AW527" s="13" t="s">
        <v>33</v>
      </c>
      <c r="AX527" s="13" t="s">
        <v>71</v>
      </c>
      <c r="AY527" s="206" t="s">
        <v>130</v>
      </c>
    </row>
    <row r="528" spans="1:65" s="2" customFormat="1" ht="16.5" customHeight="1">
      <c r="A528" s="35"/>
      <c r="B528" s="36"/>
      <c r="C528" s="218" t="s">
        <v>791</v>
      </c>
      <c r="D528" s="218" t="s">
        <v>394</v>
      </c>
      <c r="E528" s="219" t="s">
        <v>792</v>
      </c>
      <c r="F528" s="220" t="s">
        <v>793</v>
      </c>
      <c r="G528" s="221" t="s">
        <v>427</v>
      </c>
      <c r="H528" s="222">
        <v>1</v>
      </c>
      <c r="I528" s="223"/>
      <c r="J528" s="224">
        <f>ROUND(I528*H528,2)</f>
        <v>0</v>
      </c>
      <c r="K528" s="220" t="s">
        <v>136</v>
      </c>
      <c r="L528" s="225"/>
      <c r="M528" s="226" t="s">
        <v>19</v>
      </c>
      <c r="N528" s="227" t="s">
        <v>42</v>
      </c>
      <c r="O528" s="65"/>
      <c r="P528" s="185">
        <f>O528*H528</f>
        <v>0</v>
      </c>
      <c r="Q528" s="185">
        <v>3.48E-3</v>
      </c>
      <c r="R528" s="185">
        <f>Q528*H528</f>
        <v>3.48E-3</v>
      </c>
      <c r="S528" s="185">
        <v>0</v>
      </c>
      <c r="T528" s="186">
        <f>S528*H528</f>
        <v>0</v>
      </c>
      <c r="U528" s="35"/>
      <c r="V528" s="35"/>
      <c r="W528" s="35"/>
      <c r="X528" s="35"/>
      <c r="Y528" s="35"/>
      <c r="Z528" s="35"/>
      <c r="AA528" s="35"/>
      <c r="AB528" s="35"/>
      <c r="AC528" s="35"/>
      <c r="AD528" s="35"/>
      <c r="AE528" s="35"/>
      <c r="AR528" s="187" t="s">
        <v>186</v>
      </c>
      <c r="AT528" s="187" t="s">
        <v>394</v>
      </c>
      <c r="AU528" s="187" t="s">
        <v>82</v>
      </c>
      <c r="AY528" s="18" t="s">
        <v>130</v>
      </c>
      <c r="BE528" s="188">
        <f>IF(N528="základní",J528,0)</f>
        <v>0</v>
      </c>
      <c r="BF528" s="188">
        <f>IF(N528="snížená",J528,0)</f>
        <v>0</v>
      </c>
      <c r="BG528" s="188">
        <f>IF(N528="zákl. přenesená",J528,0)</f>
        <v>0</v>
      </c>
      <c r="BH528" s="188">
        <f>IF(N528="sníž. přenesená",J528,0)</f>
        <v>0</v>
      </c>
      <c r="BI528" s="188">
        <f>IF(N528="nulová",J528,0)</f>
        <v>0</v>
      </c>
      <c r="BJ528" s="18" t="s">
        <v>79</v>
      </c>
      <c r="BK528" s="188">
        <f>ROUND(I528*H528,2)</f>
        <v>0</v>
      </c>
      <c r="BL528" s="18" t="s">
        <v>137</v>
      </c>
      <c r="BM528" s="187" t="s">
        <v>794</v>
      </c>
    </row>
    <row r="529" spans="1:65" s="2" customFormat="1" ht="11.25">
      <c r="A529" s="35"/>
      <c r="B529" s="36"/>
      <c r="C529" s="37"/>
      <c r="D529" s="189" t="s">
        <v>139</v>
      </c>
      <c r="E529" s="37"/>
      <c r="F529" s="190" t="s">
        <v>793</v>
      </c>
      <c r="G529" s="37"/>
      <c r="H529" s="37"/>
      <c r="I529" s="191"/>
      <c r="J529" s="37"/>
      <c r="K529" s="37"/>
      <c r="L529" s="40"/>
      <c r="M529" s="192"/>
      <c r="N529" s="193"/>
      <c r="O529" s="65"/>
      <c r="P529" s="65"/>
      <c r="Q529" s="65"/>
      <c r="R529" s="65"/>
      <c r="S529" s="65"/>
      <c r="T529" s="66"/>
      <c r="U529" s="35"/>
      <c r="V529" s="35"/>
      <c r="W529" s="35"/>
      <c r="X529" s="35"/>
      <c r="Y529" s="35"/>
      <c r="Z529" s="35"/>
      <c r="AA529" s="35"/>
      <c r="AB529" s="35"/>
      <c r="AC529" s="35"/>
      <c r="AD529" s="35"/>
      <c r="AE529" s="35"/>
      <c r="AT529" s="18" t="s">
        <v>139</v>
      </c>
      <c r="AU529" s="18" t="s">
        <v>82</v>
      </c>
    </row>
    <row r="530" spans="1:65" s="13" customFormat="1" ht="11.25">
      <c r="B530" s="196"/>
      <c r="C530" s="197"/>
      <c r="D530" s="189" t="s">
        <v>143</v>
      </c>
      <c r="E530" s="198" t="s">
        <v>19</v>
      </c>
      <c r="F530" s="199" t="s">
        <v>795</v>
      </c>
      <c r="G530" s="197"/>
      <c r="H530" s="200">
        <v>1</v>
      </c>
      <c r="I530" s="201"/>
      <c r="J530" s="197"/>
      <c r="K530" s="197"/>
      <c r="L530" s="202"/>
      <c r="M530" s="203"/>
      <c r="N530" s="204"/>
      <c r="O530" s="204"/>
      <c r="P530" s="204"/>
      <c r="Q530" s="204"/>
      <c r="R530" s="204"/>
      <c r="S530" s="204"/>
      <c r="T530" s="205"/>
      <c r="AT530" s="206" t="s">
        <v>143</v>
      </c>
      <c r="AU530" s="206" t="s">
        <v>82</v>
      </c>
      <c r="AV530" s="13" t="s">
        <v>82</v>
      </c>
      <c r="AW530" s="13" t="s">
        <v>33</v>
      </c>
      <c r="AX530" s="13" t="s">
        <v>79</v>
      </c>
      <c r="AY530" s="206" t="s">
        <v>130</v>
      </c>
    </row>
    <row r="531" spans="1:65" s="2" customFormat="1" ht="16.5" customHeight="1">
      <c r="A531" s="35"/>
      <c r="B531" s="36"/>
      <c r="C531" s="218" t="s">
        <v>796</v>
      </c>
      <c r="D531" s="218" t="s">
        <v>394</v>
      </c>
      <c r="E531" s="219" t="s">
        <v>797</v>
      </c>
      <c r="F531" s="220" t="s">
        <v>798</v>
      </c>
      <c r="G531" s="221" t="s">
        <v>427</v>
      </c>
      <c r="H531" s="222">
        <v>1</v>
      </c>
      <c r="I531" s="223"/>
      <c r="J531" s="224">
        <f>ROUND(I531*H531,2)</f>
        <v>0</v>
      </c>
      <c r="K531" s="220" t="s">
        <v>136</v>
      </c>
      <c r="L531" s="225"/>
      <c r="M531" s="226" t="s">
        <v>19</v>
      </c>
      <c r="N531" s="227" t="s">
        <v>42</v>
      </c>
      <c r="O531" s="65"/>
      <c r="P531" s="185">
        <f>O531*H531</f>
        <v>0</v>
      </c>
      <c r="Q531" s="185">
        <v>3.9100000000000003E-3</v>
      </c>
      <c r="R531" s="185">
        <f>Q531*H531</f>
        <v>3.9100000000000003E-3</v>
      </c>
      <c r="S531" s="185">
        <v>0</v>
      </c>
      <c r="T531" s="186">
        <f>S531*H531</f>
        <v>0</v>
      </c>
      <c r="U531" s="35"/>
      <c r="V531" s="35"/>
      <c r="W531" s="35"/>
      <c r="X531" s="35"/>
      <c r="Y531" s="35"/>
      <c r="Z531" s="35"/>
      <c r="AA531" s="35"/>
      <c r="AB531" s="35"/>
      <c r="AC531" s="35"/>
      <c r="AD531" s="35"/>
      <c r="AE531" s="35"/>
      <c r="AR531" s="187" t="s">
        <v>186</v>
      </c>
      <c r="AT531" s="187" t="s">
        <v>394</v>
      </c>
      <c r="AU531" s="187" t="s">
        <v>82</v>
      </c>
      <c r="AY531" s="18" t="s">
        <v>130</v>
      </c>
      <c r="BE531" s="188">
        <f>IF(N531="základní",J531,0)</f>
        <v>0</v>
      </c>
      <c r="BF531" s="188">
        <f>IF(N531="snížená",J531,0)</f>
        <v>0</v>
      </c>
      <c r="BG531" s="188">
        <f>IF(N531="zákl. přenesená",J531,0)</f>
        <v>0</v>
      </c>
      <c r="BH531" s="188">
        <f>IF(N531="sníž. přenesená",J531,0)</f>
        <v>0</v>
      </c>
      <c r="BI531" s="188">
        <f>IF(N531="nulová",J531,0)</f>
        <v>0</v>
      </c>
      <c r="BJ531" s="18" t="s">
        <v>79</v>
      </c>
      <c r="BK531" s="188">
        <f>ROUND(I531*H531,2)</f>
        <v>0</v>
      </c>
      <c r="BL531" s="18" t="s">
        <v>137</v>
      </c>
      <c r="BM531" s="187" t="s">
        <v>799</v>
      </c>
    </row>
    <row r="532" spans="1:65" s="2" customFormat="1" ht="11.25">
      <c r="A532" s="35"/>
      <c r="B532" s="36"/>
      <c r="C532" s="37"/>
      <c r="D532" s="189" t="s">
        <v>139</v>
      </c>
      <c r="E532" s="37"/>
      <c r="F532" s="190" t="s">
        <v>798</v>
      </c>
      <c r="G532" s="37"/>
      <c r="H532" s="37"/>
      <c r="I532" s="191"/>
      <c r="J532" s="37"/>
      <c r="K532" s="37"/>
      <c r="L532" s="40"/>
      <c r="M532" s="192"/>
      <c r="N532" s="193"/>
      <c r="O532" s="65"/>
      <c r="P532" s="65"/>
      <c r="Q532" s="65"/>
      <c r="R532" s="65"/>
      <c r="S532" s="65"/>
      <c r="T532" s="66"/>
      <c r="U532" s="35"/>
      <c r="V532" s="35"/>
      <c r="W532" s="35"/>
      <c r="X532" s="35"/>
      <c r="Y532" s="35"/>
      <c r="Z532" s="35"/>
      <c r="AA532" s="35"/>
      <c r="AB532" s="35"/>
      <c r="AC532" s="35"/>
      <c r="AD532" s="35"/>
      <c r="AE532" s="35"/>
      <c r="AT532" s="18" t="s">
        <v>139</v>
      </c>
      <c r="AU532" s="18" t="s">
        <v>82</v>
      </c>
    </row>
    <row r="533" spans="1:65" s="13" customFormat="1" ht="11.25">
      <c r="B533" s="196"/>
      <c r="C533" s="197"/>
      <c r="D533" s="189" t="s">
        <v>143</v>
      </c>
      <c r="E533" s="198" t="s">
        <v>19</v>
      </c>
      <c r="F533" s="199" t="s">
        <v>795</v>
      </c>
      <c r="G533" s="197"/>
      <c r="H533" s="200">
        <v>1</v>
      </c>
      <c r="I533" s="201"/>
      <c r="J533" s="197"/>
      <c r="K533" s="197"/>
      <c r="L533" s="202"/>
      <c r="M533" s="203"/>
      <c r="N533" s="204"/>
      <c r="O533" s="204"/>
      <c r="P533" s="204"/>
      <c r="Q533" s="204"/>
      <c r="R533" s="204"/>
      <c r="S533" s="204"/>
      <c r="T533" s="205"/>
      <c r="AT533" s="206" t="s">
        <v>143</v>
      </c>
      <c r="AU533" s="206" t="s">
        <v>82</v>
      </c>
      <c r="AV533" s="13" t="s">
        <v>82</v>
      </c>
      <c r="AW533" s="13" t="s">
        <v>33</v>
      </c>
      <c r="AX533" s="13" t="s">
        <v>79</v>
      </c>
      <c r="AY533" s="206" t="s">
        <v>130</v>
      </c>
    </row>
    <row r="534" spans="1:65" s="2" customFormat="1" ht="16.5" customHeight="1">
      <c r="A534" s="35"/>
      <c r="B534" s="36"/>
      <c r="C534" s="218" t="s">
        <v>800</v>
      </c>
      <c r="D534" s="218" t="s">
        <v>394</v>
      </c>
      <c r="E534" s="219" t="s">
        <v>801</v>
      </c>
      <c r="F534" s="220" t="s">
        <v>802</v>
      </c>
      <c r="G534" s="221" t="s">
        <v>427</v>
      </c>
      <c r="H534" s="222">
        <v>3</v>
      </c>
      <c r="I534" s="223"/>
      <c r="J534" s="224">
        <f>ROUND(I534*H534,2)</f>
        <v>0</v>
      </c>
      <c r="K534" s="220" t="s">
        <v>136</v>
      </c>
      <c r="L534" s="225"/>
      <c r="M534" s="226" t="s">
        <v>19</v>
      </c>
      <c r="N534" s="227" t="s">
        <v>42</v>
      </c>
      <c r="O534" s="65"/>
      <c r="P534" s="185">
        <f>O534*H534</f>
        <v>0</v>
      </c>
      <c r="Q534" s="185">
        <v>6.4000000000000003E-3</v>
      </c>
      <c r="R534" s="185">
        <f>Q534*H534</f>
        <v>1.9200000000000002E-2</v>
      </c>
      <c r="S534" s="185">
        <v>0</v>
      </c>
      <c r="T534" s="186">
        <f>S534*H534</f>
        <v>0</v>
      </c>
      <c r="U534" s="35"/>
      <c r="V534" s="35"/>
      <c r="W534" s="35"/>
      <c r="X534" s="35"/>
      <c r="Y534" s="35"/>
      <c r="Z534" s="35"/>
      <c r="AA534" s="35"/>
      <c r="AB534" s="35"/>
      <c r="AC534" s="35"/>
      <c r="AD534" s="35"/>
      <c r="AE534" s="35"/>
      <c r="AR534" s="187" t="s">
        <v>186</v>
      </c>
      <c r="AT534" s="187" t="s">
        <v>394</v>
      </c>
      <c r="AU534" s="187" t="s">
        <v>82</v>
      </c>
      <c r="AY534" s="18" t="s">
        <v>130</v>
      </c>
      <c r="BE534" s="188">
        <f>IF(N534="základní",J534,0)</f>
        <v>0</v>
      </c>
      <c r="BF534" s="188">
        <f>IF(N534="snížená",J534,0)</f>
        <v>0</v>
      </c>
      <c r="BG534" s="188">
        <f>IF(N534="zákl. přenesená",J534,0)</f>
        <v>0</v>
      </c>
      <c r="BH534" s="188">
        <f>IF(N534="sníž. přenesená",J534,0)</f>
        <v>0</v>
      </c>
      <c r="BI534" s="188">
        <f>IF(N534="nulová",J534,0)</f>
        <v>0</v>
      </c>
      <c r="BJ534" s="18" t="s">
        <v>79</v>
      </c>
      <c r="BK534" s="188">
        <f>ROUND(I534*H534,2)</f>
        <v>0</v>
      </c>
      <c r="BL534" s="18" t="s">
        <v>137</v>
      </c>
      <c r="BM534" s="187" t="s">
        <v>803</v>
      </c>
    </row>
    <row r="535" spans="1:65" s="2" customFormat="1" ht="11.25">
      <c r="A535" s="35"/>
      <c r="B535" s="36"/>
      <c r="C535" s="37"/>
      <c r="D535" s="189" t="s">
        <v>139</v>
      </c>
      <c r="E535" s="37"/>
      <c r="F535" s="190" t="s">
        <v>802</v>
      </c>
      <c r="G535" s="37"/>
      <c r="H535" s="37"/>
      <c r="I535" s="191"/>
      <c r="J535" s="37"/>
      <c r="K535" s="37"/>
      <c r="L535" s="40"/>
      <c r="M535" s="192"/>
      <c r="N535" s="193"/>
      <c r="O535" s="65"/>
      <c r="P535" s="65"/>
      <c r="Q535" s="65"/>
      <c r="R535" s="65"/>
      <c r="S535" s="65"/>
      <c r="T535" s="66"/>
      <c r="U535" s="35"/>
      <c r="V535" s="35"/>
      <c r="W535" s="35"/>
      <c r="X535" s="35"/>
      <c r="Y535" s="35"/>
      <c r="Z535" s="35"/>
      <c r="AA535" s="35"/>
      <c r="AB535" s="35"/>
      <c r="AC535" s="35"/>
      <c r="AD535" s="35"/>
      <c r="AE535" s="35"/>
      <c r="AT535" s="18" t="s">
        <v>139</v>
      </c>
      <c r="AU535" s="18" t="s">
        <v>82</v>
      </c>
    </row>
    <row r="536" spans="1:65" s="13" customFormat="1" ht="11.25">
      <c r="B536" s="196"/>
      <c r="C536" s="197"/>
      <c r="D536" s="189" t="s">
        <v>143</v>
      </c>
      <c r="E536" s="198" t="s">
        <v>19</v>
      </c>
      <c r="F536" s="199" t="s">
        <v>804</v>
      </c>
      <c r="G536" s="197"/>
      <c r="H536" s="200">
        <v>1</v>
      </c>
      <c r="I536" s="201"/>
      <c r="J536" s="197"/>
      <c r="K536" s="197"/>
      <c r="L536" s="202"/>
      <c r="M536" s="203"/>
      <c r="N536" s="204"/>
      <c r="O536" s="204"/>
      <c r="P536" s="204"/>
      <c r="Q536" s="204"/>
      <c r="R536" s="204"/>
      <c r="S536" s="204"/>
      <c r="T536" s="205"/>
      <c r="AT536" s="206" t="s">
        <v>143</v>
      </c>
      <c r="AU536" s="206" t="s">
        <v>82</v>
      </c>
      <c r="AV536" s="13" t="s">
        <v>82</v>
      </c>
      <c r="AW536" s="13" t="s">
        <v>33</v>
      </c>
      <c r="AX536" s="13" t="s">
        <v>71</v>
      </c>
      <c r="AY536" s="206" t="s">
        <v>130</v>
      </c>
    </row>
    <row r="537" spans="1:65" s="13" customFormat="1" ht="11.25">
      <c r="B537" s="196"/>
      <c r="C537" s="197"/>
      <c r="D537" s="189" t="s">
        <v>143</v>
      </c>
      <c r="E537" s="198" t="s">
        <v>19</v>
      </c>
      <c r="F537" s="199" t="s">
        <v>785</v>
      </c>
      <c r="G537" s="197"/>
      <c r="H537" s="200">
        <v>2</v>
      </c>
      <c r="I537" s="201"/>
      <c r="J537" s="197"/>
      <c r="K537" s="197"/>
      <c r="L537" s="202"/>
      <c r="M537" s="203"/>
      <c r="N537" s="204"/>
      <c r="O537" s="204"/>
      <c r="P537" s="204"/>
      <c r="Q537" s="204"/>
      <c r="R537" s="204"/>
      <c r="S537" s="204"/>
      <c r="T537" s="205"/>
      <c r="AT537" s="206" t="s">
        <v>143</v>
      </c>
      <c r="AU537" s="206" t="s">
        <v>82</v>
      </c>
      <c r="AV537" s="13" t="s">
        <v>82</v>
      </c>
      <c r="AW537" s="13" t="s">
        <v>33</v>
      </c>
      <c r="AX537" s="13" t="s">
        <v>71</v>
      </c>
      <c r="AY537" s="206" t="s">
        <v>130</v>
      </c>
    </row>
    <row r="538" spans="1:65" s="2" customFormat="1" ht="24.2" customHeight="1">
      <c r="A538" s="35"/>
      <c r="B538" s="36"/>
      <c r="C538" s="218" t="s">
        <v>805</v>
      </c>
      <c r="D538" s="218" t="s">
        <v>394</v>
      </c>
      <c r="E538" s="219" t="s">
        <v>806</v>
      </c>
      <c r="F538" s="220" t="s">
        <v>807</v>
      </c>
      <c r="G538" s="221" t="s">
        <v>427</v>
      </c>
      <c r="H538" s="222">
        <v>6</v>
      </c>
      <c r="I538" s="223"/>
      <c r="J538" s="224">
        <f>ROUND(I538*H538,2)</f>
        <v>0</v>
      </c>
      <c r="K538" s="220" t="s">
        <v>19</v>
      </c>
      <c r="L538" s="225"/>
      <c r="M538" s="226" t="s">
        <v>19</v>
      </c>
      <c r="N538" s="227" t="s">
        <v>42</v>
      </c>
      <c r="O538" s="65"/>
      <c r="P538" s="185">
        <f>O538*H538</f>
        <v>0</v>
      </c>
      <c r="Q538" s="185">
        <v>2.0300000000000001E-3</v>
      </c>
      <c r="R538" s="185">
        <f>Q538*H538</f>
        <v>1.218E-2</v>
      </c>
      <c r="S538" s="185">
        <v>0</v>
      </c>
      <c r="T538" s="186">
        <f>S538*H538</f>
        <v>0</v>
      </c>
      <c r="U538" s="35"/>
      <c r="V538" s="35"/>
      <c r="W538" s="35"/>
      <c r="X538" s="35"/>
      <c r="Y538" s="35"/>
      <c r="Z538" s="35"/>
      <c r="AA538" s="35"/>
      <c r="AB538" s="35"/>
      <c r="AC538" s="35"/>
      <c r="AD538" s="35"/>
      <c r="AE538" s="35"/>
      <c r="AR538" s="187" t="s">
        <v>186</v>
      </c>
      <c r="AT538" s="187" t="s">
        <v>394</v>
      </c>
      <c r="AU538" s="187" t="s">
        <v>82</v>
      </c>
      <c r="AY538" s="18" t="s">
        <v>130</v>
      </c>
      <c r="BE538" s="188">
        <f>IF(N538="základní",J538,0)</f>
        <v>0</v>
      </c>
      <c r="BF538" s="188">
        <f>IF(N538="snížená",J538,0)</f>
        <v>0</v>
      </c>
      <c r="BG538" s="188">
        <f>IF(N538="zákl. přenesená",J538,0)</f>
        <v>0</v>
      </c>
      <c r="BH538" s="188">
        <f>IF(N538="sníž. přenesená",J538,0)</f>
        <v>0</v>
      </c>
      <c r="BI538" s="188">
        <f>IF(N538="nulová",J538,0)</f>
        <v>0</v>
      </c>
      <c r="BJ538" s="18" t="s">
        <v>79</v>
      </c>
      <c r="BK538" s="188">
        <f>ROUND(I538*H538,2)</f>
        <v>0</v>
      </c>
      <c r="BL538" s="18" t="s">
        <v>137</v>
      </c>
      <c r="BM538" s="187" t="s">
        <v>808</v>
      </c>
    </row>
    <row r="539" spans="1:65" s="2" customFormat="1" ht="11.25">
      <c r="A539" s="35"/>
      <c r="B539" s="36"/>
      <c r="C539" s="37"/>
      <c r="D539" s="189" t="s">
        <v>139</v>
      </c>
      <c r="E539" s="37"/>
      <c r="F539" s="190" t="s">
        <v>807</v>
      </c>
      <c r="G539" s="37"/>
      <c r="H539" s="37"/>
      <c r="I539" s="191"/>
      <c r="J539" s="37"/>
      <c r="K539" s="37"/>
      <c r="L539" s="40"/>
      <c r="M539" s="192"/>
      <c r="N539" s="193"/>
      <c r="O539" s="65"/>
      <c r="P539" s="65"/>
      <c r="Q539" s="65"/>
      <c r="R539" s="65"/>
      <c r="S539" s="65"/>
      <c r="T539" s="66"/>
      <c r="U539" s="35"/>
      <c r="V539" s="35"/>
      <c r="W539" s="35"/>
      <c r="X539" s="35"/>
      <c r="Y539" s="35"/>
      <c r="Z539" s="35"/>
      <c r="AA539" s="35"/>
      <c r="AB539" s="35"/>
      <c r="AC539" s="35"/>
      <c r="AD539" s="35"/>
      <c r="AE539" s="35"/>
      <c r="AT539" s="18" t="s">
        <v>139</v>
      </c>
      <c r="AU539" s="18" t="s">
        <v>82</v>
      </c>
    </row>
    <row r="540" spans="1:65" s="13" customFormat="1" ht="11.25">
      <c r="B540" s="196"/>
      <c r="C540" s="197"/>
      <c r="D540" s="189" t="s">
        <v>143</v>
      </c>
      <c r="E540" s="198" t="s">
        <v>19</v>
      </c>
      <c r="F540" s="199" t="s">
        <v>786</v>
      </c>
      <c r="G540" s="197"/>
      <c r="H540" s="200">
        <v>1</v>
      </c>
      <c r="I540" s="201"/>
      <c r="J540" s="197"/>
      <c r="K540" s="197"/>
      <c r="L540" s="202"/>
      <c r="M540" s="203"/>
      <c r="N540" s="204"/>
      <c r="O540" s="204"/>
      <c r="P540" s="204"/>
      <c r="Q540" s="204"/>
      <c r="R540" s="204"/>
      <c r="S540" s="204"/>
      <c r="T540" s="205"/>
      <c r="AT540" s="206" t="s">
        <v>143</v>
      </c>
      <c r="AU540" s="206" t="s">
        <v>82</v>
      </c>
      <c r="AV540" s="13" t="s">
        <v>82</v>
      </c>
      <c r="AW540" s="13" t="s">
        <v>33</v>
      </c>
      <c r="AX540" s="13" t="s">
        <v>71</v>
      </c>
      <c r="AY540" s="206" t="s">
        <v>130</v>
      </c>
    </row>
    <row r="541" spans="1:65" s="13" customFormat="1" ht="11.25">
      <c r="B541" s="196"/>
      <c r="C541" s="197"/>
      <c r="D541" s="189" t="s">
        <v>143</v>
      </c>
      <c r="E541" s="198" t="s">
        <v>19</v>
      </c>
      <c r="F541" s="199" t="s">
        <v>787</v>
      </c>
      <c r="G541" s="197"/>
      <c r="H541" s="200">
        <v>2</v>
      </c>
      <c r="I541" s="201"/>
      <c r="J541" s="197"/>
      <c r="K541" s="197"/>
      <c r="L541" s="202"/>
      <c r="M541" s="203"/>
      <c r="N541" s="204"/>
      <c r="O541" s="204"/>
      <c r="P541" s="204"/>
      <c r="Q541" s="204"/>
      <c r="R541" s="204"/>
      <c r="S541" s="204"/>
      <c r="T541" s="205"/>
      <c r="AT541" s="206" t="s">
        <v>143</v>
      </c>
      <c r="AU541" s="206" t="s">
        <v>82</v>
      </c>
      <c r="AV541" s="13" t="s">
        <v>82</v>
      </c>
      <c r="AW541" s="13" t="s">
        <v>33</v>
      </c>
      <c r="AX541" s="13" t="s">
        <v>71</v>
      </c>
      <c r="AY541" s="206" t="s">
        <v>130</v>
      </c>
    </row>
    <row r="542" spans="1:65" s="13" customFormat="1" ht="11.25">
      <c r="B542" s="196"/>
      <c r="C542" s="197"/>
      <c r="D542" s="189" t="s">
        <v>143</v>
      </c>
      <c r="E542" s="198" t="s">
        <v>19</v>
      </c>
      <c r="F542" s="199" t="s">
        <v>788</v>
      </c>
      <c r="G542" s="197"/>
      <c r="H542" s="200">
        <v>1</v>
      </c>
      <c r="I542" s="201"/>
      <c r="J542" s="197"/>
      <c r="K542" s="197"/>
      <c r="L542" s="202"/>
      <c r="M542" s="203"/>
      <c r="N542" s="204"/>
      <c r="O542" s="204"/>
      <c r="P542" s="204"/>
      <c r="Q542" s="204"/>
      <c r="R542" s="204"/>
      <c r="S542" s="204"/>
      <c r="T542" s="205"/>
      <c r="AT542" s="206" t="s">
        <v>143</v>
      </c>
      <c r="AU542" s="206" t="s">
        <v>82</v>
      </c>
      <c r="AV542" s="13" t="s">
        <v>82</v>
      </c>
      <c r="AW542" s="13" t="s">
        <v>33</v>
      </c>
      <c r="AX542" s="13" t="s">
        <v>71</v>
      </c>
      <c r="AY542" s="206" t="s">
        <v>130</v>
      </c>
    </row>
    <row r="543" spans="1:65" s="13" customFormat="1" ht="11.25">
      <c r="B543" s="196"/>
      <c r="C543" s="197"/>
      <c r="D543" s="189" t="s">
        <v>143</v>
      </c>
      <c r="E543" s="198" t="s">
        <v>19</v>
      </c>
      <c r="F543" s="199" t="s">
        <v>789</v>
      </c>
      <c r="G543" s="197"/>
      <c r="H543" s="200">
        <v>1</v>
      </c>
      <c r="I543" s="201"/>
      <c r="J543" s="197"/>
      <c r="K543" s="197"/>
      <c r="L543" s="202"/>
      <c r="M543" s="203"/>
      <c r="N543" s="204"/>
      <c r="O543" s="204"/>
      <c r="P543" s="204"/>
      <c r="Q543" s="204"/>
      <c r="R543" s="204"/>
      <c r="S543" s="204"/>
      <c r="T543" s="205"/>
      <c r="AT543" s="206" t="s">
        <v>143</v>
      </c>
      <c r="AU543" s="206" t="s">
        <v>82</v>
      </c>
      <c r="AV543" s="13" t="s">
        <v>82</v>
      </c>
      <c r="AW543" s="13" t="s">
        <v>33</v>
      </c>
      <c r="AX543" s="13" t="s">
        <v>71</v>
      </c>
      <c r="AY543" s="206" t="s">
        <v>130</v>
      </c>
    </row>
    <row r="544" spans="1:65" s="13" customFormat="1" ht="11.25">
      <c r="B544" s="196"/>
      <c r="C544" s="197"/>
      <c r="D544" s="189" t="s">
        <v>143</v>
      </c>
      <c r="E544" s="198" t="s">
        <v>19</v>
      </c>
      <c r="F544" s="199" t="s">
        <v>790</v>
      </c>
      <c r="G544" s="197"/>
      <c r="H544" s="200">
        <v>1</v>
      </c>
      <c r="I544" s="201"/>
      <c r="J544" s="197"/>
      <c r="K544" s="197"/>
      <c r="L544" s="202"/>
      <c r="M544" s="203"/>
      <c r="N544" s="204"/>
      <c r="O544" s="204"/>
      <c r="P544" s="204"/>
      <c r="Q544" s="204"/>
      <c r="R544" s="204"/>
      <c r="S544" s="204"/>
      <c r="T544" s="205"/>
      <c r="AT544" s="206" t="s">
        <v>143</v>
      </c>
      <c r="AU544" s="206" t="s">
        <v>82</v>
      </c>
      <c r="AV544" s="13" t="s">
        <v>82</v>
      </c>
      <c r="AW544" s="13" t="s">
        <v>33</v>
      </c>
      <c r="AX544" s="13" t="s">
        <v>71</v>
      </c>
      <c r="AY544" s="206" t="s">
        <v>130</v>
      </c>
    </row>
    <row r="545" spans="1:65" s="2" customFormat="1" ht="21.75" customHeight="1">
      <c r="A545" s="35"/>
      <c r="B545" s="36"/>
      <c r="C545" s="176" t="s">
        <v>809</v>
      </c>
      <c r="D545" s="176" t="s">
        <v>132</v>
      </c>
      <c r="E545" s="177" t="s">
        <v>810</v>
      </c>
      <c r="F545" s="178" t="s">
        <v>811</v>
      </c>
      <c r="G545" s="179" t="s">
        <v>427</v>
      </c>
      <c r="H545" s="180">
        <v>12</v>
      </c>
      <c r="I545" s="181"/>
      <c r="J545" s="182">
        <f>ROUND(I545*H545,2)</f>
        <v>0</v>
      </c>
      <c r="K545" s="178" t="s">
        <v>136</v>
      </c>
      <c r="L545" s="40"/>
      <c r="M545" s="183" t="s">
        <v>19</v>
      </c>
      <c r="N545" s="184" t="s">
        <v>42</v>
      </c>
      <c r="O545" s="65"/>
      <c r="P545" s="185">
        <f>O545*H545</f>
        <v>0</v>
      </c>
      <c r="Q545" s="185">
        <v>0</v>
      </c>
      <c r="R545" s="185">
        <f>Q545*H545</f>
        <v>0</v>
      </c>
      <c r="S545" s="185">
        <v>0</v>
      </c>
      <c r="T545" s="186">
        <f>S545*H545</f>
        <v>0</v>
      </c>
      <c r="U545" s="35"/>
      <c r="V545" s="35"/>
      <c r="W545" s="35"/>
      <c r="X545" s="35"/>
      <c r="Y545" s="35"/>
      <c r="Z545" s="35"/>
      <c r="AA545" s="35"/>
      <c r="AB545" s="35"/>
      <c r="AC545" s="35"/>
      <c r="AD545" s="35"/>
      <c r="AE545" s="35"/>
      <c r="AR545" s="187" t="s">
        <v>137</v>
      </c>
      <c r="AT545" s="187" t="s">
        <v>132</v>
      </c>
      <c r="AU545" s="187" t="s">
        <v>82</v>
      </c>
      <c r="AY545" s="18" t="s">
        <v>130</v>
      </c>
      <c r="BE545" s="188">
        <f>IF(N545="základní",J545,0)</f>
        <v>0</v>
      </c>
      <c r="BF545" s="188">
        <f>IF(N545="snížená",J545,0)</f>
        <v>0</v>
      </c>
      <c r="BG545" s="188">
        <f>IF(N545="zákl. přenesená",J545,0)</f>
        <v>0</v>
      </c>
      <c r="BH545" s="188">
        <f>IF(N545="sníž. přenesená",J545,0)</f>
        <v>0</v>
      </c>
      <c r="BI545" s="188">
        <f>IF(N545="nulová",J545,0)</f>
        <v>0</v>
      </c>
      <c r="BJ545" s="18" t="s">
        <v>79</v>
      </c>
      <c r="BK545" s="188">
        <f>ROUND(I545*H545,2)</f>
        <v>0</v>
      </c>
      <c r="BL545" s="18" t="s">
        <v>137</v>
      </c>
      <c r="BM545" s="187" t="s">
        <v>812</v>
      </c>
    </row>
    <row r="546" spans="1:65" s="2" customFormat="1" ht="11.25">
      <c r="A546" s="35"/>
      <c r="B546" s="36"/>
      <c r="C546" s="37"/>
      <c r="D546" s="189" t="s">
        <v>139</v>
      </c>
      <c r="E546" s="37"/>
      <c r="F546" s="190" t="s">
        <v>813</v>
      </c>
      <c r="G546" s="37"/>
      <c r="H546" s="37"/>
      <c r="I546" s="191"/>
      <c r="J546" s="37"/>
      <c r="K546" s="37"/>
      <c r="L546" s="40"/>
      <c r="M546" s="192"/>
      <c r="N546" s="193"/>
      <c r="O546" s="65"/>
      <c r="P546" s="65"/>
      <c r="Q546" s="65"/>
      <c r="R546" s="65"/>
      <c r="S546" s="65"/>
      <c r="T546" s="66"/>
      <c r="U546" s="35"/>
      <c r="V546" s="35"/>
      <c r="W546" s="35"/>
      <c r="X546" s="35"/>
      <c r="Y546" s="35"/>
      <c r="Z546" s="35"/>
      <c r="AA546" s="35"/>
      <c r="AB546" s="35"/>
      <c r="AC546" s="35"/>
      <c r="AD546" s="35"/>
      <c r="AE546" s="35"/>
      <c r="AT546" s="18" t="s">
        <v>139</v>
      </c>
      <c r="AU546" s="18" t="s">
        <v>82</v>
      </c>
    </row>
    <row r="547" spans="1:65" s="2" customFormat="1" ht="11.25">
      <c r="A547" s="35"/>
      <c r="B547" s="36"/>
      <c r="C547" s="37"/>
      <c r="D547" s="194" t="s">
        <v>141</v>
      </c>
      <c r="E547" s="37"/>
      <c r="F547" s="195" t="s">
        <v>814</v>
      </c>
      <c r="G547" s="37"/>
      <c r="H547" s="37"/>
      <c r="I547" s="191"/>
      <c r="J547" s="37"/>
      <c r="K547" s="37"/>
      <c r="L547" s="40"/>
      <c r="M547" s="192"/>
      <c r="N547" s="193"/>
      <c r="O547" s="65"/>
      <c r="P547" s="65"/>
      <c r="Q547" s="65"/>
      <c r="R547" s="65"/>
      <c r="S547" s="65"/>
      <c r="T547" s="66"/>
      <c r="U547" s="35"/>
      <c r="V547" s="35"/>
      <c r="W547" s="35"/>
      <c r="X547" s="35"/>
      <c r="Y547" s="35"/>
      <c r="Z547" s="35"/>
      <c r="AA547" s="35"/>
      <c r="AB547" s="35"/>
      <c r="AC547" s="35"/>
      <c r="AD547" s="35"/>
      <c r="AE547" s="35"/>
      <c r="AT547" s="18" t="s">
        <v>141</v>
      </c>
      <c r="AU547" s="18" t="s">
        <v>82</v>
      </c>
    </row>
    <row r="548" spans="1:65" s="13" customFormat="1" ht="11.25">
      <c r="B548" s="196"/>
      <c r="C548" s="197"/>
      <c r="D548" s="189" t="s">
        <v>143</v>
      </c>
      <c r="E548" s="198" t="s">
        <v>19</v>
      </c>
      <c r="F548" s="199" t="s">
        <v>815</v>
      </c>
      <c r="G548" s="197"/>
      <c r="H548" s="200">
        <v>12</v>
      </c>
      <c r="I548" s="201"/>
      <c r="J548" s="197"/>
      <c r="K548" s="197"/>
      <c r="L548" s="202"/>
      <c r="M548" s="203"/>
      <c r="N548" s="204"/>
      <c r="O548" s="204"/>
      <c r="P548" s="204"/>
      <c r="Q548" s="204"/>
      <c r="R548" s="204"/>
      <c r="S548" s="204"/>
      <c r="T548" s="205"/>
      <c r="AT548" s="206" t="s">
        <v>143</v>
      </c>
      <c r="AU548" s="206" t="s">
        <v>82</v>
      </c>
      <c r="AV548" s="13" t="s">
        <v>82</v>
      </c>
      <c r="AW548" s="13" t="s">
        <v>33</v>
      </c>
      <c r="AX548" s="13" t="s">
        <v>79</v>
      </c>
      <c r="AY548" s="206" t="s">
        <v>130</v>
      </c>
    </row>
    <row r="549" spans="1:65" s="2" customFormat="1" ht="16.5" customHeight="1">
      <c r="A549" s="35"/>
      <c r="B549" s="36"/>
      <c r="C549" s="218" t="s">
        <v>816</v>
      </c>
      <c r="D549" s="218" t="s">
        <v>394</v>
      </c>
      <c r="E549" s="219" t="s">
        <v>817</v>
      </c>
      <c r="F549" s="220" t="s">
        <v>818</v>
      </c>
      <c r="G549" s="221" t="s">
        <v>427</v>
      </c>
      <c r="H549" s="222">
        <v>12</v>
      </c>
      <c r="I549" s="223"/>
      <c r="J549" s="224">
        <f>ROUND(I549*H549,2)</f>
        <v>0</v>
      </c>
      <c r="K549" s="220" t="s">
        <v>136</v>
      </c>
      <c r="L549" s="225"/>
      <c r="M549" s="226" t="s">
        <v>19</v>
      </c>
      <c r="N549" s="227" t="s">
        <v>42</v>
      </c>
      <c r="O549" s="65"/>
      <c r="P549" s="185">
        <f>O549*H549</f>
        <v>0</v>
      </c>
      <c r="Q549" s="185">
        <v>9.2999999999999992E-3</v>
      </c>
      <c r="R549" s="185">
        <f>Q549*H549</f>
        <v>0.11159999999999999</v>
      </c>
      <c r="S549" s="185">
        <v>0</v>
      </c>
      <c r="T549" s="186">
        <f>S549*H549</f>
        <v>0</v>
      </c>
      <c r="U549" s="35"/>
      <c r="V549" s="35"/>
      <c r="W549" s="35"/>
      <c r="X549" s="35"/>
      <c r="Y549" s="35"/>
      <c r="Z549" s="35"/>
      <c r="AA549" s="35"/>
      <c r="AB549" s="35"/>
      <c r="AC549" s="35"/>
      <c r="AD549" s="35"/>
      <c r="AE549" s="35"/>
      <c r="AR549" s="187" t="s">
        <v>186</v>
      </c>
      <c r="AT549" s="187" t="s">
        <v>394</v>
      </c>
      <c r="AU549" s="187" t="s">
        <v>82</v>
      </c>
      <c r="AY549" s="18" t="s">
        <v>130</v>
      </c>
      <c r="BE549" s="188">
        <f>IF(N549="základní",J549,0)</f>
        <v>0</v>
      </c>
      <c r="BF549" s="188">
        <f>IF(N549="snížená",J549,0)</f>
        <v>0</v>
      </c>
      <c r="BG549" s="188">
        <f>IF(N549="zákl. přenesená",J549,0)</f>
        <v>0</v>
      </c>
      <c r="BH549" s="188">
        <f>IF(N549="sníž. přenesená",J549,0)</f>
        <v>0</v>
      </c>
      <c r="BI549" s="188">
        <f>IF(N549="nulová",J549,0)</f>
        <v>0</v>
      </c>
      <c r="BJ549" s="18" t="s">
        <v>79</v>
      </c>
      <c r="BK549" s="188">
        <f>ROUND(I549*H549,2)</f>
        <v>0</v>
      </c>
      <c r="BL549" s="18" t="s">
        <v>137</v>
      </c>
      <c r="BM549" s="187" t="s">
        <v>819</v>
      </c>
    </row>
    <row r="550" spans="1:65" s="2" customFormat="1" ht="11.25">
      <c r="A550" s="35"/>
      <c r="B550" s="36"/>
      <c r="C550" s="37"/>
      <c r="D550" s="189" t="s">
        <v>139</v>
      </c>
      <c r="E550" s="37"/>
      <c r="F550" s="190" t="s">
        <v>818</v>
      </c>
      <c r="G550" s="37"/>
      <c r="H550" s="37"/>
      <c r="I550" s="191"/>
      <c r="J550" s="37"/>
      <c r="K550" s="37"/>
      <c r="L550" s="40"/>
      <c r="M550" s="192"/>
      <c r="N550" s="193"/>
      <c r="O550" s="65"/>
      <c r="P550" s="65"/>
      <c r="Q550" s="65"/>
      <c r="R550" s="65"/>
      <c r="S550" s="65"/>
      <c r="T550" s="66"/>
      <c r="U550" s="35"/>
      <c r="V550" s="35"/>
      <c r="W550" s="35"/>
      <c r="X550" s="35"/>
      <c r="Y550" s="35"/>
      <c r="Z550" s="35"/>
      <c r="AA550" s="35"/>
      <c r="AB550" s="35"/>
      <c r="AC550" s="35"/>
      <c r="AD550" s="35"/>
      <c r="AE550" s="35"/>
      <c r="AT550" s="18" t="s">
        <v>139</v>
      </c>
      <c r="AU550" s="18" t="s">
        <v>82</v>
      </c>
    </row>
    <row r="551" spans="1:65" s="2" customFormat="1" ht="21.75" customHeight="1">
      <c r="A551" s="35"/>
      <c r="B551" s="36"/>
      <c r="C551" s="176" t="s">
        <v>820</v>
      </c>
      <c r="D551" s="176" t="s">
        <v>132</v>
      </c>
      <c r="E551" s="177" t="s">
        <v>821</v>
      </c>
      <c r="F551" s="178" t="s">
        <v>822</v>
      </c>
      <c r="G551" s="179" t="s">
        <v>427</v>
      </c>
      <c r="H551" s="180">
        <v>13</v>
      </c>
      <c r="I551" s="181"/>
      <c r="J551" s="182">
        <f>ROUND(I551*H551,2)</f>
        <v>0</v>
      </c>
      <c r="K551" s="178" t="s">
        <v>136</v>
      </c>
      <c r="L551" s="40"/>
      <c r="M551" s="183" t="s">
        <v>19</v>
      </c>
      <c r="N551" s="184" t="s">
        <v>42</v>
      </c>
      <c r="O551" s="65"/>
      <c r="P551" s="185">
        <f>O551*H551</f>
        <v>0</v>
      </c>
      <c r="Q551" s="185">
        <v>0</v>
      </c>
      <c r="R551" s="185">
        <f>Q551*H551</f>
        <v>0</v>
      </c>
      <c r="S551" s="185">
        <v>0</v>
      </c>
      <c r="T551" s="186">
        <f>S551*H551</f>
        <v>0</v>
      </c>
      <c r="U551" s="35"/>
      <c r="V551" s="35"/>
      <c r="W551" s="35"/>
      <c r="X551" s="35"/>
      <c r="Y551" s="35"/>
      <c r="Z551" s="35"/>
      <c r="AA551" s="35"/>
      <c r="AB551" s="35"/>
      <c r="AC551" s="35"/>
      <c r="AD551" s="35"/>
      <c r="AE551" s="35"/>
      <c r="AR551" s="187" t="s">
        <v>137</v>
      </c>
      <c r="AT551" s="187" t="s">
        <v>132</v>
      </c>
      <c r="AU551" s="187" t="s">
        <v>82</v>
      </c>
      <c r="AY551" s="18" t="s">
        <v>130</v>
      </c>
      <c r="BE551" s="188">
        <f>IF(N551="základní",J551,0)</f>
        <v>0</v>
      </c>
      <c r="BF551" s="188">
        <f>IF(N551="snížená",J551,0)</f>
        <v>0</v>
      </c>
      <c r="BG551" s="188">
        <f>IF(N551="zákl. přenesená",J551,0)</f>
        <v>0</v>
      </c>
      <c r="BH551" s="188">
        <f>IF(N551="sníž. přenesená",J551,0)</f>
        <v>0</v>
      </c>
      <c r="BI551" s="188">
        <f>IF(N551="nulová",J551,0)</f>
        <v>0</v>
      </c>
      <c r="BJ551" s="18" t="s">
        <v>79</v>
      </c>
      <c r="BK551" s="188">
        <f>ROUND(I551*H551,2)</f>
        <v>0</v>
      </c>
      <c r="BL551" s="18" t="s">
        <v>137</v>
      </c>
      <c r="BM551" s="187" t="s">
        <v>823</v>
      </c>
    </row>
    <row r="552" spans="1:65" s="2" customFormat="1" ht="11.25">
      <c r="A552" s="35"/>
      <c r="B552" s="36"/>
      <c r="C552" s="37"/>
      <c r="D552" s="189" t="s">
        <v>139</v>
      </c>
      <c r="E552" s="37"/>
      <c r="F552" s="190" t="s">
        <v>824</v>
      </c>
      <c r="G552" s="37"/>
      <c r="H552" s="37"/>
      <c r="I552" s="191"/>
      <c r="J552" s="37"/>
      <c r="K552" s="37"/>
      <c r="L552" s="40"/>
      <c r="M552" s="192"/>
      <c r="N552" s="193"/>
      <c r="O552" s="65"/>
      <c r="P552" s="65"/>
      <c r="Q552" s="65"/>
      <c r="R552" s="65"/>
      <c r="S552" s="65"/>
      <c r="T552" s="66"/>
      <c r="U552" s="35"/>
      <c r="V552" s="35"/>
      <c r="W552" s="35"/>
      <c r="X552" s="35"/>
      <c r="Y552" s="35"/>
      <c r="Z552" s="35"/>
      <c r="AA552" s="35"/>
      <c r="AB552" s="35"/>
      <c r="AC552" s="35"/>
      <c r="AD552" s="35"/>
      <c r="AE552" s="35"/>
      <c r="AT552" s="18" t="s">
        <v>139</v>
      </c>
      <c r="AU552" s="18" t="s">
        <v>82</v>
      </c>
    </row>
    <row r="553" spans="1:65" s="2" customFormat="1" ht="11.25">
      <c r="A553" s="35"/>
      <c r="B553" s="36"/>
      <c r="C553" s="37"/>
      <c r="D553" s="194" t="s">
        <v>141</v>
      </c>
      <c r="E553" s="37"/>
      <c r="F553" s="195" t="s">
        <v>825</v>
      </c>
      <c r="G553" s="37"/>
      <c r="H553" s="37"/>
      <c r="I553" s="191"/>
      <c r="J553" s="37"/>
      <c r="K553" s="37"/>
      <c r="L553" s="40"/>
      <c r="M553" s="192"/>
      <c r="N553" s="193"/>
      <c r="O553" s="65"/>
      <c r="P553" s="65"/>
      <c r="Q553" s="65"/>
      <c r="R553" s="65"/>
      <c r="S553" s="65"/>
      <c r="T553" s="66"/>
      <c r="U553" s="35"/>
      <c r="V553" s="35"/>
      <c r="W553" s="35"/>
      <c r="X553" s="35"/>
      <c r="Y553" s="35"/>
      <c r="Z553" s="35"/>
      <c r="AA553" s="35"/>
      <c r="AB553" s="35"/>
      <c r="AC553" s="35"/>
      <c r="AD553" s="35"/>
      <c r="AE553" s="35"/>
      <c r="AT553" s="18" t="s">
        <v>141</v>
      </c>
      <c r="AU553" s="18" t="s">
        <v>82</v>
      </c>
    </row>
    <row r="554" spans="1:65" s="14" customFormat="1" ht="11.25">
      <c r="B554" s="208"/>
      <c r="C554" s="209"/>
      <c r="D554" s="189" t="s">
        <v>143</v>
      </c>
      <c r="E554" s="210" t="s">
        <v>19</v>
      </c>
      <c r="F554" s="211" t="s">
        <v>618</v>
      </c>
      <c r="G554" s="209"/>
      <c r="H554" s="210" t="s">
        <v>19</v>
      </c>
      <c r="I554" s="212"/>
      <c r="J554" s="209"/>
      <c r="K554" s="209"/>
      <c r="L554" s="213"/>
      <c r="M554" s="214"/>
      <c r="N554" s="215"/>
      <c r="O554" s="215"/>
      <c r="P554" s="215"/>
      <c r="Q554" s="215"/>
      <c r="R554" s="215"/>
      <c r="S554" s="215"/>
      <c r="T554" s="216"/>
      <c r="AT554" s="217" t="s">
        <v>143</v>
      </c>
      <c r="AU554" s="217" t="s">
        <v>82</v>
      </c>
      <c r="AV554" s="14" t="s">
        <v>79</v>
      </c>
      <c r="AW554" s="14" t="s">
        <v>33</v>
      </c>
      <c r="AX554" s="14" t="s">
        <v>71</v>
      </c>
      <c r="AY554" s="217" t="s">
        <v>130</v>
      </c>
    </row>
    <row r="555" spans="1:65" s="13" customFormat="1" ht="11.25">
      <c r="B555" s="196"/>
      <c r="C555" s="197"/>
      <c r="D555" s="189" t="s">
        <v>143</v>
      </c>
      <c r="E555" s="198" t="s">
        <v>19</v>
      </c>
      <c r="F555" s="199" t="s">
        <v>826</v>
      </c>
      <c r="G555" s="197"/>
      <c r="H555" s="200">
        <v>7</v>
      </c>
      <c r="I555" s="201"/>
      <c r="J555" s="197"/>
      <c r="K555" s="197"/>
      <c r="L555" s="202"/>
      <c r="M555" s="203"/>
      <c r="N555" s="204"/>
      <c r="O555" s="204"/>
      <c r="P555" s="204"/>
      <c r="Q555" s="204"/>
      <c r="R555" s="204"/>
      <c r="S555" s="204"/>
      <c r="T555" s="205"/>
      <c r="AT555" s="206" t="s">
        <v>143</v>
      </c>
      <c r="AU555" s="206" t="s">
        <v>82</v>
      </c>
      <c r="AV555" s="13" t="s">
        <v>82</v>
      </c>
      <c r="AW555" s="13" t="s">
        <v>33</v>
      </c>
      <c r="AX555" s="13" t="s">
        <v>71</v>
      </c>
      <c r="AY555" s="206" t="s">
        <v>130</v>
      </c>
    </row>
    <row r="556" spans="1:65" s="13" customFormat="1" ht="11.25">
      <c r="B556" s="196"/>
      <c r="C556" s="197"/>
      <c r="D556" s="189" t="s">
        <v>143</v>
      </c>
      <c r="E556" s="198" t="s">
        <v>19</v>
      </c>
      <c r="F556" s="199" t="s">
        <v>827</v>
      </c>
      <c r="G556" s="197"/>
      <c r="H556" s="200">
        <v>1</v>
      </c>
      <c r="I556" s="201"/>
      <c r="J556" s="197"/>
      <c r="K556" s="197"/>
      <c r="L556" s="202"/>
      <c r="M556" s="203"/>
      <c r="N556" s="204"/>
      <c r="O556" s="204"/>
      <c r="P556" s="204"/>
      <c r="Q556" s="204"/>
      <c r="R556" s="204"/>
      <c r="S556" s="204"/>
      <c r="T556" s="205"/>
      <c r="AT556" s="206" t="s">
        <v>143</v>
      </c>
      <c r="AU556" s="206" t="s">
        <v>82</v>
      </c>
      <c r="AV556" s="13" t="s">
        <v>82</v>
      </c>
      <c r="AW556" s="13" t="s">
        <v>33</v>
      </c>
      <c r="AX556" s="13" t="s">
        <v>71</v>
      </c>
      <c r="AY556" s="206" t="s">
        <v>130</v>
      </c>
    </row>
    <row r="557" spans="1:65" s="14" customFormat="1" ht="11.25">
      <c r="B557" s="208"/>
      <c r="C557" s="209"/>
      <c r="D557" s="189" t="s">
        <v>143</v>
      </c>
      <c r="E557" s="210" t="s">
        <v>19</v>
      </c>
      <c r="F557" s="211" t="s">
        <v>735</v>
      </c>
      <c r="G557" s="209"/>
      <c r="H557" s="210" t="s">
        <v>19</v>
      </c>
      <c r="I557" s="212"/>
      <c r="J557" s="209"/>
      <c r="K557" s="209"/>
      <c r="L557" s="213"/>
      <c r="M557" s="214"/>
      <c r="N557" s="215"/>
      <c r="O557" s="215"/>
      <c r="P557" s="215"/>
      <c r="Q557" s="215"/>
      <c r="R557" s="215"/>
      <c r="S557" s="215"/>
      <c r="T557" s="216"/>
      <c r="AT557" s="217" t="s">
        <v>143</v>
      </c>
      <c r="AU557" s="217" t="s">
        <v>82</v>
      </c>
      <c r="AV557" s="14" t="s">
        <v>79</v>
      </c>
      <c r="AW557" s="14" t="s">
        <v>33</v>
      </c>
      <c r="AX557" s="14" t="s">
        <v>71</v>
      </c>
      <c r="AY557" s="217" t="s">
        <v>130</v>
      </c>
    </row>
    <row r="558" spans="1:65" s="13" customFormat="1" ht="11.25">
      <c r="B558" s="196"/>
      <c r="C558" s="197"/>
      <c r="D558" s="189" t="s">
        <v>143</v>
      </c>
      <c r="E558" s="198" t="s">
        <v>19</v>
      </c>
      <c r="F558" s="199" t="s">
        <v>828</v>
      </c>
      <c r="G558" s="197"/>
      <c r="H558" s="200">
        <v>3</v>
      </c>
      <c r="I558" s="201"/>
      <c r="J558" s="197"/>
      <c r="K558" s="197"/>
      <c r="L558" s="202"/>
      <c r="M558" s="203"/>
      <c r="N558" s="204"/>
      <c r="O558" s="204"/>
      <c r="P558" s="204"/>
      <c r="Q558" s="204"/>
      <c r="R558" s="204"/>
      <c r="S558" s="204"/>
      <c r="T558" s="205"/>
      <c r="AT558" s="206" t="s">
        <v>143</v>
      </c>
      <c r="AU558" s="206" t="s">
        <v>82</v>
      </c>
      <c r="AV558" s="13" t="s">
        <v>82</v>
      </c>
      <c r="AW558" s="13" t="s">
        <v>33</v>
      </c>
      <c r="AX558" s="13" t="s">
        <v>71</v>
      </c>
      <c r="AY558" s="206" t="s">
        <v>130</v>
      </c>
    </row>
    <row r="559" spans="1:65" s="13" customFormat="1" ht="11.25">
      <c r="B559" s="196"/>
      <c r="C559" s="197"/>
      <c r="D559" s="189" t="s">
        <v>143</v>
      </c>
      <c r="E559" s="198" t="s">
        <v>19</v>
      </c>
      <c r="F559" s="199" t="s">
        <v>829</v>
      </c>
      <c r="G559" s="197"/>
      <c r="H559" s="200">
        <v>1</v>
      </c>
      <c r="I559" s="201"/>
      <c r="J559" s="197"/>
      <c r="K559" s="197"/>
      <c r="L559" s="202"/>
      <c r="M559" s="203"/>
      <c r="N559" s="204"/>
      <c r="O559" s="204"/>
      <c r="P559" s="204"/>
      <c r="Q559" s="204"/>
      <c r="R559" s="204"/>
      <c r="S559" s="204"/>
      <c r="T559" s="205"/>
      <c r="AT559" s="206" t="s">
        <v>143</v>
      </c>
      <c r="AU559" s="206" t="s">
        <v>82</v>
      </c>
      <c r="AV559" s="13" t="s">
        <v>82</v>
      </c>
      <c r="AW559" s="13" t="s">
        <v>33</v>
      </c>
      <c r="AX559" s="13" t="s">
        <v>71</v>
      </c>
      <c r="AY559" s="206" t="s">
        <v>130</v>
      </c>
    </row>
    <row r="560" spans="1:65" s="13" customFormat="1" ht="11.25">
      <c r="B560" s="196"/>
      <c r="C560" s="197"/>
      <c r="D560" s="189" t="s">
        <v>143</v>
      </c>
      <c r="E560" s="198" t="s">
        <v>19</v>
      </c>
      <c r="F560" s="199" t="s">
        <v>830</v>
      </c>
      <c r="G560" s="197"/>
      <c r="H560" s="200">
        <v>1</v>
      </c>
      <c r="I560" s="201"/>
      <c r="J560" s="197"/>
      <c r="K560" s="197"/>
      <c r="L560" s="202"/>
      <c r="M560" s="203"/>
      <c r="N560" s="204"/>
      <c r="O560" s="204"/>
      <c r="P560" s="204"/>
      <c r="Q560" s="204"/>
      <c r="R560" s="204"/>
      <c r="S560" s="204"/>
      <c r="T560" s="205"/>
      <c r="AT560" s="206" t="s">
        <v>143</v>
      </c>
      <c r="AU560" s="206" t="s">
        <v>82</v>
      </c>
      <c r="AV560" s="13" t="s">
        <v>82</v>
      </c>
      <c r="AW560" s="13" t="s">
        <v>33</v>
      </c>
      <c r="AX560" s="13" t="s">
        <v>71</v>
      </c>
      <c r="AY560" s="206" t="s">
        <v>130</v>
      </c>
    </row>
    <row r="561" spans="1:65" s="2" customFormat="1" ht="16.5" customHeight="1">
      <c r="A561" s="35"/>
      <c r="B561" s="36"/>
      <c r="C561" s="218" t="s">
        <v>831</v>
      </c>
      <c r="D561" s="218" t="s">
        <v>394</v>
      </c>
      <c r="E561" s="219" t="s">
        <v>832</v>
      </c>
      <c r="F561" s="220" t="s">
        <v>833</v>
      </c>
      <c r="G561" s="221" t="s">
        <v>427</v>
      </c>
      <c r="H561" s="222">
        <v>7</v>
      </c>
      <c r="I561" s="223"/>
      <c r="J561" s="224">
        <f>ROUND(I561*H561,2)</f>
        <v>0</v>
      </c>
      <c r="K561" s="220" t="s">
        <v>136</v>
      </c>
      <c r="L561" s="225"/>
      <c r="M561" s="226" t="s">
        <v>19</v>
      </c>
      <c r="N561" s="227" t="s">
        <v>42</v>
      </c>
      <c r="O561" s="65"/>
      <c r="P561" s="185">
        <f>O561*H561</f>
        <v>0</v>
      </c>
      <c r="Q561" s="185">
        <v>1.9E-3</v>
      </c>
      <c r="R561" s="185">
        <f>Q561*H561</f>
        <v>1.3299999999999999E-2</v>
      </c>
      <c r="S561" s="185">
        <v>0</v>
      </c>
      <c r="T561" s="186">
        <f>S561*H561</f>
        <v>0</v>
      </c>
      <c r="U561" s="35"/>
      <c r="V561" s="35"/>
      <c r="W561" s="35"/>
      <c r="X561" s="35"/>
      <c r="Y561" s="35"/>
      <c r="Z561" s="35"/>
      <c r="AA561" s="35"/>
      <c r="AB561" s="35"/>
      <c r="AC561" s="35"/>
      <c r="AD561" s="35"/>
      <c r="AE561" s="35"/>
      <c r="AR561" s="187" t="s">
        <v>186</v>
      </c>
      <c r="AT561" s="187" t="s">
        <v>394</v>
      </c>
      <c r="AU561" s="187" t="s">
        <v>82</v>
      </c>
      <c r="AY561" s="18" t="s">
        <v>130</v>
      </c>
      <c r="BE561" s="188">
        <f>IF(N561="základní",J561,0)</f>
        <v>0</v>
      </c>
      <c r="BF561" s="188">
        <f>IF(N561="snížená",J561,0)</f>
        <v>0</v>
      </c>
      <c r="BG561" s="188">
        <f>IF(N561="zákl. přenesená",J561,0)</f>
        <v>0</v>
      </c>
      <c r="BH561" s="188">
        <f>IF(N561="sníž. přenesená",J561,0)</f>
        <v>0</v>
      </c>
      <c r="BI561" s="188">
        <f>IF(N561="nulová",J561,0)</f>
        <v>0</v>
      </c>
      <c r="BJ561" s="18" t="s">
        <v>79</v>
      </c>
      <c r="BK561" s="188">
        <f>ROUND(I561*H561,2)</f>
        <v>0</v>
      </c>
      <c r="BL561" s="18" t="s">
        <v>137</v>
      </c>
      <c r="BM561" s="187" t="s">
        <v>834</v>
      </c>
    </row>
    <row r="562" spans="1:65" s="2" customFormat="1" ht="11.25">
      <c r="A562" s="35"/>
      <c r="B562" s="36"/>
      <c r="C562" s="37"/>
      <c r="D562" s="189" t="s">
        <v>139</v>
      </c>
      <c r="E562" s="37"/>
      <c r="F562" s="190" t="s">
        <v>833</v>
      </c>
      <c r="G562" s="37"/>
      <c r="H562" s="37"/>
      <c r="I562" s="191"/>
      <c r="J562" s="37"/>
      <c r="K562" s="37"/>
      <c r="L562" s="40"/>
      <c r="M562" s="192"/>
      <c r="N562" s="193"/>
      <c r="O562" s="65"/>
      <c r="P562" s="65"/>
      <c r="Q562" s="65"/>
      <c r="R562" s="65"/>
      <c r="S562" s="65"/>
      <c r="T562" s="66"/>
      <c r="U562" s="35"/>
      <c r="V562" s="35"/>
      <c r="W562" s="35"/>
      <c r="X562" s="35"/>
      <c r="Y562" s="35"/>
      <c r="Z562" s="35"/>
      <c r="AA562" s="35"/>
      <c r="AB562" s="35"/>
      <c r="AC562" s="35"/>
      <c r="AD562" s="35"/>
      <c r="AE562" s="35"/>
      <c r="AT562" s="18" t="s">
        <v>139</v>
      </c>
      <c r="AU562" s="18" t="s">
        <v>82</v>
      </c>
    </row>
    <row r="563" spans="1:65" s="13" customFormat="1" ht="11.25">
      <c r="B563" s="196"/>
      <c r="C563" s="197"/>
      <c r="D563" s="189" t="s">
        <v>143</v>
      </c>
      <c r="E563" s="198" t="s">
        <v>19</v>
      </c>
      <c r="F563" s="199" t="s">
        <v>835</v>
      </c>
      <c r="G563" s="197"/>
      <c r="H563" s="200">
        <v>7</v>
      </c>
      <c r="I563" s="201"/>
      <c r="J563" s="197"/>
      <c r="K563" s="197"/>
      <c r="L563" s="202"/>
      <c r="M563" s="203"/>
      <c r="N563" s="204"/>
      <c r="O563" s="204"/>
      <c r="P563" s="204"/>
      <c r="Q563" s="204"/>
      <c r="R563" s="204"/>
      <c r="S563" s="204"/>
      <c r="T563" s="205"/>
      <c r="AT563" s="206" t="s">
        <v>143</v>
      </c>
      <c r="AU563" s="206" t="s">
        <v>82</v>
      </c>
      <c r="AV563" s="13" t="s">
        <v>82</v>
      </c>
      <c r="AW563" s="13" t="s">
        <v>33</v>
      </c>
      <c r="AX563" s="13" t="s">
        <v>79</v>
      </c>
      <c r="AY563" s="206" t="s">
        <v>130</v>
      </c>
    </row>
    <row r="564" spans="1:65" s="2" customFormat="1" ht="16.5" customHeight="1">
      <c r="A564" s="35"/>
      <c r="B564" s="36"/>
      <c r="C564" s="218" t="s">
        <v>836</v>
      </c>
      <c r="D564" s="218" t="s">
        <v>394</v>
      </c>
      <c r="E564" s="219" t="s">
        <v>837</v>
      </c>
      <c r="F564" s="220" t="s">
        <v>838</v>
      </c>
      <c r="G564" s="221" t="s">
        <v>427</v>
      </c>
      <c r="H564" s="222">
        <v>1</v>
      </c>
      <c r="I564" s="223"/>
      <c r="J564" s="224">
        <f>ROUND(I564*H564,2)</f>
        <v>0</v>
      </c>
      <c r="K564" s="220" t="s">
        <v>136</v>
      </c>
      <c r="L564" s="225"/>
      <c r="M564" s="226" t="s">
        <v>19</v>
      </c>
      <c r="N564" s="227" t="s">
        <v>42</v>
      </c>
      <c r="O564" s="65"/>
      <c r="P564" s="185">
        <f>O564*H564</f>
        <v>0</v>
      </c>
      <c r="Q564" s="185">
        <v>4.1999999999999997E-3</v>
      </c>
      <c r="R564" s="185">
        <f>Q564*H564</f>
        <v>4.1999999999999997E-3</v>
      </c>
      <c r="S564" s="185">
        <v>0</v>
      </c>
      <c r="T564" s="186">
        <f>S564*H564</f>
        <v>0</v>
      </c>
      <c r="U564" s="35"/>
      <c r="V564" s="35"/>
      <c r="W564" s="35"/>
      <c r="X564" s="35"/>
      <c r="Y564" s="35"/>
      <c r="Z564" s="35"/>
      <c r="AA564" s="35"/>
      <c r="AB564" s="35"/>
      <c r="AC564" s="35"/>
      <c r="AD564" s="35"/>
      <c r="AE564" s="35"/>
      <c r="AR564" s="187" t="s">
        <v>186</v>
      </c>
      <c r="AT564" s="187" t="s">
        <v>394</v>
      </c>
      <c r="AU564" s="187" t="s">
        <v>82</v>
      </c>
      <c r="AY564" s="18" t="s">
        <v>130</v>
      </c>
      <c r="BE564" s="188">
        <f>IF(N564="základní",J564,0)</f>
        <v>0</v>
      </c>
      <c r="BF564" s="188">
        <f>IF(N564="snížená",J564,0)</f>
        <v>0</v>
      </c>
      <c r="BG564" s="188">
        <f>IF(N564="zákl. přenesená",J564,0)</f>
        <v>0</v>
      </c>
      <c r="BH564" s="188">
        <f>IF(N564="sníž. přenesená",J564,0)</f>
        <v>0</v>
      </c>
      <c r="BI564" s="188">
        <f>IF(N564="nulová",J564,0)</f>
        <v>0</v>
      </c>
      <c r="BJ564" s="18" t="s">
        <v>79</v>
      </c>
      <c r="BK564" s="188">
        <f>ROUND(I564*H564,2)</f>
        <v>0</v>
      </c>
      <c r="BL564" s="18" t="s">
        <v>137</v>
      </c>
      <c r="BM564" s="187" t="s">
        <v>839</v>
      </c>
    </row>
    <row r="565" spans="1:65" s="2" customFormat="1" ht="11.25">
      <c r="A565" s="35"/>
      <c r="B565" s="36"/>
      <c r="C565" s="37"/>
      <c r="D565" s="189" t="s">
        <v>139</v>
      </c>
      <c r="E565" s="37"/>
      <c r="F565" s="190" t="s">
        <v>838</v>
      </c>
      <c r="G565" s="37"/>
      <c r="H565" s="37"/>
      <c r="I565" s="191"/>
      <c r="J565" s="37"/>
      <c r="K565" s="37"/>
      <c r="L565" s="40"/>
      <c r="M565" s="192"/>
      <c r="N565" s="193"/>
      <c r="O565" s="65"/>
      <c r="P565" s="65"/>
      <c r="Q565" s="65"/>
      <c r="R565" s="65"/>
      <c r="S565" s="65"/>
      <c r="T565" s="66"/>
      <c r="U565" s="35"/>
      <c r="V565" s="35"/>
      <c r="W565" s="35"/>
      <c r="X565" s="35"/>
      <c r="Y565" s="35"/>
      <c r="Z565" s="35"/>
      <c r="AA565" s="35"/>
      <c r="AB565" s="35"/>
      <c r="AC565" s="35"/>
      <c r="AD565" s="35"/>
      <c r="AE565" s="35"/>
      <c r="AT565" s="18" t="s">
        <v>139</v>
      </c>
      <c r="AU565" s="18" t="s">
        <v>82</v>
      </c>
    </row>
    <row r="566" spans="1:65" s="2" customFormat="1" ht="16.5" customHeight="1">
      <c r="A566" s="35"/>
      <c r="B566" s="36"/>
      <c r="C566" s="218" t="s">
        <v>840</v>
      </c>
      <c r="D566" s="218" t="s">
        <v>394</v>
      </c>
      <c r="E566" s="219" t="s">
        <v>841</v>
      </c>
      <c r="F566" s="220" t="s">
        <v>842</v>
      </c>
      <c r="G566" s="221" t="s">
        <v>427</v>
      </c>
      <c r="H566" s="222">
        <v>5</v>
      </c>
      <c r="I566" s="223"/>
      <c r="J566" s="224">
        <f>ROUND(I566*H566,2)</f>
        <v>0</v>
      </c>
      <c r="K566" s="220" t="s">
        <v>136</v>
      </c>
      <c r="L566" s="225"/>
      <c r="M566" s="226" t="s">
        <v>19</v>
      </c>
      <c r="N566" s="227" t="s">
        <v>42</v>
      </c>
      <c r="O566" s="65"/>
      <c r="P566" s="185">
        <f>O566*H566</f>
        <v>0</v>
      </c>
      <c r="Q566" s="185">
        <v>1.9E-3</v>
      </c>
      <c r="R566" s="185">
        <f>Q566*H566</f>
        <v>9.4999999999999998E-3</v>
      </c>
      <c r="S566" s="185">
        <v>0</v>
      </c>
      <c r="T566" s="186">
        <f>S566*H566</f>
        <v>0</v>
      </c>
      <c r="U566" s="35"/>
      <c r="V566" s="35"/>
      <c r="W566" s="35"/>
      <c r="X566" s="35"/>
      <c r="Y566" s="35"/>
      <c r="Z566" s="35"/>
      <c r="AA566" s="35"/>
      <c r="AB566" s="35"/>
      <c r="AC566" s="35"/>
      <c r="AD566" s="35"/>
      <c r="AE566" s="35"/>
      <c r="AR566" s="187" t="s">
        <v>186</v>
      </c>
      <c r="AT566" s="187" t="s">
        <v>394</v>
      </c>
      <c r="AU566" s="187" t="s">
        <v>82</v>
      </c>
      <c r="AY566" s="18" t="s">
        <v>130</v>
      </c>
      <c r="BE566" s="188">
        <f>IF(N566="základní",J566,0)</f>
        <v>0</v>
      </c>
      <c r="BF566" s="188">
        <f>IF(N566="snížená",J566,0)</f>
        <v>0</v>
      </c>
      <c r="BG566" s="188">
        <f>IF(N566="zákl. přenesená",J566,0)</f>
        <v>0</v>
      </c>
      <c r="BH566" s="188">
        <f>IF(N566="sníž. přenesená",J566,0)</f>
        <v>0</v>
      </c>
      <c r="BI566" s="188">
        <f>IF(N566="nulová",J566,0)</f>
        <v>0</v>
      </c>
      <c r="BJ566" s="18" t="s">
        <v>79</v>
      </c>
      <c r="BK566" s="188">
        <f>ROUND(I566*H566,2)</f>
        <v>0</v>
      </c>
      <c r="BL566" s="18" t="s">
        <v>137</v>
      </c>
      <c r="BM566" s="187" t="s">
        <v>843</v>
      </c>
    </row>
    <row r="567" spans="1:65" s="2" customFormat="1" ht="11.25">
      <c r="A567" s="35"/>
      <c r="B567" s="36"/>
      <c r="C567" s="37"/>
      <c r="D567" s="189" t="s">
        <v>139</v>
      </c>
      <c r="E567" s="37"/>
      <c r="F567" s="190" t="s">
        <v>842</v>
      </c>
      <c r="G567" s="37"/>
      <c r="H567" s="37"/>
      <c r="I567" s="191"/>
      <c r="J567" s="37"/>
      <c r="K567" s="37"/>
      <c r="L567" s="40"/>
      <c r="M567" s="192"/>
      <c r="N567" s="193"/>
      <c r="O567" s="65"/>
      <c r="P567" s="65"/>
      <c r="Q567" s="65"/>
      <c r="R567" s="65"/>
      <c r="S567" s="65"/>
      <c r="T567" s="66"/>
      <c r="U567" s="35"/>
      <c r="V567" s="35"/>
      <c r="W567" s="35"/>
      <c r="X567" s="35"/>
      <c r="Y567" s="35"/>
      <c r="Z567" s="35"/>
      <c r="AA567" s="35"/>
      <c r="AB567" s="35"/>
      <c r="AC567" s="35"/>
      <c r="AD567" s="35"/>
      <c r="AE567" s="35"/>
      <c r="AT567" s="18" t="s">
        <v>139</v>
      </c>
      <c r="AU567" s="18" t="s">
        <v>82</v>
      </c>
    </row>
    <row r="568" spans="1:65" s="13" customFormat="1" ht="11.25">
      <c r="B568" s="196"/>
      <c r="C568" s="197"/>
      <c r="D568" s="189" t="s">
        <v>143</v>
      </c>
      <c r="E568" s="198" t="s">
        <v>19</v>
      </c>
      <c r="F568" s="199" t="s">
        <v>844</v>
      </c>
      <c r="G568" s="197"/>
      <c r="H568" s="200">
        <v>3</v>
      </c>
      <c r="I568" s="201"/>
      <c r="J568" s="197"/>
      <c r="K568" s="197"/>
      <c r="L568" s="202"/>
      <c r="M568" s="203"/>
      <c r="N568" s="204"/>
      <c r="O568" s="204"/>
      <c r="P568" s="204"/>
      <c r="Q568" s="204"/>
      <c r="R568" s="204"/>
      <c r="S568" s="204"/>
      <c r="T568" s="205"/>
      <c r="AT568" s="206" t="s">
        <v>143</v>
      </c>
      <c r="AU568" s="206" t="s">
        <v>82</v>
      </c>
      <c r="AV568" s="13" t="s">
        <v>82</v>
      </c>
      <c r="AW568" s="13" t="s">
        <v>33</v>
      </c>
      <c r="AX568" s="13" t="s">
        <v>71</v>
      </c>
      <c r="AY568" s="206" t="s">
        <v>130</v>
      </c>
    </row>
    <row r="569" spans="1:65" s="13" customFormat="1" ht="11.25">
      <c r="B569" s="196"/>
      <c r="C569" s="197"/>
      <c r="D569" s="189" t="s">
        <v>143</v>
      </c>
      <c r="E569" s="198" t="s">
        <v>19</v>
      </c>
      <c r="F569" s="199" t="s">
        <v>829</v>
      </c>
      <c r="G569" s="197"/>
      <c r="H569" s="200">
        <v>1</v>
      </c>
      <c r="I569" s="201"/>
      <c r="J569" s="197"/>
      <c r="K569" s="197"/>
      <c r="L569" s="202"/>
      <c r="M569" s="203"/>
      <c r="N569" s="204"/>
      <c r="O569" s="204"/>
      <c r="P569" s="204"/>
      <c r="Q569" s="204"/>
      <c r="R569" s="204"/>
      <c r="S569" s="204"/>
      <c r="T569" s="205"/>
      <c r="AT569" s="206" t="s">
        <v>143</v>
      </c>
      <c r="AU569" s="206" t="s">
        <v>82</v>
      </c>
      <c r="AV569" s="13" t="s">
        <v>82</v>
      </c>
      <c r="AW569" s="13" t="s">
        <v>33</v>
      </c>
      <c r="AX569" s="13" t="s">
        <v>71</v>
      </c>
      <c r="AY569" s="206" t="s">
        <v>130</v>
      </c>
    </row>
    <row r="570" spans="1:65" s="13" customFormat="1" ht="11.25">
      <c r="B570" s="196"/>
      <c r="C570" s="197"/>
      <c r="D570" s="189" t="s">
        <v>143</v>
      </c>
      <c r="E570" s="198" t="s">
        <v>19</v>
      </c>
      <c r="F570" s="199" t="s">
        <v>830</v>
      </c>
      <c r="G570" s="197"/>
      <c r="H570" s="200">
        <v>1</v>
      </c>
      <c r="I570" s="201"/>
      <c r="J570" s="197"/>
      <c r="K570" s="197"/>
      <c r="L570" s="202"/>
      <c r="M570" s="203"/>
      <c r="N570" s="204"/>
      <c r="O570" s="204"/>
      <c r="P570" s="204"/>
      <c r="Q570" s="204"/>
      <c r="R570" s="204"/>
      <c r="S570" s="204"/>
      <c r="T570" s="205"/>
      <c r="AT570" s="206" t="s">
        <v>143</v>
      </c>
      <c r="AU570" s="206" t="s">
        <v>82</v>
      </c>
      <c r="AV570" s="13" t="s">
        <v>82</v>
      </c>
      <c r="AW570" s="13" t="s">
        <v>33</v>
      </c>
      <c r="AX570" s="13" t="s">
        <v>71</v>
      </c>
      <c r="AY570" s="206" t="s">
        <v>130</v>
      </c>
    </row>
    <row r="571" spans="1:65" s="2" customFormat="1" ht="16.5" customHeight="1">
      <c r="A571" s="35"/>
      <c r="B571" s="36"/>
      <c r="C571" s="218" t="s">
        <v>845</v>
      </c>
      <c r="D571" s="218" t="s">
        <v>394</v>
      </c>
      <c r="E571" s="219" t="s">
        <v>846</v>
      </c>
      <c r="F571" s="220" t="s">
        <v>847</v>
      </c>
      <c r="G571" s="221" t="s">
        <v>427</v>
      </c>
      <c r="H571" s="222">
        <v>5</v>
      </c>
      <c r="I571" s="223"/>
      <c r="J571" s="224">
        <f>ROUND(I571*H571,2)</f>
        <v>0</v>
      </c>
      <c r="K571" s="220" t="s">
        <v>136</v>
      </c>
      <c r="L571" s="225"/>
      <c r="M571" s="226" t="s">
        <v>19</v>
      </c>
      <c r="N571" s="227" t="s">
        <v>42</v>
      </c>
      <c r="O571" s="65"/>
      <c r="P571" s="185">
        <f>O571*H571</f>
        <v>0</v>
      </c>
      <c r="Q571" s="185">
        <v>8.0999999999999996E-4</v>
      </c>
      <c r="R571" s="185">
        <f>Q571*H571</f>
        <v>4.0499999999999998E-3</v>
      </c>
      <c r="S571" s="185">
        <v>0</v>
      </c>
      <c r="T571" s="186">
        <f>S571*H571</f>
        <v>0</v>
      </c>
      <c r="U571" s="35"/>
      <c r="V571" s="35"/>
      <c r="W571" s="35"/>
      <c r="X571" s="35"/>
      <c r="Y571" s="35"/>
      <c r="Z571" s="35"/>
      <c r="AA571" s="35"/>
      <c r="AB571" s="35"/>
      <c r="AC571" s="35"/>
      <c r="AD571" s="35"/>
      <c r="AE571" s="35"/>
      <c r="AR571" s="187" t="s">
        <v>186</v>
      </c>
      <c r="AT571" s="187" t="s">
        <v>394</v>
      </c>
      <c r="AU571" s="187" t="s">
        <v>82</v>
      </c>
      <c r="AY571" s="18" t="s">
        <v>130</v>
      </c>
      <c r="BE571" s="188">
        <f>IF(N571="základní",J571,0)</f>
        <v>0</v>
      </c>
      <c r="BF571" s="188">
        <f>IF(N571="snížená",J571,0)</f>
        <v>0</v>
      </c>
      <c r="BG571" s="188">
        <f>IF(N571="zákl. přenesená",J571,0)</f>
        <v>0</v>
      </c>
      <c r="BH571" s="188">
        <f>IF(N571="sníž. přenesená",J571,0)</f>
        <v>0</v>
      </c>
      <c r="BI571" s="188">
        <f>IF(N571="nulová",J571,0)</f>
        <v>0</v>
      </c>
      <c r="BJ571" s="18" t="s">
        <v>79</v>
      </c>
      <c r="BK571" s="188">
        <f>ROUND(I571*H571,2)</f>
        <v>0</v>
      </c>
      <c r="BL571" s="18" t="s">
        <v>137</v>
      </c>
      <c r="BM571" s="187" t="s">
        <v>848</v>
      </c>
    </row>
    <row r="572" spans="1:65" s="2" customFormat="1" ht="11.25">
      <c r="A572" s="35"/>
      <c r="B572" s="36"/>
      <c r="C572" s="37"/>
      <c r="D572" s="189" t="s">
        <v>139</v>
      </c>
      <c r="E572" s="37"/>
      <c r="F572" s="190" t="s">
        <v>847</v>
      </c>
      <c r="G572" s="37"/>
      <c r="H572" s="37"/>
      <c r="I572" s="191"/>
      <c r="J572" s="37"/>
      <c r="K572" s="37"/>
      <c r="L572" s="40"/>
      <c r="M572" s="192"/>
      <c r="N572" s="193"/>
      <c r="O572" s="65"/>
      <c r="P572" s="65"/>
      <c r="Q572" s="65"/>
      <c r="R572" s="65"/>
      <c r="S572" s="65"/>
      <c r="T572" s="66"/>
      <c r="U572" s="35"/>
      <c r="V572" s="35"/>
      <c r="W572" s="35"/>
      <c r="X572" s="35"/>
      <c r="Y572" s="35"/>
      <c r="Z572" s="35"/>
      <c r="AA572" s="35"/>
      <c r="AB572" s="35"/>
      <c r="AC572" s="35"/>
      <c r="AD572" s="35"/>
      <c r="AE572" s="35"/>
      <c r="AT572" s="18" t="s">
        <v>139</v>
      </c>
      <c r="AU572" s="18" t="s">
        <v>82</v>
      </c>
    </row>
    <row r="573" spans="1:65" s="13" customFormat="1" ht="11.25">
      <c r="B573" s="196"/>
      <c r="C573" s="197"/>
      <c r="D573" s="189" t="s">
        <v>143</v>
      </c>
      <c r="E573" s="198" t="s">
        <v>19</v>
      </c>
      <c r="F573" s="199" t="s">
        <v>844</v>
      </c>
      <c r="G573" s="197"/>
      <c r="H573" s="200">
        <v>3</v>
      </c>
      <c r="I573" s="201"/>
      <c r="J573" s="197"/>
      <c r="K573" s="197"/>
      <c r="L573" s="202"/>
      <c r="M573" s="203"/>
      <c r="N573" s="204"/>
      <c r="O573" s="204"/>
      <c r="P573" s="204"/>
      <c r="Q573" s="204"/>
      <c r="R573" s="204"/>
      <c r="S573" s="204"/>
      <c r="T573" s="205"/>
      <c r="AT573" s="206" t="s">
        <v>143</v>
      </c>
      <c r="AU573" s="206" t="s">
        <v>82</v>
      </c>
      <c r="AV573" s="13" t="s">
        <v>82</v>
      </c>
      <c r="AW573" s="13" t="s">
        <v>33</v>
      </c>
      <c r="AX573" s="13" t="s">
        <v>71</v>
      </c>
      <c r="AY573" s="206" t="s">
        <v>130</v>
      </c>
    </row>
    <row r="574" spans="1:65" s="13" customFormat="1" ht="11.25">
      <c r="B574" s="196"/>
      <c r="C574" s="197"/>
      <c r="D574" s="189" t="s">
        <v>143</v>
      </c>
      <c r="E574" s="198" t="s">
        <v>19</v>
      </c>
      <c r="F574" s="199" t="s">
        <v>829</v>
      </c>
      <c r="G574" s="197"/>
      <c r="H574" s="200">
        <v>1</v>
      </c>
      <c r="I574" s="201"/>
      <c r="J574" s="197"/>
      <c r="K574" s="197"/>
      <c r="L574" s="202"/>
      <c r="M574" s="203"/>
      <c r="N574" s="204"/>
      <c r="O574" s="204"/>
      <c r="P574" s="204"/>
      <c r="Q574" s="204"/>
      <c r="R574" s="204"/>
      <c r="S574" s="204"/>
      <c r="T574" s="205"/>
      <c r="AT574" s="206" t="s">
        <v>143</v>
      </c>
      <c r="AU574" s="206" t="s">
        <v>82</v>
      </c>
      <c r="AV574" s="13" t="s">
        <v>82</v>
      </c>
      <c r="AW574" s="13" t="s">
        <v>33</v>
      </c>
      <c r="AX574" s="13" t="s">
        <v>71</v>
      </c>
      <c r="AY574" s="206" t="s">
        <v>130</v>
      </c>
    </row>
    <row r="575" spans="1:65" s="13" customFormat="1" ht="11.25">
      <c r="B575" s="196"/>
      <c r="C575" s="197"/>
      <c r="D575" s="189" t="s">
        <v>143</v>
      </c>
      <c r="E575" s="198" t="s">
        <v>19</v>
      </c>
      <c r="F575" s="199" t="s">
        <v>830</v>
      </c>
      <c r="G575" s="197"/>
      <c r="H575" s="200">
        <v>1</v>
      </c>
      <c r="I575" s="201"/>
      <c r="J575" s="197"/>
      <c r="K575" s="197"/>
      <c r="L575" s="202"/>
      <c r="M575" s="203"/>
      <c r="N575" s="204"/>
      <c r="O575" s="204"/>
      <c r="P575" s="204"/>
      <c r="Q575" s="204"/>
      <c r="R575" s="204"/>
      <c r="S575" s="204"/>
      <c r="T575" s="205"/>
      <c r="AT575" s="206" t="s">
        <v>143</v>
      </c>
      <c r="AU575" s="206" t="s">
        <v>82</v>
      </c>
      <c r="AV575" s="13" t="s">
        <v>82</v>
      </c>
      <c r="AW575" s="13" t="s">
        <v>33</v>
      </c>
      <c r="AX575" s="13" t="s">
        <v>71</v>
      </c>
      <c r="AY575" s="206" t="s">
        <v>130</v>
      </c>
    </row>
    <row r="576" spans="1:65" s="2" customFormat="1" ht="16.5" customHeight="1">
      <c r="A576" s="35"/>
      <c r="B576" s="36"/>
      <c r="C576" s="176" t="s">
        <v>849</v>
      </c>
      <c r="D576" s="176" t="s">
        <v>132</v>
      </c>
      <c r="E576" s="177" t="s">
        <v>850</v>
      </c>
      <c r="F576" s="178" t="s">
        <v>851</v>
      </c>
      <c r="G576" s="179" t="s">
        <v>214</v>
      </c>
      <c r="H576" s="180">
        <v>6</v>
      </c>
      <c r="I576" s="181"/>
      <c r="J576" s="182">
        <f>ROUND(I576*H576,2)</f>
        <v>0</v>
      </c>
      <c r="K576" s="178" t="s">
        <v>136</v>
      </c>
      <c r="L576" s="40"/>
      <c r="M576" s="183" t="s">
        <v>19</v>
      </c>
      <c r="N576" s="184" t="s">
        <v>42</v>
      </c>
      <c r="O576" s="65"/>
      <c r="P576" s="185">
        <f>O576*H576</f>
        <v>0</v>
      </c>
      <c r="Q576" s="185">
        <v>0</v>
      </c>
      <c r="R576" s="185">
        <f>Q576*H576</f>
        <v>0</v>
      </c>
      <c r="S576" s="185">
        <v>1.92</v>
      </c>
      <c r="T576" s="186">
        <f>S576*H576</f>
        <v>11.52</v>
      </c>
      <c r="U576" s="35"/>
      <c r="V576" s="35"/>
      <c r="W576" s="35"/>
      <c r="X576" s="35"/>
      <c r="Y576" s="35"/>
      <c r="Z576" s="35"/>
      <c r="AA576" s="35"/>
      <c r="AB576" s="35"/>
      <c r="AC576" s="35"/>
      <c r="AD576" s="35"/>
      <c r="AE576" s="35"/>
      <c r="AR576" s="187" t="s">
        <v>137</v>
      </c>
      <c r="AT576" s="187" t="s">
        <v>132</v>
      </c>
      <c r="AU576" s="187" t="s">
        <v>82</v>
      </c>
      <c r="AY576" s="18" t="s">
        <v>130</v>
      </c>
      <c r="BE576" s="188">
        <f>IF(N576="základní",J576,0)</f>
        <v>0</v>
      </c>
      <c r="BF576" s="188">
        <f>IF(N576="snížená",J576,0)</f>
        <v>0</v>
      </c>
      <c r="BG576" s="188">
        <f>IF(N576="zákl. přenesená",J576,0)</f>
        <v>0</v>
      </c>
      <c r="BH576" s="188">
        <f>IF(N576="sníž. přenesená",J576,0)</f>
        <v>0</v>
      </c>
      <c r="BI576" s="188">
        <f>IF(N576="nulová",J576,0)</f>
        <v>0</v>
      </c>
      <c r="BJ576" s="18" t="s">
        <v>79</v>
      </c>
      <c r="BK576" s="188">
        <f>ROUND(I576*H576,2)</f>
        <v>0</v>
      </c>
      <c r="BL576" s="18" t="s">
        <v>137</v>
      </c>
      <c r="BM576" s="187" t="s">
        <v>852</v>
      </c>
    </row>
    <row r="577" spans="1:65" s="2" customFormat="1" ht="11.25">
      <c r="A577" s="35"/>
      <c r="B577" s="36"/>
      <c r="C577" s="37"/>
      <c r="D577" s="189" t="s">
        <v>139</v>
      </c>
      <c r="E577" s="37"/>
      <c r="F577" s="190" t="s">
        <v>853</v>
      </c>
      <c r="G577" s="37"/>
      <c r="H577" s="37"/>
      <c r="I577" s="191"/>
      <c r="J577" s="37"/>
      <c r="K577" s="37"/>
      <c r="L577" s="40"/>
      <c r="M577" s="192"/>
      <c r="N577" s="193"/>
      <c r="O577" s="65"/>
      <c r="P577" s="65"/>
      <c r="Q577" s="65"/>
      <c r="R577" s="65"/>
      <c r="S577" s="65"/>
      <c r="T577" s="66"/>
      <c r="U577" s="35"/>
      <c r="V577" s="35"/>
      <c r="W577" s="35"/>
      <c r="X577" s="35"/>
      <c r="Y577" s="35"/>
      <c r="Z577" s="35"/>
      <c r="AA577" s="35"/>
      <c r="AB577" s="35"/>
      <c r="AC577" s="35"/>
      <c r="AD577" s="35"/>
      <c r="AE577" s="35"/>
      <c r="AT577" s="18" t="s">
        <v>139</v>
      </c>
      <c r="AU577" s="18" t="s">
        <v>82</v>
      </c>
    </row>
    <row r="578" spans="1:65" s="2" customFormat="1" ht="11.25">
      <c r="A578" s="35"/>
      <c r="B578" s="36"/>
      <c r="C578" s="37"/>
      <c r="D578" s="194" t="s">
        <v>141</v>
      </c>
      <c r="E578" s="37"/>
      <c r="F578" s="195" t="s">
        <v>854</v>
      </c>
      <c r="G578" s="37"/>
      <c r="H578" s="37"/>
      <c r="I578" s="191"/>
      <c r="J578" s="37"/>
      <c r="K578" s="37"/>
      <c r="L578" s="40"/>
      <c r="M578" s="192"/>
      <c r="N578" s="193"/>
      <c r="O578" s="65"/>
      <c r="P578" s="65"/>
      <c r="Q578" s="65"/>
      <c r="R578" s="65"/>
      <c r="S578" s="65"/>
      <c r="T578" s="66"/>
      <c r="U578" s="35"/>
      <c r="V578" s="35"/>
      <c r="W578" s="35"/>
      <c r="X578" s="35"/>
      <c r="Y578" s="35"/>
      <c r="Z578" s="35"/>
      <c r="AA578" s="35"/>
      <c r="AB578" s="35"/>
      <c r="AC578" s="35"/>
      <c r="AD578" s="35"/>
      <c r="AE578" s="35"/>
      <c r="AT578" s="18" t="s">
        <v>141</v>
      </c>
      <c r="AU578" s="18" t="s">
        <v>82</v>
      </c>
    </row>
    <row r="579" spans="1:65" s="13" customFormat="1" ht="11.25">
      <c r="B579" s="196"/>
      <c r="C579" s="197"/>
      <c r="D579" s="189" t="s">
        <v>143</v>
      </c>
      <c r="E579" s="198" t="s">
        <v>19</v>
      </c>
      <c r="F579" s="199" t="s">
        <v>855</v>
      </c>
      <c r="G579" s="197"/>
      <c r="H579" s="200">
        <v>1</v>
      </c>
      <c r="I579" s="201"/>
      <c r="J579" s="197"/>
      <c r="K579" s="197"/>
      <c r="L579" s="202"/>
      <c r="M579" s="203"/>
      <c r="N579" s="204"/>
      <c r="O579" s="204"/>
      <c r="P579" s="204"/>
      <c r="Q579" s="204"/>
      <c r="R579" s="204"/>
      <c r="S579" s="204"/>
      <c r="T579" s="205"/>
      <c r="AT579" s="206" t="s">
        <v>143</v>
      </c>
      <c r="AU579" s="206" t="s">
        <v>82</v>
      </c>
      <c r="AV579" s="13" t="s">
        <v>82</v>
      </c>
      <c r="AW579" s="13" t="s">
        <v>33</v>
      </c>
      <c r="AX579" s="13" t="s">
        <v>71</v>
      </c>
      <c r="AY579" s="206" t="s">
        <v>130</v>
      </c>
    </row>
    <row r="580" spans="1:65" s="13" customFormat="1" ht="11.25">
      <c r="B580" s="196"/>
      <c r="C580" s="197"/>
      <c r="D580" s="189" t="s">
        <v>143</v>
      </c>
      <c r="E580" s="198" t="s">
        <v>19</v>
      </c>
      <c r="F580" s="199" t="s">
        <v>856</v>
      </c>
      <c r="G580" s="197"/>
      <c r="H580" s="200">
        <v>1</v>
      </c>
      <c r="I580" s="201"/>
      <c r="J580" s="197"/>
      <c r="K580" s="197"/>
      <c r="L580" s="202"/>
      <c r="M580" s="203"/>
      <c r="N580" s="204"/>
      <c r="O580" s="204"/>
      <c r="P580" s="204"/>
      <c r="Q580" s="204"/>
      <c r="R580" s="204"/>
      <c r="S580" s="204"/>
      <c r="T580" s="205"/>
      <c r="AT580" s="206" t="s">
        <v>143</v>
      </c>
      <c r="AU580" s="206" t="s">
        <v>82</v>
      </c>
      <c r="AV580" s="13" t="s">
        <v>82</v>
      </c>
      <c r="AW580" s="13" t="s">
        <v>33</v>
      </c>
      <c r="AX580" s="13" t="s">
        <v>71</v>
      </c>
      <c r="AY580" s="206" t="s">
        <v>130</v>
      </c>
    </row>
    <row r="581" spans="1:65" s="13" customFormat="1" ht="11.25">
      <c r="B581" s="196"/>
      <c r="C581" s="197"/>
      <c r="D581" s="189" t="s">
        <v>143</v>
      </c>
      <c r="E581" s="198" t="s">
        <v>19</v>
      </c>
      <c r="F581" s="199" t="s">
        <v>857</v>
      </c>
      <c r="G581" s="197"/>
      <c r="H581" s="200">
        <v>1</v>
      </c>
      <c r="I581" s="201"/>
      <c r="J581" s="197"/>
      <c r="K581" s="197"/>
      <c r="L581" s="202"/>
      <c r="M581" s="203"/>
      <c r="N581" s="204"/>
      <c r="O581" s="204"/>
      <c r="P581" s="204"/>
      <c r="Q581" s="204"/>
      <c r="R581" s="204"/>
      <c r="S581" s="204"/>
      <c r="T581" s="205"/>
      <c r="AT581" s="206" t="s">
        <v>143</v>
      </c>
      <c r="AU581" s="206" t="s">
        <v>82</v>
      </c>
      <c r="AV581" s="13" t="s">
        <v>82</v>
      </c>
      <c r="AW581" s="13" t="s">
        <v>33</v>
      </c>
      <c r="AX581" s="13" t="s">
        <v>71</v>
      </c>
      <c r="AY581" s="206" t="s">
        <v>130</v>
      </c>
    </row>
    <row r="582" spans="1:65" s="13" customFormat="1" ht="11.25">
      <c r="B582" s="196"/>
      <c r="C582" s="197"/>
      <c r="D582" s="189" t="s">
        <v>143</v>
      </c>
      <c r="E582" s="198" t="s">
        <v>19</v>
      </c>
      <c r="F582" s="199" t="s">
        <v>858</v>
      </c>
      <c r="G582" s="197"/>
      <c r="H582" s="200">
        <v>1</v>
      </c>
      <c r="I582" s="201"/>
      <c r="J582" s="197"/>
      <c r="K582" s="197"/>
      <c r="L582" s="202"/>
      <c r="M582" s="203"/>
      <c r="N582" s="204"/>
      <c r="O582" s="204"/>
      <c r="P582" s="204"/>
      <c r="Q582" s="204"/>
      <c r="R582" s="204"/>
      <c r="S582" s="204"/>
      <c r="T582" s="205"/>
      <c r="AT582" s="206" t="s">
        <v>143</v>
      </c>
      <c r="AU582" s="206" t="s">
        <v>82</v>
      </c>
      <c r="AV582" s="13" t="s">
        <v>82</v>
      </c>
      <c r="AW582" s="13" t="s">
        <v>33</v>
      </c>
      <c r="AX582" s="13" t="s">
        <v>71</v>
      </c>
      <c r="AY582" s="206" t="s">
        <v>130</v>
      </c>
    </row>
    <row r="583" spans="1:65" s="13" customFormat="1" ht="11.25">
      <c r="B583" s="196"/>
      <c r="C583" s="197"/>
      <c r="D583" s="189" t="s">
        <v>143</v>
      </c>
      <c r="E583" s="198" t="s">
        <v>19</v>
      </c>
      <c r="F583" s="199" t="s">
        <v>859</v>
      </c>
      <c r="G583" s="197"/>
      <c r="H583" s="200">
        <v>1</v>
      </c>
      <c r="I583" s="201"/>
      <c r="J583" s="197"/>
      <c r="K583" s="197"/>
      <c r="L583" s="202"/>
      <c r="M583" s="203"/>
      <c r="N583" s="204"/>
      <c r="O583" s="204"/>
      <c r="P583" s="204"/>
      <c r="Q583" s="204"/>
      <c r="R583" s="204"/>
      <c r="S583" s="204"/>
      <c r="T583" s="205"/>
      <c r="AT583" s="206" t="s">
        <v>143</v>
      </c>
      <c r="AU583" s="206" t="s">
        <v>82</v>
      </c>
      <c r="AV583" s="13" t="s">
        <v>82</v>
      </c>
      <c r="AW583" s="13" t="s">
        <v>33</v>
      </c>
      <c r="AX583" s="13" t="s">
        <v>71</v>
      </c>
      <c r="AY583" s="206" t="s">
        <v>130</v>
      </c>
    </row>
    <row r="584" spans="1:65" s="13" customFormat="1" ht="11.25">
      <c r="B584" s="196"/>
      <c r="C584" s="197"/>
      <c r="D584" s="189" t="s">
        <v>143</v>
      </c>
      <c r="E584" s="198" t="s">
        <v>19</v>
      </c>
      <c r="F584" s="199" t="s">
        <v>860</v>
      </c>
      <c r="G584" s="197"/>
      <c r="H584" s="200">
        <v>1</v>
      </c>
      <c r="I584" s="201"/>
      <c r="J584" s="197"/>
      <c r="K584" s="197"/>
      <c r="L584" s="202"/>
      <c r="M584" s="203"/>
      <c r="N584" s="204"/>
      <c r="O584" s="204"/>
      <c r="P584" s="204"/>
      <c r="Q584" s="204"/>
      <c r="R584" s="204"/>
      <c r="S584" s="204"/>
      <c r="T584" s="205"/>
      <c r="AT584" s="206" t="s">
        <v>143</v>
      </c>
      <c r="AU584" s="206" t="s">
        <v>82</v>
      </c>
      <c r="AV584" s="13" t="s">
        <v>82</v>
      </c>
      <c r="AW584" s="13" t="s">
        <v>33</v>
      </c>
      <c r="AX584" s="13" t="s">
        <v>71</v>
      </c>
      <c r="AY584" s="206" t="s">
        <v>130</v>
      </c>
    </row>
    <row r="585" spans="1:65" s="2" customFormat="1" ht="16.5" customHeight="1">
      <c r="A585" s="35"/>
      <c r="B585" s="36"/>
      <c r="C585" s="176" t="s">
        <v>861</v>
      </c>
      <c r="D585" s="176" t="s">
        <v>132</v>
      </c>
      <c r="E585" s="177" t="s">
        <v>862</v>
      </c>
      <c r="F585" s="178" t="s">
        <v>863</v>
      </c>
      <c r="G585" s="179" t="s">
        <v>427</v>
      </c>
      <c r="H585" s="180">
        <v>13</v>
      </c>
      <c r="I585" s="181"/>
      <c r="J585" s="182">
        <f>ROUND(I585*H585,2)</f>
        <v>0</v>
      </c>
      <c r="K585" s="178" t="s">
        <v>19</v>
      </c>
      <c r="L585" s="40"/>
      <c r="M585" s="183" t="s">
        <v>19</v>
      </c>
      <c r="N585" s="184" t="s">
        <v>42</v>
      </c>
      <c r="O585" s="65"/>
      <c r="P585" s="185">
        <f>O585*H585</f>
        <v>0</v>
      </c>
      <c r="Q585" s="185">
        <v>4.9070000000000003E-2</v>
      </c>
      <c r="R585" s="185">
        <f>Q585*H585</f>
        <v>0.63790999999999998</v>
      </c>
      <c r="S585" s="185">
        <v>0</v>
      </c>
      <c r="T585" s="186">
        <f>S585*H585</f>
        <v>0</v>
      </c>
      <c r="U585" s="35"/>
      <c r="V585" s="35"/>
      <c r="W585" s="35"/>
      <c r="X585" s="35"/>
      <c r="Y585" s="35"/>
      <c r="Z585" s="35"/>
      <c r="AA585" s="35"/>
      <c r="AB585" s="35"/>
      <c r="AC585" s="35"/>
      <c r="AD585" s="35"/>
      <c r="AE585" s="35"/>
      <c r="AR585" s="187" t="s">
        <v>137</v>
      </c>
      <c r="AT585" s="187" t="s">
        <v>132</v>
      </c>
      <c r="AU585" s="187" t="s">
        <v>82</v>
      </c>
      <c r="AY585" s="18" t="s">
        <v>130</v>
      </c>
      <c r="BE585" s="188">
        <f>IF(N585="základní",J585,0)</f>
        <v>0</v>
      </c>
      <c r="BF585" s="188">
        <f>IF(N585="snížená",J585,0)</f>
        <v>0</v>
      </c>
      <c r="BG585" s="188">
        <f>IF(N585="zákl. přenesená",J585,0)</f>
        <v>0</v>
      </c>
      <c r="BH585" s="188">
        <f>IF(N585="sníž. přenesená",J585,0)</f>
        <v>0</v>
      </c>
      <c r="BI585" s="188">
        <f>IF(N585="nulová",J585,0)</f>
        <v>0</v>
      </c>
      <c r="BJ585" s="18" t="s">
        <v>79</v>
      </c>
      <c r="BK585" s="188">
        <f>ROUND(I585*H585,2)</f>
        <v>0</v>
      </c>
      <c r="BL585" s="18" t="s">
        <v>137</v>
      </c>
      <c r="BM585" s="187" t="s">
        <v>864</v>
      </c>
    </row>
    <row r="586" spans="1:65" s="2" customFormat="1" ht="19.5">
      <c r="A586" s="35"/>
      <c r="B586" s="36"/>
      <c r="C586" s="37"/>
      <c r="D586" s="189" t="s">
        <v>139</v>
      </c>
      <c r="E586" s="37"/>
      <c r="F586" s="190" t="s">
        <v>865</v>
      </c>
      <c r="G586" s="37"/>
      <c r="H586" s="37"/>
      <c r="I586" s="191"/>
      <c r="J586" s="37"/>
      <c r="K586" s="37"/>
      <c r="L586" s="40"/>
      <c r="M586" s="192"/>
      <c r="N586" s="193"/>
      <c r="O586" s="65"/>
      <c r="P586" s="65"/>
      <c r="Q586" s="65"/>
      <c r="R586" s="65"/>
      <c r="S586" s="65"/>
      <c r="T586" s="66"/>
      <c r="U586" s="35"/>
      <c r="V586" s="35"/>
      <c r="W586" s="35"/>
      <c r="X586" s="35"/>
      <c r="Y586" s="35"/>
      <c r="Z586" s="35"/>
      <c r="AA586" s="35"/>
      <c r="AB586" s="35"/>
      <c r="AC586" s="35"/>
      <c r="AD586" s="35"/>
      <c r="AE586" s="35"/>
      <c r="AT586" s="18" t="s">
        <v>139</v>
      </c>
      <c r="AU586" s="18" t="s">
        <v>82</v>
      </c>
    </row>
    <row r="587" spans="1:65" s="2" customFormat="1" ht="29.25">
      <c r="A587" s="35"/>
      <c r="B587" s="36"/>
      <c r="C587" s="37"/>
      <c r="D587" s="189" t="s">
        <v>233</v>
      </c>
      <c r="E587" s="37"/>
      <c r="F587" s="207" t="s">
        <v>866</v>
      </c>
      <c r="G587" s="37"/>
      <c r="H587" s="37"/>
      <c r="I587" s="191"/>
      <c r="J587" s="37"/>
      <c r="K587" s="37"/>
      <c r="L587" s="40"/>
      <c r="M587" s="192"/>
      <c r="N587" s="193"/>
      <c r="O587" s="65"/>
      <c r="P587" s="65"/>
      <c r="Q587" s="65"/>
      <c r="R587" s="65"/>
      <c r="S587" s="65"/>
      <c r="T587" s="66"/>
      <c r="U587" s="35"/>
      <c r="V587" s="35"/>
      <c r="W587" s="35"/>
      <c r="X587" s="35"/>
      <c r="Y587" s="35"/>
      <c r="Z587" s="35"/>
      <c r="AA587" s="35"/>
      <c r="AB587" s="35"/>
      <c r="AC587" s="35"/>
      <c r="AD587" s="35"/>
      <c r="AE587" s="35"/>
      <c r="AT587" s="18" t="s">
        <v>233</v>
      </c>
      <c r="AU587" s="18" t="s">
        <v>82</v>
      </c>
    </row>
    <row r="588" spans="1:65" s="14" customFormat="1" ht="11.25">
      <c r="B588" s="208"/>
      <c r="C588" s="209"/>
      <c r="D588" s="189" t="s">
        <v>143</v>
      </c>
      <c r="E588" s="210" t="s">
        <v>19</v>
      </c>
      <c r="F588" s="211" t="s">
        <v>618</v>
      </c>
      <c r="G588" s="209"/>
      <c r="H588" s="210" t="s">
        <v>19</v>
      </c>
      <c r="I588" s="212"/>
      <c r="J588" s="209"/>
      <c r="K588" s="209"/>
      <c r="L588" s="213"/>
      <c r="M588" s="214"/>
      <c r="N588" s="215"/>
      <c r="O588" s="215"/>
      <c r="P588" s="215"/>
      <c r="Q588" s="215"/>
      <c r="R588" s="215"/>
      <c r="S588" s="215"/>
      <c r="T588" s="216"/>
      <c r="AT588" s="217" t="s">
        <v>143</v>
      </c>
      <c r="AU588" s="217" t="s">
        <v>82</v>
      </c>
      <c r="AV588" s="14" t="s">
        <v>79</v>
      </c>
      <c r="AW588" s="14" t="s">
        <v>33</v>
      </c>
      <c r="AX588" s="14" t="s">
        <v>71</v>
      </c>
      <c r="AY588" s="217" t="s">
        <v>130</v>
      </c>
    </row>
    <row r="589" spans="1:65" s="13" customFormat="1" ht="11.25">
      <c r="B589" s="196"/>
      <c r="C589" s="197"/>
      <c r="D589" s="189" t="s">
        <v>143</v>
      </c>
      <c r="E589" s="198" t="s">
        <v>19</v>
      </c>
      <c r="F589" s="199" t="s">
        <v>867</v>
      </c>
      <c r="G589" s="197"/>
      <c r="H589" s="200">
        <v>13</v>
      </c>
      <c r="I589" s="201"/>
      <c r="J589" s="197"/>
      <c r="K589" s="197"/>
      <c r="L589" s="202"/>
      <c r="M589" s="203"/>
      <c r="N589" s="204"/>
      <c r="O589" s="204"/>
      <c r="P589" s="204"/>
      <c r="Q589" s="204"/>
      <c r="R589" s="204"/>
      <c r="S589" s="204"/>
      <c r="T589" s="205"/>
      <c r="AT589" s="206" t="s">
        <v>143</v>
      </c>
      <c r="AU589" s="206" t="s">
        <v>82</v>
      </c>
      <c r="AV589" s="13" t="s">
        <v>82</v>
      </c>
      <c r="AW589" s="13" t="s">
        <v>33</v>
      </c>
      <c r="AX589" s="13" t="s">
        <v>71</v>
      </c>
      <c r="AY589" s="206" t="s">
        <v>130</v>
      </c>
    </row>
    <row r="590" spans="1:65" s="2" customFormat="1" ht="16.5" customHeight="1">
      <c r="A590" s="35"/>
      <c r="B590" s="36"/>
      <c r="C590" s="176" t="s">
        <v>868</v>
      </c>
      <c r="D590" s="176" t="s">
        <v>132</v>
      </c>
      <c r="E590" s="177" t="s">
        <v>869</v>
      </c>
      <c r="F590" s="178" t="s">
        <v>870</v>
      </c>
      <c r="G590" s="179" t="s">
        <v>427</v>
      </c>
      <c r="H590" s="180">
        <v>6</v>
      </c>
      <c r="I590" s="181"/>
      <c r="J590" s="182">
        <f>ROUND(I590*H590,2)</f>
        <v>0</v>
      </c>
      <c r="K590" s="178" t="s">
        <v>19</v>
      </c>
      <c r="L590" s="40"/>
      <c r="M590" s="183" t="s">
        <v>19</v>
      </c>
      <c r="N590" s="184" t="s">
        <v>42</v>
      </c>
      <c r="O590" s="65"/>
      <c r="P590" s="185">
        <f>O590*H590</f>
        <v>0</v>
      </c>
      <c r="Q590" s="185">
        <v>6.4180000000000001E-2</v>
      </c>
      <c r="R590" s="185">
        <f>Q590*H590</f>
        <v>0.38507999999999998</v>
      </c>
      <c r="S590" s="185">
        <v>0</v>
      </c>
      <c r="T590" s="186">
        <f>S590*H590</f>
        <v>0</v>
      </c>
      <c r="U590" s="35"/>
      <c r="V590" s="35"/>
      <c r="W590" s="35"/>
      <c r="X590" s="35"/>
      <c r="Y590" s="35"/>
      <c r="Z590" s="35"/>
      <c r="AA590" s="35"/>
      <c r="AB590" s="35"/>
      <c r="AC590" s="35"/>
      <c r="AD590" s="35"/>
      <c r="AE590" s="35"/>
      <c r="AR590" s="187" t="s">
        <v>137</v>
      </c>
      <c r="AT590" s="187" t="s">
        <v>132</v>
      </c>
      <c r="AU590" s="187" t="s">
        <v>82</v>
      </c>
      <c r="AY590" s="18" t="s">
        <v>130</v>
      </c>
      <c r="BE590" s="188">
        <f>IF(N590="základní",J590,0)</f>
        <v>0</v>
      </c>
      <c r="BF590" s="188">
        <f>IF(N590="snížená",J590,0)</f>
        <v>0</v>
      </c>
      <c r="BG590" s="188">
        <f>IF(N590="zákl. přenesená",J590,0)</f>
        <v>0</v>
      </c>
      <c r="BH590" s="188">
        <f>IF(N590="sníž. přenesená",J590,0)</f>
        <v>0</v>
      </c>
      <c r="BI590" s="188">
        <f>IF(N590="nulová",J590,0)</f>
        <v>0</v>
      </c>
      <c r="BJ590" s="18" t="s">
        <v>79</v>
      </c>
      <c r="BK590" s="188">
        <f>ROUND(I590*H590,2)</f>
        <v>0</v>
      </c>
      <c r="BL590" s="18" t="s">
        <v>137</v>
      </c>
      <c r="BM590" s="187" t="s">
        <v>871</v>
      </c>
    </row>
    <row r="591" spans="1:65" s="2" customFormat="1" ht="19.5">
      <c r="A591" s="35"/>
      <c r="B591" s="36"/>
      <c r="C591" s="37"/>
      <c r="D591" s="189" t="s">
        <v>139</v>
      </c>
      <c r="E591" s="37"/>
      <c r="F591" s="190" t="s">
        <v>872</v>
      </c>
      <c r="G591" s="37"/>
      <c r="H591" s="37"/>
      <c r="I591" s="191"/>
      <c r="J591" s="37"/>
      <c r="K591" s="37"/>
      <c r="L591" s="40"/>
      <c r="M591" s="192"/>
      <c r="N591" s="193"/>
      <c r="O591" s="65"/>
      <c r="P591" s="65"/>
      <c r="Q591" s="65"/>
      <c r="R591" s="65"/>
      <c r="S591" s="65"/>
      <c r="T591" s="66"/>
      <c r="U591" s="35"/>
      <c r="V591" s="35"/>
      <c r="W591" s="35"/>
      <c r="X591" s="35"/>
      <c r="Y591" s="35"/>
      <c r="Z591" s="35"/>
      <c r="AA591" s="35"/>
      <c r="AB591" s="35"/>
      <c r="AC591" s="35"/>
      <c r="AD591" s="35"/>
      <c r="AE591" s="35"/>
      <c r="AT591" s="18" t="s">
        <v>139</v>
      </c>
      <c r="AU591" s="18" t="s">
        <v>82</v>
      </c>
    </row>
    <row r="592" spans="1:65" s="2" customFormat="1" ht="29.25">
      <c r="A592" s="35"/>
      <c r="B592" s="36"/>
      <c r="C592" s="37"/>
      <c r="D592" s="189" t="s">
        <v>233</v>
      </c>
      <c r="E592" s="37"/>
      <c r="F592" s="207" t="s">
        <v>873</v>
      </c>
      <c r="G592" s="37"/>
      <c r="H592" s="37"/>
      <c r="I592" s="191"/>
      <c r="J592" s="37"/>
      <c r="K592" s="37"/>
      <c r="L592" s="40"/>
      <c r="M592" s="192"/>
      <c r="N592" s="193"/>
      <c r="O592" s="65"/>
      <c r="P592" s="65"/>
      <c r="Q592" s="65"/>
      <c r="R592" s="65"/>
      <c r="S592" s="65"/>
      <c r="T592" s="66"/>
      <c r="U592" s="35"/>
      <c r="V592" s="35"/>
      <c r="W592" s="35"/>
      <c r="X592" s="35"/>
      <c r="Y592" s="35"/>
      <c r="Z592" s="35"/>
      <c r="AA592" s="35"/>
      <c r="AB592" s="35"/>
      <c r="AC592" s="35"/>
      <c r="AD592" s="35"/>
      <c r="AE592" s="35"/>
      <c r="AT592" s="18" t="s">
        <v>233</v>
      </c>
      <c r="AU592" s="18" t="s">
        <v>82</v>
      </c>
    </row>
    <row r="593" spans="1:65" s="13" customFormat="1" ht="11.25">
      <c r="B593" s="196"/>
      <c r="C593" s="197"/>
      <c r="D593" s="189" t="s">
        <v>143</v>
      </c>
      <c r="E593" s="198" t="s">
        <v>19</v>
      </c>
      <c r="F593" s="199" t="s">
        <v>874</v>
      </c>
      <c r="G593" s="197"/>
      <c r="H593" s="200">
        <v>1</v>
      </c>
      <c r="I593" s="201"/>
      <c r="J593" s="197"/>
      <c r="K593" s="197"/>
      <c r="L593" s="202"/>
      <c r="M593" s="203"/>
      <c r="N593" s="204"/>
      <c r="O593" s="204"/>
      <c r="P593" s="204"/>
      <c r="Q593" s="204"/>
      <c r="R593" s="204"/>
      <c r="S593" s="204"/>
      <c r="T593" s="205"/>
      <c r="AT593" s="206" t="s">
        <v>143</v>
      </c>
      <c r="AU593" s="206" t="s">
        <v>82</v>
      </c>
      <c r="AV593" s="13" t="s">
        <v>82</v>
      </c>
      <c r="AW593" s="13" t="s">
        <v>33</v>
      </c>
      <c r="AX593" s="13" t="s">
        <v>71</v>
      </c>
      <c r="AY593" s="206" t="s">
        <v>130</v>
      </c>
    </row>
    <row r="594" spans="1:65" s="13" customFormat="1" ht="11.25">
      <c r="B594" s="196"/>
      <c r="C594" s="197"/>
      <c r="D594" s="189" t="s">
        <v>143</v>
      </c>
      <c r="E594" s="198" t="s">
        <v>19</v>
      </c>
      <c r="F594" s="199" t="s">
        <v>875</v>
      </c>
      <c r="G594" s="197"/>
      <c r="H594" s="200">
        <v>1</v>
      </c>
      <c r="I594" s="201"/>
      <c r="J594" s="197"/>
      <c r="K594" s="197"/>
      <c r="L594" s="202"/>
      <c r="M594" s="203"/>
      <c r="N594" s="204"/>
      <c r="O594" s="204"/>
      <c r="P594" s="204"/>
      <c r="Q594" s="204"/>
      <c r="R594" s="204"/>
      <c r="S594" s="204"/>
      <c r="T594" s="205"/>
      <c r="AT594" s="206" t="s">
        <v>143</v>
      </c>
      <c r="AU594" s="206" t="s">
        <v>82</v>
      </c>
      <c r="AV594" s="13" t="s">
        <v>82</v>
      </c>
      <c r="AW594" s="13" t="s">
        <v>33</v>
      </c>
      <c r="AX594" s="13" t="s">
        <v>71</v>
      </c>
      <c r="AY594" s="206" t="s">
        <v>130</v>
      </c>
    </row>
    <row r="595" spans="1:65" s="13" customFormat="1" ht="11.25">
      <c r="B595" s="196"/>
      <c r="C595" s="197"/>
      <c r="D595" s="189" t="s">
        <v>143</v>
      </c>
      <c r="E595" s="198" t="s">
        <v>19</v>
      </c>
      <c r="F595" s="199" t="s">
        <v>876</v>
      </c>
      <c r="G595" s="197"/>
      <c r="H595" s="200">
        <v>1</v>
      </c>
      <c r="I595" s="201"/>
      <c r="J595" s="197"/>
      <c r="K595" s="197"/>
      <c r="L595" s="202"/>
      <c r="M595" s="203"/>
      <c r="N595" s="204"/>
      <c r="O595" s="204"/>
      <c r="P595" s="204"/>
      <c r="Q595" s="204"/>
      <c r="R595" s="204"/>
      <c r="S595" s="204"/>
      <c r="T595" s="205"/>
      <c r="AT595" s="206" t="s">
        <v>143</v>
      </c>
      <c r="AU595" s="206" t="s">
        <v>82</v>
      </c>
      <c r="AV595" s="13" t="s">
        <v>82</v>
      </c>
      <c r="AW595" s="13" t="s">
        <v>33</v>
      </c>
      <c r="AX595" s="13" t="s">
        <v>71</v>
      </c>
      <c r="AY595" s="206" t="s">
        <v>130</v>
      </c>
    </row>
    <row r="596" spans="1:65" s="13" customFormat="1" ht="11.25">
      <c r="B596" s="196"/>
      <c r="C596" s="197"/>
      <c r="D596" s="189" t="s">
        <v>143</v>
      </c>
      <c r="E596" s="198" t="s">
        <v>19</v>
      </c>
      <c r="F596" s="199" t="s">
        <v>877</v>
      </c>
      <c r="G596" s="197"/>
      <c r="H596" s="200">
        <v>1</v>
      </c>
      <c r="I596" s="201"/>
      <c r="J596" s="197"/>
      <c r="K596" s="197"/>
      <c r="L596" s="202"/>
      <c r="M596" s="203"/>
      <c r="N596" s="204"/>
      <c r="O596" s="204"/>
      <c r="P596" s="204"/>
      <c r="Q596" s="204"/>
      <c r="R596" s="204"/>
      <c r="S596" s="204"/>
      <c r="T596" s="205"/>
      <c r="AT596" s="206" t="s">
        <v>143</v>
      </c>
      <c r="AU596" s="206" t="s">
        <v>82</v>
      </c>
      <c r="AV596" s="13" t="s">
        <v>82</v>
      </c>
      <c r="AW596" s="13" t="s">
        <v>33</v>
      </c>
      <c r="AX596" s="13" t="s">
        <v>71</v>
      </c>
      <c r="AY596" s="206" t="s">
        <v>130</v>
      </c>
    </row>
    <row r="597" spans="1:65" s="13" customFormat="1" ht="11.25">
      <c r="B597" s="196"/>
      <c r="C597" s="197"/>
      <c r="D597" s="189" t="s">
        <v>143</v>
      </c>
      <c r="E597" s="198" t="s">
        <v>19</v>
      </c>
      <c r="F597" s="199" t="s">
        <v>878</v>
      </c>
      <c r="G597" s="197"/>
      <c r="H597" s="200">
        <v>1</v>
      </c>
      <c r="I597" s="201"/>
      <c r="J597" s="197"/>
      <c r="K597" s="197"/>
      <c r="L597" s="202"/>
      <c r="M597" s="203"/>
      <c r="N597" s="204"/>
      <c r="O597" s="204"/>
      <c r="P597" s="204"/>
      <c r="Q597" s="204"/>
      <c r="R597" s="204"/>
      <c r="S597" s="204"/>
      <c r="T597" s="205"/>
      <c r="AT597" s="206" t="s">
        <v>143</v>
      </c>
      <c r="AU597" s="206" t="s">
        <v>82</v>
      </c>
      <c r="AV597" s="13" t="s">
        <v>82</v>
      </c>
      <c r="AW597" s="13" t="s">
        <v>33</v>
      </c>
      <c r="AX597" s="13" t="s">
        <v>71</v>
      </c>
      <c r="AY597" s="206" t="s">
        <v>130</v>
      </c>
    </row>
    <row r="598" spans="1:65" s="13" customFormat="1" ht="11.25">
      <c r="B598" s="196"/>
      <c r="C598" s="197"/>
      <c r="D598" s="189" t="s">
        <v>143</v>
      </c>
      <c r="E598" s="198" t="s">
        <v>19</v>
      </c>
      <c r="F598" s="199" t="s">
        <v>879</v>
      </c>
      <c r="G598" s="197"/>
      <c r="H598" s="200">
        <v>1</v>
      </c>
      <c r="I598" s="201"/>
      <c r="J598" s="197"/>
      <c r="K598" s="197"/>
      <c r="L598" s="202"/>
      <c r="M598" s="203"/>
      <c r="N598" s="204"/>
      <c r="O598" s="204"/>
      <c r="P598" s="204"/>
      <c r="Q598" s="204"/>
      <c r="R598" s="204"/>
      <c r="S598" s="204"/>
      <c r="T598" s="205"/>
      <c r="AT598" s="206" t="s">
        <v>143</v>
      </c>
      <c r="AU598" s="206" t="s">
        <v>82</v>
      </c>
      <c r="AV598" s="13" t="s">
        <v>82</v>
      </c>
      <c r="AW598" s="13" t="s">
        <v>33</v>
      </c>
      <c r="AX598" s="13" t="s">
        <v>71</v>
      </c>
      <c r="AY598" s="206" t="s">
        <v>130</v>
      </c>
    </row>
    <row r="599" spans="1:65" s="2" customFormat="1" ht="21.75" customHeight="1">
      <c r="A599" s="35"/>
      <c r="B599" s="36"/>
      <c r="C599" s="176" t="s">
        <v>880</v>
      </c>
      <c r="D599" s="176" t="s">
        <v>132</v>
      </c>
      <c r="E599" s="177" t="s">
        <v>881</v>
      </c>
      <c r="F599" s="178" t="s">
        <v>882</v>
      </c>
      <c r="G599" s="179" t="s">
        <v>427</v>
      </c>
      <c r="H599" s="180">
        <v>14</v>
      </c>
      <c r="I599" s="181"/>
      <c r="J599" s="182">
        <f>ROUND(I599*H599,2)</f>
        <v>0</v>
      </c>
      <c r="K599" s="178" t="s">
        <v>136</v>
      </c>
      <c r="L599" s="40"/>
      <c r="M599" s="183" t="s">
        <v>19</v>
      </c>
      <c r="N599" s="184" t="s">
        <v>42</v>
      </c>
      <c r="O599" s="65"/>
      <c r="P599" s="185">
        <f>O599*H599</f>
        <v>0</v>
      </c>
      <c r="Q599" s="185">
        <v>6.5500000000000003E-3</v>
      </c>
      <c r="R599" s="185">
        <f>Q599*H599</f>
        <v>9.1700000000000004E-2</v>
      </c>
      <c r="S599" s="185">
        <v>0</v>
      </c>
      <c r="T599" s="186">
        <f>S599*H599</f>
        <v>0</v>
      </c>
      <c r="U599" s="35"/>
      <c r="V599" s="35"/>
      <c r="W599" s="35"/>
      <c r="X599" s="35"/>
      <c r="Y599" s="35"/>
      <c r="Z599" s="35"/>
      <c r="AA599" s="35"/>
      <c r="AB599" s="35"/>
      <c r="AC599" s="35"/>
      <c r="AD599" s="35"/>
      <c r="AE599" s="35"/>
      <c r="AR599" s="187" t="s">
        <v>137</v>
      </c>
      <c r="AT599" s="187" t="s">
        <v>132</v>
      </c>
      <c r="AU599" s="187" t="s">
        <v>82</v>
      </c>
      <c r="AY599" s="18" t="s">
        <v>130</v>
      </c>
      <c r="BE599" s="188">
        <f>IF(N599="základní",J599,0)</f>
        <v>0</v>
      </c>
      <c r="BF599" s="188">
        <f>IF(N599="snížená",J599,0)</f>
        <v>0</v>
      </c>
      <c r="BG599" s="188">
        <f>IF(N599="zákl. přenesená",J599,0)</f>
        <v>0</v>
      </c>
      <c r="BH599" s="188">
        <f>IF(N599="sníž. přenesená",J599,0)</f>
        <v>0</v>
      </c>
      <c r="BI599" s="188">
        <f>IF(N599="nulová",J599,0)</f>
        <v>0</v>
      </c>
      <c r="BJ599" s="18" t="s">
        <v>79</v>
      </c>
      <c r="BK599" s="188">
        <f>ROUND(I599*H599,2)</f>
        <v>0</v>
      </c>
      <c r="BL599" s="18" t="s">
        <v>137</v>
      </c>
      <c r="BM599" s="187" t="s">
        <v>883</v>
      </c>
    </row>
    <row r="600" spans="1:65" s="2" customFormat="1" ht="11.25">
      <c r="A600" s="35"/>
      <c r="B600" s="36"/>
      <c r="C600" s="37"/>
      <c r="D600" s="189" t="s">
        <v>139</v>
      </c>
      <c r="E600" s="37"/>
      <c r="F600" s="190" t="s">
        <v>884</v>
      </c>
      <c r="G600" s="37"/>
      <c r="H600" s="37"/>
      <c r="I600" s="191"/>
      <c r="J600" s="37"/>
      <c r="K600" s="37"/>
      <c r="L600" s="40"/>
      <c r="M600" s="192"/>
      <c r="N600" s="193"/>
      <c r="O600" s="65"/>
      <c r="P600" s="65"/>
      <c r="Q600" s="65"/>
      <c r="R600" s="65"/>
      <c r="S600" s="65"/>
      <c r="T600" s="66"/>
      <c r="U600" s="35"/>
      <c r="V600" s="35"/>
      <c r="W600" s="35"/>
      <c r="X600" s="35"/>
      <c r="Y600" s="35"/>
      <c r="Z600" s="35"/>
      <c r="AA600" s="35"/>
      <c r="AB600" s="35"/>
      <c r="AC600" s="35"/>
      <c r="AD600" s="35"/>
      <c r="AE600" s="35"/>
      <c r="AT600" s="18" t="s">
        <v>139</v>
      </c>
      <c r="AU600" s="18" t="s">
        <v>82</v>
      </c>
    </row>
    <row r="601" spans="1:65" s="2" customFormat="1" ht="11.25">
      <c r="A601" s="35"/>
      <c r="B601" s="36"/>
      <c r="C601" s="37"/>
      <c r="D601" s="194" t="s">
        <v>141</v>
      </c>
      <c r="E601" s="37"/>
      <c r="F601" s="195" t="s">
        <v>885</v>
      </c>
      <c r="G601" s="37"/>
      <c r="H601" s="37"/>
      <c r="I601" s="191"/>
      <c r="J601" s="37"/>
      <c r="K601" s="37"/>
      <c r="L601" s="40"/>
      <c r="M601" s="192"/>
      <c r="N601" s="193"/>
      <c r="O601" s="65"/>
      <c r="P601" s="65"/>
      <c r="Q601" s="65"/>
      <c r="R601" s="65"/>
      <c r="S601" s="65"/>
      <c r="T601" s="66"/>
      <c r="U601" s="35"/>
      <c r="V601" s="35"/>
      <c r="W601" s="35"/>
      <c r="X601" s="35"/>
      <c r="Y601" s="35"/>
      <c r="Z601" s="35"/>
      <c r="AA601" s="35"/>
      <c r="AB601" s="35"/>
      <c r="AC601" s="35"/>
      <c r="AD601" s="35"/>
      <c r="AE601" s="35"/>
      <c r="AT601" s="18" t="s">
        <v>141</v>
      </c>
      <c r="AU601" s="18" t="s">
        <v>82</v>
      </c>
    </row>
    <row r="602" spans="1:65" s="13" customFormat="1" ht="11.25">
      <c r="B602" s="196"/>
      <c r="C602" s="197"/>
      <c r="D602" s="189" t="s">
        <v>143</v>
      </c>
      <c r="E602" s="198" t="s">
        <v>19</v>
      </c>
      <c r="F602" s="199" t="s">
        <v>875</v>
      </c>
      <c r="G602" s="197"/>
      <c r="H602" s="200">
        <v>1</v>
      </c>
      <c r="I602" s="201"/>
      <c r="J602" s="197"/>
      <c r="K602" s="197"/>
      <c r="L602" s="202"/>
      <c r="M602" s="203"/>
      <c r="N602" s="204"/>
      <c r="O602" s="204"/>
      <c r="P602" s="204"/>
      <c r="Q602" s="204"/>
      <c r="R602" s="204"/>
      <c r="S602" s="204"/>
      <c r="T602" s="205"/>
      <c r="AT602" s="206" t="s">
        <v>143</v>
      </c>
      <c r="AU602" s="206" t="s">
        <v>82</v>
      </c>
      <c r="AV602" s="13" t="s">
        <v>82</v>
      </c>
      <c r="AW602" s="13" t="s">
        <v>33</v>
      </c>
      <c r="AX602" s="13" t="s">
        <v>71</v>
      </c>
      <c r="AY602" s="206" t="s">
        <v>130</v>
      </c>
    </row>
    <row r="603" spans="1:65" s="13" customFormat="1" ht="11.25">
      <c r="B603" s="196"/>
      <c r="C603" s="197"/>
      <c r="D603" s="189" t="s">
        <v>143</v>
      </c>
      <c r="E603" s="198" t="s">
        <v>19</v>
      </c>
      <c r="F603" s="199" t="s">
        <v>876</v>
      </c>
      <c r="G603" s="197"/>
      <c r="H603" s="200">
        <v>1</v>
      </c>
      <c r="I603" s="201"/>
      <c r="J603" s="197"/>
      <c r="K603" s="197"/>
      <c r="L603" s="202"/>
      <c r="M603" s="203"/>
      <c r="N603" s="204"/>
      <c r="O603" s="204"/>
      <c r="P603" s="204"/>
      <c r="Q603" s="204"/>
      <c r="R603" s="204"/>
      <c r="S603" s="204"/>
      <c r="T603" s="205"/>
      <c r="AT603" s="206" t="s">
        <v>143</v>
      </c>
      <c r="AU603" s="206" t="s">
        <v>82</v>
      </c>
      <c r="AV603" s="13" t="s">
        <v>82</v>
      </c>
      <c r="AW603" s="13" t="s">
        <v>33</v>
      </c>
      <c r="AX603" s="13" t="s">
        <v>71</v>
      </c>
      <c r="AY603" s="206" t="s">
        <v>130</v>
      </c>
    </row>
    <row r="604" spans="1:65" s="13" customFormat="1" ht="11.25">
      <c r="B604" s="196"/>
      <c r="C604" s="197"/>
      <c r="D604" s="189" t="s">
        <v>143</v>
      </c>
      <c r="E604" s="198" t="s">
        <v>19</v>
      </c>
      <c r="F604" s="199" t="s">
        <v>877</v>
      </c>
      <c r="G604" s="197"/>
      <c r="H604" s="200">
        <v>1</v>
      </c>
      <c r="I604" s="201"/>
      <c r="J604" s="197"/>
      <c r="K604" s="197"/>
      <c r="L604" s="202"/>
      <c r="M604" s="203"/>
      <c r="N604" s="204"/>
      <c r="O604" s="204"/>
      <c r="P604" s="204"/>
      <c r="Q604" s="204"/>
      <c r="R604" s="204"/>
      <c r="S604" s="204"/>
      <c r="T604" s="205"/>
      <c r="AT604" s="206" t="s">
        <v>143</v>
      </c>
      <c r="AU604" s="206" t="s">
        <v>82</v>
      </c>
      <c r="AV604" s="13" t="s">
        <v>82</v>
      </c>
      <c r="AW604" s="13" t="s">
        <v>33</v>
      </c>
      <c r="AX604" s="13" t="s">
        <v>71</v>
      </c>
      <c r="AY604" s="206" t="s">
        <v>130</v>
      </c>
    </row>
    <row r="605" spans="1:65" s="13" customFormat="1" ht="11.25">
      <c r="B605" s="196"/>
      <c r="C605" s="197"/>
      <c r="D605" s="189" t="s">
        <v>143</v>
      </c>
      <c r="E605" s="198" t="s">
        <v>19</v>
      </c>
      <c r="F605" s="199" t="s">
        <v>878</v>
      </c>
      <c r="G605" s="197"/>
      <c r="H605" s="200">
        <v>1</v>
      </c>
      <c r="I605" s="201"/>
      <c r="J605" s="197"/>
      <c r="K605" s="197"/>
      <c r="L605" s="202"/>
      <c r="M605" s="203"/>
      <c r="N605" s="204"/>
      <c r="O605" s="204"/>
      <c r="P605" s="204"/>
      <c r="Q605" s="204"/>
      <c r="R605" s="204"/>
      <c r="S605" s="204"/>
      <c r="T605" s="205"/>
      <c r="AT605" s="206" t="s">
        <v>143</v>
      </c>
      <c r="AU605" s="206" t="s">
        <v>82</v>
      </c>
      <c r="AV605" s="13" t="s">
        <v>82</v>
      </c>
      <c r="AW605" s="13" t="s">
        <v>33</v>
      </c>
      <c r="AX605" s="13" t="s">
        <v>71</v>
      </c>
      <c r="AY605" s="206" t="s">
        <v>130</v>
      </c>
    </row>
    <row r="606" spans="1:65" s="13" customFormat="1" ht="11.25">
      <c r="B606" s="196"/>
      <c r="C606" s="197"/>
      <c r="D606" s="189" t="s">
        <v>143</v>
      </c>
      <c r="E606" s="198" t="s">
        <v>19</v>
      </c>
      <c r="F606" s="199" t="s">
        <v>879</v>
      </c>
      <c r="G606" s="197"/>
      <c r="H606" s="200">
        <v>1</v>
      </c>
      <c r="I606" s="201"/>
      <c r="J606" s="197"/>
      <c r="K606" s="197"/>
      <c r="L606" s="202"/>
      <c r="M606" s="203"/>
      <c r="N606" s="204"/>
      <c r="O606" s="204"/>
      <c r="P606" s="204"/>
      <c r="Q606" s="204"/>
      <c r="R606" s="204"/>
      <c r="S606" s="204"/>
      <c r="T606" s="205"/>
      <c r="AT606" s="206" t="s">
        <v>143</v>
      </c>
      <c r="AU606" s="206" t="s">
        <v>82</v>
      </c>
      <c r="AV606" s="13" t="s">
        <v>82</v>
      </c>
      <c r="AW606" s="13" t="s">
        <v>33</v>
      </c>
      <c r="AX606" s="13" t="s">
        <v>71</v>
      </c>
      <c r="AY606" s="206" t="s">
        <v>130</v>
      </c>
    </row>
    <row r="607" spans="1:65" s="14" customFormat="1" ht="11.25">
      <c r="B607" s="208"/>
      <c r="C607" s="209"/>
      <c r="D607" s="189" t="s">
        <v>143</v>
      </c>
      <c r="E607" s="210" t="s">
        <v>19</v>
      </c>
      <c r="F607" s="211" t="s">
        <v>618</v>
      </c>
      <c r="G607" s="209"/>
      <c r="H607" s="210" t="s">
        <v>19</v>
      </c>
      <c r="I607" s="212"/>
      <c r="J607" s="209"/>
      <c r="K607" s="209"/>
      <c r="L607" s="213"/>
      <c r="M607" s="214"/>
      <c r="N607" s="215"/>
      <c r="O607" s="215"/>
      <c r="P607" s="215"/>
      <c r="Q607" s="215"/>
      <c r="R607" s="215"/>
      <c r="S607" s="215"/>
      <c r="T607" s="216"/>
      <c r="AT607" s="217" t="s">
        <v>143</v>
      </c>
      <c r="AU607" s="217" t="s">
        <v>82</v>
      </c>
      <c r="AV607" s="14" t="s">
        <v>79</v>
      </c>
      <c r="AW607" s="14" t="s">
        <v>33</v>
      </c>
      <c r="AX607" s="14" t="s">
        <v>71</v>
      </c>
      <c r="AY607" s="217" t="s">
        <v>130</v>
      </c>
    </row>
    <row r="608" spans="1:65" s="13" customFormat="1" ht="11.25">
      <c r="B608" s="196"/>
      <c r="C608" s="197"/>
      <c r="D608" s="189" t="s">
        <v>143</v>
      </c>
      <c r="E608" s="198" t="s">
        <v>19</v>
      </c>
      <c r="F608" s="199" t="s">
        <v>886</v>
      </c>
      <c r="G608" s="197"/>
      <c r="H608" s="200">
        <v>9</v>
      </c>
      <c r="I608" s="201"/>
      <c r="J608" s="197"/>
      <c r="K608" s="197"/>
      <c r="L608" s="202"/>
      <c r="M608" s="203"/>
      <c r="N608" s="204"/>
      <c r="O608" s="204"/>
      <c r="P608" s="204"/>
      <c r="Q608" s="204"/>
      <c r="R608" s="204"/>
      <c r="S608" s="204"/>
      <c r="T608" s="205"/>
      <c r="AT608" s="206" t="s">
        <v>143</v>
      </c>
      <c r="AU608" s="206" t="s">
        <v>82</v>
      </c>
      <c r="AV608" s="13" t="s">
        <v>82</v>
      </c>
      <c r="AW608" s="13" t="s">
        <v>33</v>
      </c>
      <c r="AX608" s="13" t="s">
        <v>71</v>
      </c>
      <c r="AY608" s="206" t="s">
        <v>130</v>
      </c>
    </row>
    <row r="609" spans="1:65" s="2" customFormat="1" ht="21.75" customHeight="1">
      <c r="A609" s="35"/>
      <c r="B609" s="36"/>
      <c r="C609" s="176" t="s">
        <v>887</v>
      </c>
      <c r="D609" s="176" t="s">
        <v>132</v>
      </c>
      <c r="E609" s="177" t="s">
        <v>888</v>
      </c>
      <c r="F609" s="178" t="s">
        <v>889</v>
      </c>
      <c r="G609" s="179" t="s">
        <v>427</v>
      </c>
      <c r="H609" s="180">
        <v>4</v>
      </c>
      <c r="I609" s="181"/>
      <c r="J609" s="182">
        <f>ROUND(I609*H609,2)</f>
        <v>0</v>
      </c>
      <c r="K609" s="178" t="s">
        <v>136</v>
      </c>
      <c r="L609" s="40"/>
      <c r="M609" s="183" t="s">
        <v>19</v>
      </c>
      <c r="N609" s="184" t="s">
        <v>42</v>
      </c>
      <c r="O609" s="65"/>
      <c r="P609" s="185">
        <f>O609*H609</f>
        <v>0</v>
      </c>
      <c r="Q609" s="185">
        <v>1.048E-2</v>
      </c>
      <c r="R609" s="185">
        <f>Q609*H609</f>
        <v>4.1919999999999999E-2</v>
      </c>
      <c r="S609" s="185">
        <v>0</v>
      </c>
      <c r="T609" s="186">
        <f>S609*H609</f>
        <v>0</v>
      </c>
      <c r="U609" s="35"/>
      <c r="V609" s="35"/>
      <c r="W609" s="35"/>
      <c r="X609" s="35"/>
      <c r="Y609" s="35"/>
      <c r="Z609" s="35"/>
      <c r="AA609" s="35"/>
      <c r="AB609" s="35"/>
      <c r="AC609" s="35"/>
      <c r="AD609" s="35"/>
      <c r="AE609" s="35"/>
      <c r="AR609" s="187" t="s">
        <v>137</v>
      </c>
      <c r="AT609" s="187" t="s">
        <v>132</v>
      </c>
      <c r="AU609" s="187" t="s">
        <v>82</v>
      </c>
      <c r="AY609" s="18" t="s">
        <v>130</v>
      </c>
      <c r="BE609" s="188">
        <f>IF(N609="základní",J609,0)</f>
        <v>0</v>
      </c>
      <c r="BF609" s="188">
        <f>IF(N609="snížená",J609,0)</f>
        <v>0</v>
      </c>
      <c r="BG609" s="188">
        <f>IF(N609="zákl. přenesená",J609,0)</f>
        <v>0</v>
      </c>
      <c r="BH609" s="188">
        <f>IF(N609="sníž. přenesená",J609,0)</f>
        <v>0</v>
      </c>
      <c r="BI609" s="188">
        <f>IF(N609="nulová",J609,0)</f>
        <v>0</v>
      </c>
      <c r="BJ609" s="18" t="s">
        <v>79</v>
      </c>
      <c r="BK609" s="188">
        <f>ROUND(I609*H609,2)</f>
        <v>0</v>
      </c>
      <c r="BL609" s="18" t="s">
        <v>137</v>
      </c>
      <c r="BM609" s="187" t="s">
        <v>890</v>
      </c>
    </row>
    <row r="610" spans="1:65" s="2" customFormat="1" ht="11.25">
      <c r="A610" s="35"/>
      <c r="B610" s="36"/>
      <c r="C610" s="37"/>
      <c r="D610" s="189" t="s">
        <v>139</v>
      </c>
      <c r="E610" s="37"/>
      <c r="F610" s="190" t="s">
        <v>891</v>
      </c>
      <c r="G610" s="37"/>
      <c r="H610" s="37"/>
      <c r="I610" s="191"/>
      <c r="J610" s="37"/>
      <c r="K610" s="37"/>
      <c r="L610" s="40"/>
      <c r="M610" s="192"/>
      <c r="N610" s="193"/>
      <c r="O610" s="65"/>
      <c r="P610" s="65"/>
      <c r="Q610" s="65"/>
      <c r="R610" s="65"/>
      <c r="S610" s="65"/>
      <c r="T610" s="66"/>
      <c r="U610" s="35"/>
      <c r="V610" s="35"/>
      <c r="W610" s="35"/>
      <c r="X610" s="35"/>
      <c r="Y610" s="35"/>
      <c r="Z610" s="35"/>
      <c r="AA610" s="35"/>
      <c r="AB610" s="35"/>
      <c r="AC610" s="35"/>
      <c r="AD610" s="35"/>
      <c r="AE610" s="35"/>
      <c r="AT610" s="18" t="s">
        <v>139</v>
      </c>
      <c r="AU610" s="18" t="s">
        <v>82</v>
      </c>
    </row>
    <row r="611" spans="1:65" s="2" customFormat="1" ht="11.25">
      <c r="A611" s="35"/>
      <c r="B611" s="36"/>
      <c r="C611" s="37"/>
      <c r="D611" s="194" t="s">
        <v>141</v>
      </c>
      <c r="E611" s="37"/>
      <c r="F611" s="195" t="s">
        <v>892</v>
      </c>
      <c r="G611" s="37"/>
      <c r="H611" s="37"/>
      <c r="I611" s="191"/>
      <c r="J611" s="37"/>
      <c r="K611" s="37"/>
      <c r="L611" s="40"/>
      <c r="M611" s="192"/>
      <c r="N611" s="193"/>
      <c r="O611" s="65"/>
      <c r="P611" s="65"/>
      <c r="Q611" s="65"/>
      <c r="R611" s="65"/>
      <c r="S611" s="65"/>
      <c r="T611" s="66"/>
      <c r="U611" s="35"/>
      <c r="V611" s="35"/>
      <c r="W611" s="35"/>
      <c r="X611" s="35"/>
      <c r="Y611" s="35"/>
      <c r="Z611" s="35"/>
      <c r="AA611" s="35"/>
      <c r="AB611" s="35"/>
      <c r="AC611" s="35"/>
      <c r="AD611" s="35"/>
      <c r="AE611" s="35"/>
      <c r="AT611" s="18" t="s">
        <v>141</v>
      </c>
      <c r="AU611" s="18" t="s">
        <v>82</v>
      </c>
    </row>
    <row r="612" spans="1:65" s="13" customFormat="1" ht="11.25">
      <c r="B612" s="196"/>
      <c r="C612" s="197"/>
      <c r="D612" s="189" t="s">
        <v>143</v>
      </c>
      <c r="E612" s="198" t="s">
        <v>19</v>
      </c>
      <c r="F612" s="199" t="s">
        <v>874</v>
      </c>
      <c r="G612" s="197"/>
      <c r="H612" s="200">
        <v>1</v>
      </c>
      <c r="I612" s="201"/>
      <c r="J612" s="197"/>
      <c r="K612" s="197"/>
      <c r="L612" s="202"/>
      <c r="M612" s="203"/>
      <c r="N612" s="204"/>
      <c r="O612" s="204"/>
      <c r="P612" s="204"/>
      <c r="Q612" s="204"/>
      <c r="R612" s="204"/>
      <c r="S612" s="204"/>
      <c r="T612" s="205"/>
      <c r="AT612" s="206" t="s">
        <v>143</v>
      </c>
      <c r="AU612" s="206" t="s">
        <v>82</v>
      </c>
      <c r="AV612" s="13" t="s">
        <v>82</v>
      </c>
      <c r="AW612" s="13" t="s">
        <v>33</v>
      </c>
      <c r="AX612" s="13" t="s">
        <v>71</v>
      </c>
      <c r="AY612" s="206" t="s">
        <v>130</v>
      </c>
    </row>
    <row r="613" spans="1:65" s="14" customFormat="1" ht="11.25">
      <c r="B613" s="208"/>
      <c r="C613" s="209"/>
      <c r="D613" s="189" t="s">
        <v>143</v>
      </c>
      <c r="E613" s="210" t="s">
        <v>19</v>
      </c>
      <c r="F613" s="211" t="s">
        <v>618</v>
      </c>
      <c r="G613" s="209"/>
      <c r="H613" s="210" t="s">
        <v>19</v>
      </c>
      <c r="I613" s="212"/>
      <c r="J613" s="209"/>
      <c r="K613" s="209"/>
      <c r="L613" s="213"/>
      <c r="M613" s="214"/>
      <c r="N613" s="215"/>
      <c r="O613" s="215"/>
      <c r="P613" s="215"/>
      <c r="Q613" s="215"/>
      <c r="R613" s="215"/>
      <c r="S613" s="215"/>
      <c r="T613" s="216"/>
      <c r="AT613" s="217" t="s">
        <v>143</v>
      </c>
      <c r="AU613" s="217" t="s">
        <v>82</v>
      </c>
      <c r="AV613" s="14" t="s">
        <v>79</v>
      </c>
      <c r="AW613" s="14" t="s">
        <v>33</v>
      </c>
      <c r="AX613" s="14" t="s">
        <v>71</v>
      </c>
      <c r="AY613" s="217" t="s">
        <v>130</v>
      </c>
    </row>
    <row r="614" spans="1:65" s="13" customFormat="1" ht="11.25">
      <c r="B614" s="196"/>
      <c r="C614" s="197"/>
      <c r="D614" s="189" t="s">
        <v>143</v>
      </c>
      <c r="E614" s="198" t="s">
        <v>19</v>
      </c>
      <c r="F614" s="199" t="s">
        <v>893</v>
      </c>
      <c r="G614" s="197"/>
      <c r="H614" s="200">
        <v>3</v>
      </c>
      <c r="I614" s="201"/>
      <c r="J614" s="197"/>
      <c r="K614" s="197"/>
      <c r="L614" s="202"/>
      <c r="M614" s="203"/>
      <c r="N614" s="204"/>
      <c r="O614" s="204"/>
      <c r="P614" s="204"/>
      <c r="Q614" s="204"/>
      <c r="R614" s="204"/>
      <c r="S614" s="204"/>
      <c r="T614" s="205"/>
      <c r="AT614" s="206" t="s">
        <v>143</v>
      </c>
      <c r="AU614" s="206" t="s">
        <v>82</v>
      </c>
      <c r="AV614" s="13" t="s">
        <v>82</v>
      </c>
      <c r="AW614" s="13" t="s">
        <v>33</v>
      </c>
      <c r="AX614" s="13" t="s">
        <v>71</v>
      </c>
      <c r="AY614" s="206" t="s">
        <v>130</v>
      </c>
    </row>
    <row r="615" spans="1:65" s="2" customFormat="1" ht="21.75" customHeight="1">
      <c r="A615" s="35"/>
      <c r="B615" s="36"/>
      <c r="C615" s="176" t="s">
        <v>894</v>
      </c>
      <c r="D615" s="176" t="s">
        <v>132</v>
      </c>
      <c r="E615" s="177" t="s">
        <v>895</v>
      </c>
      <c r="F615" s="178" t="s">
        <v>896</v>
      </c>
      <c r="G615" s="179" t="s">
        <v>427</v>
      </c>
      <c r="H615" s="180">
        <v>1</v>
      </c>
      <c r="I615" s="181"/>
      <c r="J615" s="182">
        <f>ROUND(I615*H615,2)</f>
        <v>0</v>
      </c>
      <c r="K615" s="178" t="s">
        <v>136</v>
      </c>
      <c r="L615" s="40"/>
      <c r="M615" s="183" t="s">
        <v>19</v>
      </c>
      <c r="N615" s="184" t="s">
        <v>42</v>
      </c>
      <c r="O615" s="65"/>
      <c r="P615" s="185">
        <f>O615*H615</f>
        <v>0</v>
      </c>
      <c r="Q615" s="185">
        <v>1.5740000000000001E-2</v>
      </c>
      <c r="R615" s="185">
        <f>Q615*H615</f>
        <v>1.5740000000000001E-2</v>
      </c>
      <c r="S615" s="185">
        <v>0</v>
      </c>
      <c r="T615" s="186">
        <f>S615*H615</f>
        <v>0</v>
      </c>
      <c r="U615" s="35"/>
      <c r="V615" s="35"/>
      <c r="W615" s="35"/>
      <c r="X615" s="35"/>
      <c r="Y615" s="35"/>
      <c r="Z615" s="35"/>
      <c r="AA615" s="35"/>
      <c r="AB615" s="35"/>
      <c r="AC615" s="35"/>
      <c r="AD615" s="35"/>
      <c r="AE615" s="35"/>
      <c r="AR615" s="187" t="s">
        <v>137</v>
      </c>
      <c r="AT615" s="187" t="s">
        <v>132</v>
      </c>
      <c r="AU615" s="187" t="s">
        <v>82</v>
      </c>
      <c r="AY615" s="18" t="s">
        <v>130</v>
      </c>
      <c r="BE615" s="188">
        <f>IF(N615="základní",J615,0)</f>
        <v>0</v>
      </c>
      <c r="BF615" s="188">
        <f>IF(N615="snížená",J615,0)</f>
        <v>0</v>
      </c>
      <c r="BG615" s="188">
        <f>IF(N615="zákl. přenesená",J615,0)</f>
        <v>0</v>
      </c>
      <c r="BH615" s="188">
        <f>IF(N615="sníž. přenesená",J615,0)</f>
        <v>0</v>
      </c>
      <c r="BI615" s="188">
        <f>IF(N615="nulová",J615,0)</f>
        <v>0</v>
      </c>
      <c r="BJ615" s="18" t="s">
        <v>79</v>
      </c>
      <c r="BK615" s="188">
        <f>ROUND(I615*H615,2)</f>
        <v>0</v>
      </c>
      <c r="BL615" s="18" t="s">
        <v>137</v>
      </c>
      <c r="BM615" s="187" t="s">
        <v>897</v>
      </c>
    </row>
    <row r="616" spans="1:65" s="2" customFormat="1" ht="11.25">
      <c r="A616" s="35"/>
      <c r="B616" s="36"/>
      <c r="C616" s="37"/>
      <c r="D616" s="189" t="s">
        <v>139</v>
      </c>
      <c r="E616" s="37"/>
      <c r="F616" s="190" t="s">
        <v>898</v>
      </c>
      <c r="G616" s="37"/>
      <c r="H616" s="37"/>
      <c r="I616" s="191"/>
      <c r="J616" s="37"/>
      <c r="K616" s="37"/>
      <c r="L616" s="40"/>
      <c r="M616" s="192"/>
      <c r="N616" s="193"/>
      <c r="O616" s="65"/>
      <c r="P616" s="65"/>
      <c r="Q616" s="65"/>
      <c r="R616" s="65"/>
      <c r="S616" s="65"/>
      <c r="T616" s="66"/>
      <c r="U616" s="35"/>
      <c r="V616" s="35"/>
      <c r="W616" s="35"/>
      <c r="X616" s="35"/>
      <c r="Y616" s="35"/>
      <c r="Z616" s="35"/>
      <c r="AA616" s="35"/>
      <c r="AB616" s="35"/>
      <c r="AC616" s="35"/>
      <c r="AD616" s="35"/>
      <c r="AE616" s="35"/>
      <c r="AT616" s="18" t="s">
        <v>139</v>
      </c>
      <c r="AU616" s="18" t="s">
        <v>82</v>
      </c>
    </row>
    <row r="617" spans="1:65" s="2" customFormat="1" ht="11.25">
      <c r="A617" s="35"/>
      <c r="B617" s="36"/>
      <c r="C617" s="37"/>
      <c r="D617" s="194" t="s">
        <v>141</v>
      </c>
      <c r="E617" s="37"/>
      <c r="F617" s="195" t="s">
        <v>899</v>
      </c>
      <c r="G617" s="37"/>
      <c r="H617" s="37"/>
      <c r="I617" s="191"/>
      <c r="J617" s="37"/>
      <c r="K617" s="37"/>
      <c r="L617" s="40"/>
      <c r="M617" s="192"/>
      <c r="N617" s="193"/>
      <c r="O617" s="65"/>
      <c r="P617" s="65"/>
      <c r="Q617" s="65"/>
      <c r="R617" s="65"/>
      <c r="S617" s="65"/>
      <c r="T617" s="66"/>
      <c r="U617" s="35"/>
      <c r="V617" s="35"/>
      <c r="W617" s="35"/>
      <c r="X617" s="35"/>
      <c r="Y617" s="35"/>
      <c r="Z617" s="35"/>
      <c r="AA617" s="35"/>
      <c r="AB617" s="35"/>
      <c r="AC617" s="35"/>
      <c r="AD617" s="35"/>
      <c r="AE617" s="35"/>
      <c r="AT617" s="18" t="s">
        <v>141</v>
      </c>
      <c r="AU617" s="18" t="s">
        <v>82</v>
      </c>
    </row>
    <row r="618" spans="1:65" s="14" customFormat="1" ht="11.25">
      <c r="B618" s="208"/>
      <c r="C618" s="209"/>
      <c r="D618" s="189" t="s">
        <v>143</v>
      </c>
      <c r="E618" s="210" t="s">
        <v>19</v>
      </c>
      <c r="F618" s="211" t="s">
        <v>618</v>
      </c>
      <c r="G618" s="209"/>
      <c r="H618" s="210" t="s">
        <v>19</v>
      </c>
      <c r="I618" s="212"/>
      <c r="J618" s="209"/>
      <c r="K618" s="209"/>
      <c r="L618" s="213"/>
      <c r="M618" s="214"/>
      <c r="N618" s="215"/>
      <c r="O618" s="215"/>
      <c r="P618" s="215"/>
      <c r="Q618" s="215"/>
      <c r="R618" s="215"/>
      <c r="S618" s="215"/>
      <c r="T618" s="216"/>
      <c r="AT618" s="217" t="s">
        <v>143</v>
      </c>
      <c r="AU618" s="217" t="s">
        <v>82</v>
      </c>
      <c r="AV618" s="14" t="s">
        <v>79</v>
      </c>
      <c r="AW618" s="14" t="s">
        <v>33</v>
      </c>
      <c r="AX618" s="14" t="s">
        <v>71</v>
      </c>
      <c r="AY618" s="217" t="s">
        <v>130</v>
      </c>
    </row>
    <row r="619" spans="1:65" s="13" customFormat="1" ht="11.25">
      <c r="B619" s="196"/>
      <c r="C619" s="197"/>
      <c r="D619" s="189" t="s">
        <v>143</v>
      </c>
      <c r="E619" s="198" t="s">
        <v>19</v>
      </c>
      <c r="F619" s="199" t="s">
        <v>900</v>
      </c>
      <c r="G619" s="197"/>
      <c r="H619" s="200">
        <v>1</v>
      </c>
      <c r="I619" s="201"/>
      <c r="J619" s="197"/>
      <c r="K619" s="197"/>
      <c r="L619" s="202"/>
      <c r="M619" s="203"/>
      <c r="N619" s="204"/>
      <c r="O619" s="204"/>
      <c r="P619" s="204"/>
      <c r="Q619" s="204"/>
      <c r="R619" s="204"/>
      <c r="S619" s="204"/>
      <c r="T619" s="205"/>
      <c r="AT619" s="206" t="s">
        <v>143</v>
      </c>
      <c r="AU619" s="206" t="s">
        <v>82</v>
      </c>
      <c r="AV619" s="13" t="s">
        <v>82</v>
      </c>
      <c r="AW619" s="13" t="s">
        <v>33</v>
      </c>
      <c r="AX619" s="13" t="s">
        <v>71</v>
      </c>
      <c r="AY619" s="206" t="s">
        <v>130</v>
      </c>
    </row>
    <row r="620" spans="1:65" s="2" customFormat="1" ht="16.5" customHeight="1">
      <c r="A620" s="35"/>
      <c r="B620" s="36"/>
      <c r="C620" s="218" t="s">
        <v>901</v>
      </c>
      <c r="D620" s="218" t="s">
        <v>394</v>
      </c>
      <c r="E620" s="219" t="s">
        <v>902</v>
      </c>
      <c r="F620" s="220" t="s">
        <v>903</v>
      </c>
      <c r="G620" s="221" t="s">
        <v>427</v>
      </c>
      <c r="H620" s="222">
        <v>3</v>
      </c>
      <c r="I620" s="223"/>
      <c r="J620" s="224">
        <f>ROUND(I620*H620,2)</f>
        <v>0</v>
      </c>
      <c r="K620" s="220" t="s">
        <v>136</v>
      </c>
      <c r="L620" s="225"/>
      <c r="M620" s="226" t="s">
        <v>19</v>
      </c>
      <c r="N620" s="227" t="s">
        <v>42</v>
      </c>
      <c r="O620" s="65"/>
      <c r="P620" s="185">
        <f>O620*H620</f>
        <v>0</v>
      </c>
      <c r="Q620" s="185">
        <v>2.0000000000000001E-4</v>
      </c>
      <c r="R620" s="185">
        <f>Q620*H620</f>
        <v>6.0000000000000006E-4</v>
      </c>
      <c r="S620" s="185">
        <v>0</v>
      </c>
      <c r="T620" s="186">
        <f>S620*H620</f>
        <v>0</v>
      </c>
      <c r="U620" s="35"/>
      <c r="V620" s="35"/>
      <c r="W620" s="35"/>
      <c r="X620" s="35"/>
      <c r="Y620" s="35"/>
      <c r="Z620" s="35"/>
      <c r="AA620" s="35"/>
      <c r="AB620" s="35"/>
      <c r="AC620" s="35"/>
      <c r="AD620" s="35"/>
      <c r="AE620" s="35"/>
      <c r="AR620" s="187" t="s">
        <v>186</v>
      </c>
      <c r="AT620" s="187" t="s">
        <v>394</v>
      </c>
      <c r="AU620" s="187" t="s">
        <v>82</v>
      </c>
      <c r="AY620" s="18" t="s">
        <v>130</v>
      </c>
      <c r="BE620" s="188">
        <f>IF(N620="základní",J620,0)</f>
        <v>0</v>
      </c>
      <c r="BF620" s="188">
        <f>IF(N620="snížená",J620,0)</f>
        <v>0</v>
      </c>
      <c r="BG620" s="188">
        <f>IF(N620="zákl. přenesená",J620,0)</f>
        <v>0</v>
      </c>
      <c r="BH620" s="188">
        <f>IF(N620="sníž. přenesená",J620,0)</f>
        <v>0</v>
      </c>
      <c r="BI620" s="188">
        <f>IF(N620="nulová",J620,0)</f>
        <v>0</v>
      </c>
      <c r="BJ620" s="18" t="s">
        <v>79</v>
      </c>
      <c r="BK620" s="188">
        <f>ROUND(I620*H620,2)</f>
        <v>0</v>
      </c>
      <c r="BL620" s="18" t="s">
        <v>137</v>
      </c>
      <c r="BM620" s="187" t="s">
        <v>904</v>
      </c>
    </row>
    <row r="621" spans="1:65" s="2" customFormat="1" ht="11.25">
      <c r="A621" s="35"/>
      <c r="B621" s="36"/>
      <c r="C621" s="37"/>
      <c r="D621" s="189" t="s">
        <v>139</v>
      </c>
      <c r="E621" s="37"/>
      <c r="F621" s="190" t="s">
        <v>903</v>
      </c>
      <c r="G621" s="37"/>
      <c r="H621" s="37"/>
      <c r="I621" s="191"/>
      <c r="J621" s="37"/>
      <c r="K621" s="37"/>
      <c r="L621" s="40"/>
      <c r="M621" s="192"/>
      <c r="N621" s="193"/>
      <c r="O621" s="65"/>
      <c r="P621" s="65"/>
      <c r="Q621" s="65"/>
      <c r="R621" s="65"/>
      <c r="S621" s="65"/>
      <c r="T621" s="66"/>
      <c r="U621" s="35"/>
      <c r="V621" s="35"/>
      <c r="W621" s="35"/>
      <c r="X621" s="35"/>
      <c r="Y621" s="35"/>
      <c r="Z621" s="35"/>
      <c r="AA621" s="35"/>
      <c r="AB621" s="35"/>
      <c r="AC621" s="35"/>
      <c r="AD621" s="35"/>
      <c r="AE621" s="35"/>
      <c r="AT621" s="18" t="s">
        <v>139</v>
      </c>
      <c r="AU621" s="18" t="s">
        <v>82</v>
      </c>
    </row>
    <row r="622" spans="1:65" s="13" customFormat="1" ht="11.25">
      <c r="B622" s="196"/>
      <c r="C622" s="197"/>
      <c r="D622" s="189" t="s">
        <v>143</v>
      </c>
      <c r="E622" s="198" t="s">
        <v>19</v>
      </c>
      <c r="F622" s="199" t="s">
        <v>875</v>
      </c>
      <c r="G622" s="197"/>
      <c r="H622" s="200">
        <v>1</v>
      </c>
      <c r="I622" s="201"/>
      <c r="J622" s="197"/>
      <c r="K622" s="197"/>
      <c r="L622" s="202"/>
      <c r="M622" s="203"/>
      <c r="N622" s="204"/>
      <c r="O622" s="204"/>
      <c r="P622" s="204"/>
      <c r="Q622" s="204"/>
      <c r="R622" s="204"/>
      <c r="S622" s="204"/>
      <c r="T622" s="205"/>
      <c r="AT622" s="206" t="s">
        <v>143</v>
      </c>
      <c r="AU622" s="206" t="s">
        <v>82</v>
      </c>
      <c r="AV622" s="13" t="s">
        <v>82</v>
      </c>
      <c r="AW622" s="13" t="s">
        <v>33</v>
      </c>
      <c r="AX622" s="13" t="s">
        <v>71</v>
      </c>
      <c r="AY622" s="206" t="s">
        <v>130</v>
      </c>
    </row>
    <row r="623" spans="1:65" s="13" customFormat="1" ht="11.25">
      <c r="B623" s="196"/>
      <c r="C623" s="197"/>
      <c r="D623" s="189" t="s">
        <v>143</v>
      </c>
      <c r="E623" s="198" t="s">
        <v>19</v>
      </c>
      <c r="F623" s="199" t="s">
        <v>876</v>
      </c>
      <c r="G623" s="197"/>
      <c r="H623" s="200">
        <v>1</v>
      </c>
      <c r="I623" s="201"/>
      <c r="J623" s="197"/>
      <c r="K623" s="197"/>
      <c r="L623" s="202"/>
      <c r="M623" s="203"/>
      <c r="N623" s="204"/>
      <c r="O623" s="204"/>
      <c r="P623" s="204"/>
      <c r="Q623" s="204"/>
      <c r="R623" s="204"/>
      <c r="S623" s="204"/>
      <c r="T623" s="205"/>
      <c r="AT623" s="206" t="s">
        <v>143</v>
      </c>
      <c r="AU623" s="206" t="s">
        <v>82</v>
      </c>
      <c r="AV623" s="13" t="s">
        <v>82</v>
      </c>
      <c r="AW623" s="13" t="s">
        <v>33</v>
      </c>
      <c r="AX623" s="13" t="s">
        <v>71</v>
      </c>
      <c r="AY623" s="206" t="s">
        <v>130</v>
      </c>
    </row>
    <row r="624" spans="1:65" s="13" customFormat="1" ht="11.25">
      <c r="B624" s="196"/>
      <c r="C624" s="197"/>
      <c r="D624" s="189" t="s">
        <v>143</v>
      </c>
      <c r="E624" s="198" t="s">
        <v>19</v>
      </c>
      <c r="F624" s="199" t="s">
        <v>877</v>
      </c>
      <c r="G624" s="197"/>
      <c r="H624" s="200">
        <v>1</v>
      </c>
      <c r="I624" s="201"/>
      <c r="J624" s="197"/>
      <c r="K624" s="197"/>
      <c r="L624" s="202"/>
      <c r="M624" s="203"/>
      <c r="N624" s="204"/>
      <c r="O624" s="204"/>
      <c r="P624" s="204"/>
      <c r="Q624" s="204"/>
      <c r="R624" s="204"/>
      <c r="S624" s="204"/>
      <c r="T624" s="205"/>
      <c r="AT624" s="206" t="s">
        <v>143</v>
      </c>
      <c r="AU624" s="206" t="s">
        <v>82</v>
      </c>
      <c r="AV624" s="13" t="s">
        <v>82</v>
      </c>
      <c r="AW624" s="13" t="s">
        <v>33</v>
      </c>
      <c r="AX624" s="13" t="s">
        <v>71</v>
      </c>
      <c r="AY624" s="206" t="s">
        <v>130</v>
      </c>
    </row>
    <row r="625" spans="1:65" s="2" customFormat="1" ht="16.5" customHeight="1">
      <c r="A625" s="35"/>
      <c r="B625" s="36"/>
      <c r="C625" s="176" t="s">
        <v>905</v>
      </c>
      <c r="D625" s="176" t="s">
        <v>132</v>
      </c>
      <c r="E625" s="177" t="s">
        <v>906</v>
      </c>
      <c r="F625" s="178" t="s">
        <v>907</v>
      </c>
      <c r="G625" s="179" t="s">
        <v>427</v>
      </c>
      <c r="H625" s="180">
        <v>1</v>
      </c>
      <c r="I625" s="181"/>
      <c r="J625" s="182">
        <f>ROUND(I625*H625,2)</f>
        <v>0</v>
      </c>
      <c r="K625" s="178" t="s">
        <v>136</v>
      </c>
      <c r="L625" s="40"/>
      <c r="M625" s="183" t="s">
        <v>19</v>
      </c>
      <c r="N625" s="184" t="s">
        <v>42</v>
      </c>
      <c r="O625" s="65"/>
      <c r="P625" s="185">
        <f>O625*H625</f>
        <v>0</v>
      </c>
      <c r="Q625" s="185">
        <v>3.62E-3</v>
      </c>
      <c r="R625" s="185">
        <f>Q625*H625</f>
        <v>3.62E-3</v>
      </c>
      <c r="S625" s="185">
        <v>0</v>
      </c>
      <c r="T625" s="186">
        <f>S625*H625</f>
        <v>0</v>
      </c>
      <c r="U625" s="35"/>
      <c r="V625" s="35"/>
      <c r="W625" s="35"/>
      <c r="X625" s="35"/>
      <c r="Y625" s="35"/>
      <c r="Z625" s="35"/>
      <c r="AA625" s="35"/>
      <c r="AB625" s="35"/>
      <c r="AC625" s="35"/>
      <c r="AD625" s="35"/>
      <c r="AE625" s="35"/>
      <c r="AR625" s="187" t="s">
        <v>137</v>
      </c>
      <c r="AT625" s="187" t="s">
        <v>132</v>
      </c>
      <c r="AU625" s="187" t="s">
        <v>82</v>
      </c>
      <c r="AY625" s="18" t="s">
        <v>130</v>
      </c>
      <c r="BE625" s="188">
        <f>IF(N625="základní",J625,0)</f>
        <v>0</v>
      </c>
      <c r="BF625" s="188">
        <f>IF(N625="snížená",J625,0)</f>
        <v>0</v>
      </c>
      <c r="BG625" s="188">
        <f>IF(N625="zákl. přenesená",J625,0)</f>
        <v>0</v>
      </c>
      <c r="BH625" s="188">
        <f>IF(N625="sníž. přenesená",J625,0)</f>
        <v>0</v>
      </c>
      <c r="BI625" s="188">
        <f>IF(N625="nulová",J625,0)</f>
        <v>0</v>
      </c>
      <c r="BJ625" s="18" t="s">
        <v>79</v>
      </c>
      <c r="BK625" s="188">
        <f>ROUND(I625*H625,2)</f>
        <v>0</v>
      </c>
      <c r="BL625" s="18" t="s">
        <v>137</v>
      </c>
      <c r="BM625" s="187" t="s">
        <v>908</v>
      </c>
    </row>
    <row r="626" spans="1:65" s="2" customFormat="1" ht="19.5">
      <c r="A626" s="35"/>
      <c r="B626" s="36"/>
      <c r="C626" s="37"/>
      <c r="D626" s="189" t="s">
        <v>139</v>
      </c>
      <c r="E626" s="37"/>
      <c r="F626" s="190" t="s">
        <v>909</v>
      </c>
      <c r="G626" s="37"/>
      <c r="H626" s="37"/>
      <c r="I626" s="191"/>
      <c r="J626" s="37"/>
      <c r="K626" s="37"/>
      <c r="L626" s="40"/>
      <c r="M626" s="192"/>
      <c r="N626" s="193"/>
      <c r="O626" s="65"/>
      <c r="P626" s="65"/>
      <c r="Q626" s="65"/>
      <c r="R626" s="65"/>
      <c r="S626" s="65"/>
      <c r="T626" s="66"/>
      <c r="U626" s="35"/>
      <c r="V626" s="35"/>
      <c r="W626" s="35"/>
      <c r="X626" s="35"/>
      <c r="Y626" s="35"/>
      <c r="Z626" s="35"/>
      <c r="AA626" s="35"/>
      <c r="AB626" s="35"/>
      <c r="AC626" s="35"/>
      <c r="AD626" s="35"/>
      <c r="AE626" s="35"/>
      <c r="AT626" s="18" t="s">
        <v>139</v>
      </c>
      <c r="AU626" s="18" t="s">
        <v>82</v>
      </c>
    </row>
    <row r="627" spans="1:65" s="2" customFormat="1" ht="11.25">
      <c r="A627" s="35"/>
      <c r="B627" s="36"/>
      <c r="C627" s="37"/>
      <c r="D627" s="194" t="s">
        <v>141</v>
      </c>
      <c r="E627" s="37"/>
      <c r="F627" s="195" t="s">
        <v>910</v>
      </c>
      <c r="G627" s="37"/>
      <c r="H627" s="37"/>
      <c r="I627" s="191"/>
      <c r="J627" s="37"/>
      <c r="K627" s="37"/>
      <c r="L627" s="40"/>
      <c r="M627" s="192"/>
      <c r="N627" s="193"/>
      <c r="O627" s="65"/>
      <c r="P627" s="65"/>
      <c r="Q627" s="65"/>
      <c r="R627" s="65"/>
      <c r="S627" s="65"/>
      <c r="T627" s="66"/>
      <c r="U627" s="35"/>
      <c r="V627" s="35"/>
      <c r="W627" s="35"/>
      <c r="X627" s="35"/>
      <c r="Y627" s="35"/>
      <c r="Z627" s="35"/>
      <c r="AA627" s="35"/>
      <c r="AB627" s="35"/>
      <c r="AC627" s="35"/>
      <c r="AD627" s="35"/>
      <c r="AE627" s="35"/>
      <c r="AT627" s="18" t="s">
        <v>141</v>
      </c>
      <c r="AU627" s="18" t="s">
        <v>82</v>
      </c>
    </row>
    <row r="628" spans="1:65" s="14" customFormat="1" ht="11.25">
      <c r="B628" s="208"/>
      <c r="C628" s="209"/>
      <c r="D628" s="189" t="s">
        <v>143</v>
      </c>
      <c r="E628" s="210" t="s">
        <v>19</v>
      </c>
      <c r="F628" s="211" t="s">
        <v>618</v>
      </c>
      <c r="G628" s="209"/>
      <c r="H628" s="210" t="s">
        <v>19</v>
      </c>
      <c r="I628" s="212"/>
      <c r="J628" s="209"/>
      <c r="K628" s="209"/>
      <c r="L628" s="213"/>
      <c r="M628" s="214"/>
      <c r="N628" s="215"/>
      <c r="O628" s="215"/>
      <c r="P628" s="215"/>
      <c r="Q628" s="215"/>
      <c r="R628" s="215"/>
      <c r="S628" s="215"/>
      <c r="T628" s="216"/>
      <c r="AT628" s="217" t="s">
        <v>143</v>
      </c>
      <c r="AU628" s="217" t="s">
        <v>82</v>
      </c>
      <c r="AV628" s="14" t="s">
        <v>79</v>
      </c>
      <c r="AW628" s="14" t="s">
        <v>33</v>
      </c>
      <c r="AX628" s="14" t="s">
        <v>71</v>
      </c>
      <c r="AY628" s="217" t="s">
        <v>130</v>
      </c>
    </row>
    <row r="629" spans="1:65" s="13" customFormat="1" ht="11.25">
      <c r="B629" s="196"/>
      <c r="C629" s="197"/>
      <c r="D629" s="189" t="s">
        <v>143</v>
      </c>
      <c r="E629" s="198" t="s">
        <v>19</v>
      </c>
      <c r="F629" s="199" t="s">
        <v>827</v>
      </c>
      <c r="G629" s="197"/>
      <c r="H629" s="200">
        <v>1</v>
      </c>
      <c r="I629" s="201"/>
      <c r="J629" s="197"/>
      <c r="K629" s="197"/>
      <c r="L629" s="202"/>
      <c r="M629" s="203"/>
      <c r="N629" s="204"/>
      <c r="O629" s="204"/>
      <c r="P629" s="204"/>
      <c r="Q629" s="204"/>
      <c r="R629" s="204"/>
      <c r="S629" s="204"/>
      <c r="T629" s="205"/>
      <c r="AT629" s="206" t="s">
        <v>143</v>
      </c>
      <c r="AU629" s="206" t="s">
        <v>82</v>
      </c>
      <c r="AV629" s="13" t="s">
        <v>82</v>
      </c>
      <c r="AW629" s="13" t="s">
        <v>33</v>
      </c>
      <c r="AX629" s="13" t="s">
        <v>71</v>
      </c>
      <c r="AY629" s="206" t="s">
        <v>130</v>
      </c>
    </row>
    <row r="630" spans="1:65" s="2" customFormat="1" ht="16.5" customHeight="1">
      <c r="A630" s="35"/>
      <c r="B630" s="36"/>
      <c r="C630" s="218" t="s">
        <v>911</v>
      </c>
      <c r="D630" s="218" t="s">
        <v>394</v>
      </c>
      <c r="E630" s="219" t="s">
        <v>912</v>
      </c>
      <c r="F630" s="220" t="s">
        <v>913</v>
      </c>
      <c r="G630" s="221" t="s">
        <v>427</v>
      </c>
      <c r="H630" s="222">
        <v>1</v>
      </c>
      <c r="I630" s="223"/>
      <c r="J630" s="224">
        <f>ROUND(I630*H630,2)</f>
        <v>0</v>
      </c>
      <c r="K630" s="220" t="s">
        <v>136</v>
      </c>
      <c r="L630" s="225"/>
      <c r="M630" s="226" t="s">
        <v>19</v>
      </c>
      <c r="N630" s="227" t="s">
        <v>42</v>
      </c>
      <c r="O630" s="65"/>
      <c r="P630" s="185">
        <f>O630*H630</f>
        <v>0</v>
      </c>
      <c r="Q630" s="185">
        <v>3.5E-4</v>
      </c>
      <c r="R630" s="185">
        <f>Q630*H630</f>
        <v>3.5E-4</v>
      </c>
      <c r="S630" s="185">
        <v>0</v>
      </c>
      <c r="T630" s="186">
        <f>S630*H630</f>
        <v>0</v>
      </c>
      <c r="U630" s="35"/>
      <c r="V630" s="35"/>
      <c r="W630" s="35"/>
      <c r="X630" s="35"/>
      <c r="Y630" s="35"/>
      <c r="Z630" s="35"/>
      <c r="AA630" s="35"/>
      <c r="AB630" s="35"/>
      <c r="AC630" s="35"/>
      <c r="AD630" s="35"/>
      <c r="AE630" s="35"/>
      <c r="AR630" s="187" t="s">
        <v>186</v>
      </c>
      <c r="AT630" s="187" t="s">
        <v>394</v>
      </c>
      <c r="AU630" s="187" t="s">
        <v>82</v>
      </c>
      <c r="AY630" s="18" t="s">
        <v>130</v>
      </c>
      <c r="BE630" s="188">
        <f>IF(N630="základní",J630,0)</f>
        <v>0</v>
      </c>
      <c r="BF630" s="188">
        <f>IF(N630="snížená",J630,0)</f>
        <v>0</v>
      </c>
      <c r="BG630" s="188">
        <f>IF(N630="zákl. přenesená",J630,0)</f>
        <v>0</v>
      </c>
      <c r="BH630" s="188">
        <f>IF(N630="sníž. přenesená",J630,0)</f>
        <v>0</v>
      </c>
      <c r="BI630" s="188">
        <f>IF(N630="nulová",J630,0)</f>
        <v>0</v>
      </c>
      <c r="BJ630" s="18" t="s">
        <v>79</v>
      </c>
      <c r="BK630" s="188">
        <f>ROUND(I630*H630,2)</f>
        <v>0</v>
      </c>
      <c r="BL630" s="18" t="s">
        <v>137</v>
      </c>
      <c r="BM630" s="187" t="s">
        <v>914</v>
      </c>
    </row>
    <row r="631" spans="1:65" s="2" customFormat="1" ht="11.25">
      <c r="A631" s="35"/>
      <c r="B631" s="36"/>
      <c r="C631" s="37"/>
      <c r="D631" s="189" t="s">
        <v>139</v>
      </c>
      <c r="E631" s="37"/>
      <c r="F631" s="190" t="s">
        <v>913</v>
      </c>
      <c r="G631" s="37"/>
      <c r="H631" s="37"/>
      <c r="I631" s="191"/>
      <c r="J631" s="37"/>
      <c r="K631" s="37"/>
      <c r="L631" s="40"/>
      <c r="M631" s="192"/>
      <c r="N631" s="193"/>
      <c r="O631" s="65"/>
      <c r="P631" s="65"/>
      <c r="Q631" s="65"/>
      <c r="R631" s="65"/>
      <c r="S631" s="65"/>
      <c r="T631" s="66"/>
      <c r="U631" s="35"/>
      <c r="V631" s="35"/>
      <c r="W631" s="35"/>
      <c r="X631" s="35"/>
      <c r="Y631" s="35"/>
      <c r="Z631" s="35"/>
      <c r="AA631" s="35"/>
      <c r="AB631" s="35"/>
      <c r="AC631" s="35"/>
      <c r="AD631" s="35"/>
      <c r="AE631" s="35"/>
      <c r="AT631" s="18" t="s">
        <v>139</v>
      </c>
      <c r="AU631" s="18" t="s">
        <v>82</v>
      </c>
    </row>
    <row r="632" spans="1:65" s="2" customFormat="1" ht="16.5" customHeight="1">
      <c r="A632" s="35"/>
      <c r="B632" s="36"/>
      <c r="C632" s="176" t="s">
        <v>915</v>
      </c>
      <c r="D632" s="176" t="s">
        <v>132</v>
      </c>
      <c r="E632" s="177" t="s">
        <v>916</v>
      </c>
      <c r="F632" s="178" t="s">
        <v>917</v>
      </c>
      <c r="G632" s="179" t="s">
        <v>427</v>
      </c>
      <c r="H632" s="180">
        <v>19</v>
      </c>
      <c r="I632" s="181"/>
      <c r="J632" s="182">
        <f>ROUND(I632*H632,2)</f>
        <v>0</v>
      </c>
      <c r="K632" s="178" t="s">
        <v>136</v>
      </c>
      <c r="L632" s="40"/>
      <c r="M632" s="183" t="s">
        <v>19</v>
      </c>
      <c r="N632" s="184" t="s">
        <v>42</v>
      </c>
      <c r="O632" s="65"/>
      <c r="P632" s="185">
        <f>O632*H632</f>
        <v>0</v>
      </c>
      <c r="Q632" s="185">
        <v>0</v>
      </c>
      <c r="R632" s="185">
        <f>Q632*H632</f>
        <v>0</v>
      </c>
      <c r="S632" s="185">
        <v>0</v>
      </c>
      <c r="T632" s="186">
        <f>S632*H632</f>
        <v>0</v>
      </c>
      <c r="U632" s="35"/>
      <c r="V632" s="35"/>
      <c r="W632" s="35"/>
      <c r="X632" s="35"/>
      <c r="Y632" s="35"/>
      <c r="Z632" s="35"/>
      <c r="AA632" s="35"/>
      <c r="AB632" s="35"/>
      <c r="AC632" s="35"/>
      <c r="AD632" s="35"/>
      <c r="AE632" s="35"/>
      <c r="AR632" s="187" t="s">
        <v>137</v>
      </c>
      <c r="AT632" s="187" t="s">
        <v>132</v>
      </c>
      <c r="AU632" s="187" t="s">
        <v>82</v>
      </c>
      <c r="AY632" s="18" t="s">
        <v>130</v>
      </c>
      <c r="BE632" s="188">
        <f>IF(N632="základní",J632,0)</f>
        <v>0</v>
      </c>
      <c r="BF632" s="188">
        <f>IF(N632="snížená",J632,0)</f>
        <v>0</v>
      </c>
      <c r="BG632" s="188">
        <f>IF(N632="zákl. přenesená",J632,0)</f>
        <v>0</v>
      </c>
      <c r="BH632" s="188">
        <f>IF(N632="sníž. přenesená",J632,0)</f>
        <v>0</v>
      </c>
      <c r="BI632" s="188">
        <f>IF(N632="nulová",J632,0)</f>
        <v>0</v>
      </c>
      <c r="BJ632" s="18" t="s">
        <v>79</v>
      </c>
      <c r="BK632" s="188">
        <f>ROUND(I632*H632,2)</f>
        <v>0</v>
      </c>
      <c r="BL632" s="18" t="s">
        <v>137</v>
      </c>
      <c r="BM632" s="187" t="s">
        <v>918</v>
      </c>
    </row>
    <row r="633" spans="1:65" s="2" customFormat="1" ht="19.5">
      <c r="A633" s="35"/>
      <c r="B633" s="36"/>
      <c r="C633" s="37"/>
      <c r="D633" s="189" t="s">
        <v>139</v>
      </c>
      <c r="E633" s="37"/>
      <c r="F633" s="190" t="s">
        <v>919</v>
      </c>
      <c r="G633" s="37"/>
      <c r="H633" s="37"/>
      <c r="I633" s="191"/>
      <c r="J633" s="37"/>
      <c r="K633" s="37"/>
      <c r="L633" s="40"/>
      <c r="M633" s="192"/>
      <c r="N633" s="193"/>
      <c r="O633" s="65"/>
      <c r="P633" s="65"/>
      <c r="Q633" s="65"/>
      <c r="R633" s="65"/>
      <c r="S633" s="65"/>
      <c r="T633" s="66"/>
      <c r="U633" s="35"/>
      <c r="V633" s="35"/>
      <c r="W633" s="35"/>
      <c r="X633" s="35"/>
      <c r="Y633" s="35"/>
      <c r="Z633" s="35"/>
      <c r="AA633" s="35"/>
      <c r="AB633" s="35"/>
      <c r="AC633" s="35"/>
      <c r="AD633" s="35"/>
      <c r="AE633" s="35"/>
      <c r="AT633" s="18" t="s">
        <v>139</v>
      </c>
      <c r="AU633" s="18" t="s">
        <v>82</v>
      </c>
    </row>
    <row r="634" spans="1:65" s="2" customFormat="1" ht="11.25">
      <c r="A634" s="35"/>
      <c r="B634" s="36"/>
      <c r="C634" s="37"/>
      <c r="D634" s="194" t="s">
        <v>141</v>
      </c>
      <c r="E634" s="37"/>
      <c r="F634" s="195" t="s">
        <v>920</v>
      </c>
      <c r="G634" s="37"/>
      <c r="H634" s="37"/>
      <c r="I634" s="191"/>
      <c r="J634" s="37"/>
      <c r="K634" s="37"/>
      <c r="L634" s="40"/>
      <c r="M634" s="192"/>
      <c r="N634" s="193"/>
      <c r="O634" s="65"/>
      <c r="P634" s="65"/>
      <c r="Q634" s="65"/>
      <c r="R634" s="65"/>
      <c r="S634" s="65"/>
      <c r="T634" s="66"/>
      <c r="U634" s="35"/>
      <c r="V634" s="35"/>
      <c r="W634" s="35"/>
      <c r="X634" s="35"/>
      <c r="Y634" s="35"/>
      <c r="Z634" s="35"/>
      <c r="AA634" s="35"/>
      <c r="AB634" s="35"/>
      <c r="AC634" s="35"/>
      <c r="AD634" s="35"/>
      <c r="AE634" s="35"/>
      <c r="AT634" s="18" t="s">
        <v>141</v>
      </c>
      <c r="AU634" s="18" t="s">
        <v>82</v>
      </c>
    </row>
    <row r="635" spans="1:65" s="13" customFormat="1" ht="11.25">
      <c r="B635" s="196"/>
      <c r="C635" s="197"/>
      <c r="D635" s="189" t="s">
        <v>143</v>
      </c>
      <c r="E635" s="198" t="s">
        <v>19</v>
      </c>
      <c r="F635" s="199" t="s">
        <v>874</v>
      </c>
      <c r="G635" s="197"/>
      <c r="H635" s="200">
        <v>1</v>
      </c>
      <c r="I635" s="201"/>
      <c r="J635" s="197"/>
      <c r="K635" s="197"/>
      <c r="L635" s="202"/>
      <c r="M635" s="203"/>
      <c r="N635" s="204"/>
      <c r="O635" s="204"/>
      <c r="P635" s="204"/>
      <c r="Q635" s="204"/>
      <c r="R635" s="204"/>
      <c r="S635" s="204"/>
      <c r="T635" s="205"/>
      <c r="AT635" s="206" t="s">
        <v>143</v>
      </c>
      <c r="AU635" s="206" t="s">
        <v>82</v>
      </c>
      <c r="AV635" s="13" t="s">
        <v>82</v>
      </c>
      <c r="AW635" s="13" t="s">
        <v>33</v>
      </c>
      <c r="AX635" s="13" t="s">
        <v>71</v>
      </c>
      <c r="AY635" s="206" t="s">
        <v>130</v>
      </c>
    </row>
    <row r="636" spans="1:65" s="13" customFormat="1" ht="11.25">
      <c r="B636" s="196"/>
      <c r="C636" s="197"/>
      <c r="D636" s="189" t="s">
        <v>143</v>
      </c>
      <c r="E636" s="198" t="s">
        <v>19</v>
      </c>
      <c r="F636" s="199" t="s">
        <v>875</v>
      </c>
      <c r="G636" s="197"/>
      <c r="H636" s="200">
        <v>1</v>
      </c>
      <c r="I636" s="201"/>
      <c r="J636" s="197"/>
      <c r="K636" s="197"/>
      <c r="L636" s="202"/>
      <c r="M636" s="203"/>
      <c r="N636" s="204"/>
      <c r="O636" s="204"/>
      <c r="P636" s="204"/>
      <c r="Q636" s="204"/>
      <c r="R636" s="204"/>
      <c r="S636" s="204"/>
      <c r="T636" s="205"/>
      <c r="AT636" s="206" t="s">
        <v>143</v>
      </c>
      <c r="AU636" s="206" t="s">
        <v>82</v>
      </c>
      <c r="AV636" s="13" t="s">
        <v>82</v>
      </c>
      <c r="AW636" s="13" t="s">
        <v>33</v>
      </c>
      <c r="AX636" s="13" t="s">
        <v>71</v>
      </c>
      <c r="AY636" s="206" t="s">
        <v>130</v>
      </c>
    </row>
    <row r="637" spans="1:65" s="13" customFormat="1" ht="11.25">
      <c r="B637" s="196"/>
      <c r="C637" s="197"/>
      <c r="D637" s="189" t="s">
        <v>143</v>
      </c>
      <c r="E637" s="198" t="s">
        <v>19</v>
      </c>
      <c r="F637" s="199" t="s">
        <v>876</v>
      </c>
      <c r="G637" s="197"/>
      <c r="H637" s="200">
        <v>1</v>
      </c>
      <c r="I637" s="201"/>
      <c r="J637" s="197"/>
      <c r="K637" s="197"/>
      <c r="L637" s="202"/>
      <c r="M637" s="203"/>
      <c r="N637" s="204"/>
      <c r="O637" s="204"/>
      <c r="P637" s="204"/>
      <c r="Q637" s="204"/>
      <c r="R637" s="204"/>
      <c r="S637" s="204"/>
      <c r="T637" s="205"/>
      <c r="AT637" s="206" t="s">
        <v>143</v>
      </c>
      <c r="AU637" s="206" t="s">
        <v>82</v>
      </c>
      <c r="AV637" s="13" t="s">
        <v>82</v>
      </c>
      <c r="AW637" s="13" t="s">
        <v>33</v>
      </c>
      <c r="AX637" s="13" t="s">
        <v>71</v>
      </c>
      <c r="AY637" s="206" t="s">
        <v>130</v>
      </c>
    </row>
    <row r="638" spans="1:65" s="13" customFormat="1" ht="11.25">
      <c r="B638" s="196"/>
      <c r="C638" s="197"/>
      <c r="D638" s="189" t="s">
        <v>143</v>
      </c>
      <c r="E638" s="198" t="s">
        <v>19</v>
      </c>
      <c r="F638" s="199" t="s">
        <v>877</v>
      </c>
      <c r="G638" s="197"/>
      <c r="H638" s="200">
        <v>1</v>
      </c>
      <c r="I638" s="201"/>
      <c r="J638" s="197"/>
      <c r="K638" s="197"/>
      <c r="L638" s="202"/>
      <c r="M638" s="203"/>
      <c r="N638" s="204"/>
      <c r="O638" s="204"/>
      <c r="P638" s="204"/>
      <c r="Q638" s="204"/>
      <c r="R638" s="204"/>
      <c r="S638" s="204"/>
      <c r="T638" s="205"/>
      <c r="AT638" s="206" t="s">
        <v>143</v>
      </c>
      <c r="AU638" s="206" t="s">
        <v>82</v>
      </c>
      <c r="AV638" s="13" t="s">
        <v>82</v>
      </c>
      <c r="AW638" s="13" t="s">
        <v>33</v>
      </c>
      <c r="AX638" s="13" t="s">
        <v>71</v>
      </c>
      <c r="AY638" s="206" t="s">
        <v>130</v>
      </c>
    </row>
    <row r="639" spans="1:65" s="13" customFormat="1" ht="11.25">
      <c r="B639" s="196"/>
      <c r="C639" s="197"/>
      <c r="D639" s="189" t="s">
        <v>143</v>
      </c>
      <c r="E639" s="198" t="s">
        <v>19</v>
      </c>
      <c r="F639" s="199" t="s">
        <v>878</v>
      </c>
      <c r="G639" s="197"/>
      <c r="H639" s="200">
        <v>1</v>
      </c>
      <c r="I639" s="201"/>
      <c r="J639" s="197"/>
      <c r="K639" s="197"/>
      <c r="L639" s="202"/>
      <c r="M639" s="203"/>
      <c r="N639" s="204"/>
      <c r="O639" s="204"/>
      <c r="P639" s="204"/>
      <c r="Q639" s="204"/>
      <c r="R639" s="204"/>
      <c r="S639" s="204"/>
      <c r="T639" s="205"/>
      <c r="AT639" s="206" t="s">
        <v>143</v>
      </c>
      <c r="AU639" s="206" t="s">
        <v>82</v>
      </c>
      <c r="AV639" s="13" t="s">
        <v>82</v>
      </c>
      <c r="AW639" s="13" t="s">
        <v>33</v>
      </c>
      <c r="AX639" s="13" t="s">
        <v>71</v>
      </c>
      <c r="AY639" s="206" t="s">
        <v>130</v>
      </c>
    </row>
    <row r="640" spans="1:65" s="13" customFormat="1" ht="11.25">
      <c r="B640" s="196"/>
      <c r="C640" s="197"/>
      <c r="D640" s="189" t="s">
        <v>143</v>
      </c>
      <c r="E640" s="198" t="s">
        <v>19</v>
      </c>
      <c r="F640" s="199" t="s">
        <v>879</v>
      </c>
      <c r="G640" s="197"/>
      <c r="H640" s="200">
        <v>1</v>
      </c>
      <c r="I640" s="201"/>
      <c r="J640" s="197"/>
      <c r="K640" s="197"/>
      <c r="L640" s="202"/>
      <c r="M640" s="203"/>
      <c r="N640" s="204"/>
      <c r="O640" s="204"/>
      <c r="P640" s="204"/>
      <c r="Q640" s="204"/>
      <c r="R640" s="204"/>
      <c r="S640" s="204"/>
      <c r="T640" s="205"/>
      <c r="AT640" s="206" t="s">
        <v>143</v>
      </c>
      <c r="AU640" s="206" t="s">
        <v>82</v>
      </c>
      <c r="AV640" s="13" t="s">
        <v>82</v>
      </c>
      <c r="AW640" s="13" t="s">
        <v>33</v>
      </c>
      <c r="AX640" s="13" t="s">
        <v>71</v>
      </c>
      <c r="AY640" s="206" t="s">
        <v>130</v>
      </c>
    </row>
    <row r="641" spans="1:65" s="14" customFormat="1" ht="11.25">
      <c r="B641" s="208"/>
      <c r="C641" s="209"/>
      <c r="D641" s="189" t="s">
        <v>143</v>
      </c>
      <c r="E641" s="210" t="s">
        <v>19</v>
      </c>
      <c r="F641" s="211" t="s">
        <v>618</v>
      </c>
      <c r="G641" s="209"/>
      <c r="H641" s="210" t="s">
        <v>19</v>
      </c>
      <c r="I641" s="212"/>
      <c r="J641" s="209"/>
      <c r="K641" s="209"/>
      <c r="L641" s="213"/>
      <c r="M641" s="214"/>
      <c r="N641" s="215"/>
      <c r="O641" s="215"/>
      <c r="P641" s="215"/>
      <c r="Q641" s="215"/>
      <c r="R641" s="215"/>
      <c r="S641" s="215"/>
      <c r="T641" s="216"/>
      <c r="AT641" s="217" t="s">
        <v>143</v>
      </c>
      <c r="AU641" s="217" t="s">
        <v>82</v>
      </c>
      <c r="AV641" s="14" t="s">
        <v>79</v>
      </c>
      <c r="AW641" s="14" t="s">
        <v>33</v>
      </c>
      <c r="AX641" s="14" t="s">
        <v>71</v>
      </c>
      <c r="AY641" s="217" t="s">
        <v>130</v>
      </c>
    </row>
    <row r="642" spans="1:65" s="13" customFormat="1" ht="11.25">
      <c r="B642" s="196"/>
      <c r="C642" s="197"/>
      <c r="D642" s="189" t="s">
        <v>143</v>
      </c>
      <c r="E642" s="198" t="s">
        <v>19</v>
      </c>
      <c r="F642" s="199" t="s">
        <v>867</v>
      </c>
      <c r="G642" s="197"/>
      <c r="H642" s="200">
        <v>13</v>
      </c>
      <c r="I642" s="201"/>
      <c r="J642" s="197"/>
      <c r="K642" s="197"/>
      <c r="L642" s="202"/>
      <c r="M642" s="203"/>
      <c r="N642" s="204"/>
      <c r="O642" s="204"/>
      <c r="P642" s="204"/>
      <c r="Q642" s="204"/>
      <c r="R642" s="204"/>
      <c r="S642" s="204"/>
      <c r="T642" s="205"/>
      <c r="AT642" s="206" t="s">
        <v>143</v>
      </c>
      <c r="AU642" s="206" t="s">
        <v>82</v>
      </c>
      <c r="AV642" s="13" t="s">
        <v>82</v>
      </c>
      <c r="AW642" s="13" t="s">
        <v>33</v>
      </c>
      <c r="AX642" s="13" t="s">
        <v>71</v>
      </c>
      <c r="AY642" s="206" t="s">
        <v>130</v>
      </c>
    </row>
    <row r="643" spans="1:65" s="2" customFormat="1" ht="16.5" customHeight="1">
      <c r="A643" s="35"/>
      <c r="B643" s="36"/>
      <c r="C643" s="176" t="s">
        <v>921</v>
      </c>
      <c r="D643" s="176" t="s">
        <v>132</v>
      </c>
      <c r="E643" s="177" t="s">
        <v>922</v>
      </c>
      <c r="F643" s="178" t="s">
        <v>923</v>
      </c>
      <c r="G643" s="179" t="s">
        <v>427</v>
      </c>
      <c r="H643" s="180">
        <v>3</v>
      </c>
      <c r="I643" s="181"/>
      <c r="J643" s="182">
        <f>ROUND(I643*H643,2)</f>
        <v>0</v>
      </c>
      <c r="K643" s="178" t="s">
        <v>136</v>
      </c>
      <c r="L643" s="40"/>
      <c r="M643" s="183" t="s">
        <v>19</v>
      </c>
      <c r="N643" s="184" t="s">
        <v>42</v>
      </c>
      <c r="O643" s="65"/>
      <c r="P643" s="185">
        <f>O643*H643</f>
        <v>0</v>
      </c>
      <c r="Q643" s="185">
        <v>9.6000000000000002E-4</v>
      </c>
      <c r="R643" s="185">
        <f>Q643*H643</f>
        <v>2.8800000000000002E-3</v>
      </c>
      <c r="S643" s="185">
        <v>0</v>
      </c>
      <c r="T643" s="186">
        <f>S643*H643</f>
        <v>0</v>
      </c>
      <c r="U643" s="35"/>
      <c r="V643" s="35"/>
      <c r="W643" s="35"/>
      <c r="X643" s="35"/>
      <c r="Y643" s="35"/>
      <c r="Z643" s="35"/>
      <c r="AA643" s="35"/>
      <c r="AB643" s="35"/>
      <c r="AC643" s="35"/>
      <c r="AD643" s="35"/>
      <c r="AE643" s="35"/>
      <c r="AR643" s="187" t="s">
        <v>137</v>
      </c>
      <c r="AT643" s="187" t="s">
        <v>132</v>
      </c>
      <c r="AU643" s="187" t="s">
        <v>82</v>
      </c>
      <c r="AY643" s="18" t="s">
        <v>130</v>
      </c>
      <c r="BE643" s="188">
        <f>IF(N643="základní",J643,0)</f>
        <v>0</v>
      </c>
      <c r="BF643" s="188">
        <f>IF(N643="snížená",J643,0)</f>
        <v>0</v>
      </c>
      <c r="BG643" s="188">
        <f>IF(N643="zákl. přenesená",J643,0)</f>
        <v>0</v>
      </c>
      <c r="BH643" s="188">
        <f>IF(N643="sníž. přenesená",J643,0)</f>
        <v>0</v>
      </c>
      <c r="BI643" s="188">
        <f>IF(N643="nulová",J643,0)</f>
        <v>0</v>
      </c>
      <c r="BJ643" s="18" t="s">
        <v>79</v>
      </c>
      <c r="BK643" s="188">
        <f>ROUND(I643*H643,2)</f>
        <v>0</v>
      </c>
      <c r="BL643" s="18" t="s">
        <v>137</v>
      </c>
      <c r="BM643" s="187" t="s">
        <v>924</v>
      </c>
    </row>
    <row r="644" spans="1:65" s="2" customFormat="1" ht="11.25">
      <c r="A644" s="35"/>
      <c r="B644" s="36"/>
      <c r="C644" s="37"/>
      <c r="D644" s="189" t="s">
        <v>139</v>
      </c>
      <c r="E644" s="37"/>
      <c r="F644" s="190" t="s">
        <v>925</v>
      </c>
      <c r="G644" s="37"/>
      <c r="H644" s="37"/>
      <c r="I644" s="191"/>
      <c r="J644" s="37"/>
      <c r="K644" s="37"/>
      <c r="L644" s="40"/>
      <c r="M644" s="192"/>
      <c r="N644" s="193"/>
      <c r="O644" s="65"/>
      <c r="P644" s="65"/>
      <c r="Q644" s="65"/>
      <c r="R644" s="65"/>
      <c r="S644" s="65"/>
      <c r="T644" s="66"/>
      <c r="U644" s="35"/>
      <c r="V644" s="35"/>
      <c r="W644" s="35"/>
      <c r="X644" s="35"/>
      <c r="Y644" s="35"/>
      <c r="Z644" s="35"/>
      <c r="AA644" s="35"/>
      <c r="AB644" s="35"/>
      <c r="AC644" s="35"/>
      <c r="AD644" s="35"/>
      <c r="AE644" s="35"/>
      <c r="AT644" s="18" t="s">
        <v>139</v>
      </c>
      <c r="AU644" s="18" t="s">
        <v>82</v>
      </c>
    </row>
    <row r="645" spans="1:65" s="2" customFormat="1" ht="11.25">
      <c r="A645" s="35"/>
      <c r="B645" s="36"/>
      <c r="C645" s="37"/>
      <c r="D645" s="194" t="s">
        <v>141</v>
      </c>
      <c r="E645" s="37"/>
      <c r="F645" s="195" t="s">
        <v>926</v>
      </c>
      <c r="G645" s="37"/>
      <c r="H645" s="37"/>
      <c r="I645" s="191"/>
      <c r="J645" s="37"/>
      <c r="K645" s="37"/>
      <c r="L645" s="40"/>
      <c r="M645" s="192"/>
      <c r="N645" s="193"/>
      <c r="O645" s="65"/>
      <c r="P645" s="65"/>
      <c r="Q645" s="65"/>
      <c r="R645" s="65"/>
      <c r="S645" s="65"/>
      <c r="T645" s="66"/>
      <c r="U645" s="35"/>
      <c r="V645" s="35"/>
      <c r="W645" s="35"/>
      <c r="X645" s="35"/>
      <c r="Y645" s="35"/>
      <c r="Z645" s="35"/>
      <c r="AA645" s="35"/>
      <c r="AB645" s="35"/>
      <c r="AC645" s="35"/>
      <c r="AD645" s="35"/>
      <c r="AE645" s="35"/>
      <c r="AT645" s="18" t="s">
        <v>141</v>
      </c>
      <c r="AU645" s="18" t="s">
        <v>82</v>
      </c>
    </row>
    <row r="646" spans="1:65" s="2" customFormat="1" ht="19.5">
      <c r="A646" s="35"/>
      <c r="B646" s="36"/>
      <c r="C646" s="37"/>
      <c r="D646" s="189" t="s">
        <v>233</v>
      </c>
      <c r="E646" s="37"/>
      <c r="F646" s="207" t="s">
        <v>927</v>
      </c>
      <c r="G646" s="37"/>
      <c r="H646" s="37"/>
      <c r="I646" s="191"/>
      <c r="J646" s="37"/>
      <c r="K646" s="37"/>
      <c r="L646" s="40"/>
      <c r="M646" s="192"/>
      <c r="N646" s="193"/>
      <c r="O646" s="65"/>
      <c r="P646" s="65"/>
      <c r="Q646" s="65"/>
      <c r="R646" s="65"/>
      <c r="S646" s="65"/>
      <c r="T646" s="66"/>
      <c r="U646" s="35"/>
      <c r="V646" s="35"/>
      <c r="W646" s="35"/>
      <c r="X646" s="35"/>
      <c r="Y646" s="35"/>
      <c r="Z646" s="35"/>
      <c r="AA646" s="35"/>
      <c r="AB646" s="35"/>
      <c r="AC646" s="35"/>
      <c r="AD646" s="35"/>
      <c r="AE646" s="35"/>
      <c r="AT646" s="18" t="s">
        <v>233</v>
      </c>
      <c r="AU646" s="18" t="s">
        <v>82</v>
      </c>
    </row>
    <row r="647" spans="1:65" s="13" customFormat="1" ht="11.25">
      <c r="B647" s="196"/>
      <c r="C647" s="197"/>
      <c r="D647" s="189" t="s">
        <v>143</v>
      </c>
      <c r="E647" s="198" t="s">
        <v>19</v>
      </c>
      <c r="F647" s="199" t="s">
        <v>928</v>
      </c>
      <c r="G647" s="197"/>
      <c r="H647" s="200">
        <v>3</v>
      </c>
      <c r="I647" s="201"/>
      <c r="J647" s="197"/>
      <c r="K647" s="197"/>
      <c r="L647" s="202"/>
      <c r="M647" s="203"/>
      <c r="N647" s="204"/>
      <c r="O647" s="204"/>
      <c r="P647" s="204"/>
      <c r="Q647" s="204"/>
      <c r="R647" s="204"/>
      <c r="S647" s="204"/>
      <c r="T647" s="205"/>
      <c r="AT647" s="206" t="s">
        <v>143</v>
      </c>
      <c r="AU647" s="206" t="s">
        <v>82</v>
      </c>
      <c r="AV647" s="13" t="s">
        <v>82</v>
      </c>
      <c r="AW647" s="13" t="s">
        <v>33</v>
      </c>
      <c r="AX647" s="13" t="s">
        <v>79</v>
      </c>
      <c r="AY647" s="206" t="s">
        <v>130</v>
      </c>
    </row>
    <row r="648" spans="1:65" s="2" customFormat="1" ht="21.75" customHeight="1">
      <c r="A648" s="35"/>
      <c r="B648" s="36"/>
      <c r="C648" s="176" t="s">
        <v>929</v>
      </c>
      <c r="D648" s="176" t="s">
        <v>132</v>
      </c>
      <c r="E648" s="177" t="s">
        <v>930</v>
      </c>
      <c r="F648" s="178" t="s">
        <v>931</v>
      </c>
      <c r="G648" s="179" t="s">
        <v>427</v>
      </c>
      <c r="H648" s="180">
        <v>1</v>
      </c>
      <c r="I648" s="181"/>
      <c r="J648" s="182">
        <f>ROUND(I648*H648,2)</f>
        <v>0</v>
      </c>
      <c r="K648" s="178" t="s">
        <v>136</v>
      </c>
      <c r="L648" s="40"/>
      <c r="M648" s="183" t="s">
        <v>19</v>
      </c>
      <c r="N648" s="184" t="s">
        <v>42</v>
      </c>
      <c r="O648" s="65"/>
      <c r="P648" s="185">
        <f>O648*H648</f>
        <v>0</v>
      </c>
      <c r="Q648" s="185">
        <v>3.5349999999999999E-2</v>
      </c>
      <c r="R648" s="185">
        <f>Q648*H648</f>
        <v>3.5349999999999999E-2</v>
      </c>
      <c r="S648" s="185">
        <v>0</v>
      </c>
      <c r="T648" s="186">
        <f>S648*H648</f>
        <v>0</v>
      </c>
      <c r="U648" s="35"/>
      <c r="V648" s="35"/>
      <c r="W648" s="35"/>
      <c r="X648" s="35"/>
      <c r="Y648" s="35"/>
      <c r="Z648" s="35"/>
      <c r="AA648" s="35"/>
      <c r="AB648" s="35"/>
      <c r="AC648" s="35"/>
      <c r="AD648" s="35"/>
      <c r="AE648" s="35"/>
      <c r="AR648" s="187" t="s">
        <v>137</v>
      </c>
      <c r="AT648" s="187" t="s">
        <v>132</v>
      </c>
      <c r="AU648" s="187" t="s">
        <v>82</v>
      </c>
      <c r="AY648" s="18" t="s">
        <v>130</v>
      </c>
      <c r="BE648" s="188">
        <f>IF(N648="základní",J648,0)</f>
        <v>0</v>
      </c>
      <c r="BF648" s="188">
        <f>IF(N648="snížená",J648,0)</f>
        <v>0</v>
      </c>
      <c r="BG648" s="188">
        <f>IF(N648="zákl. přenesená",J648,0)</f>
        <v>0</v>
      </c>
      <c r="BH648" s="188">
        <f>IF(N648="sníž. přenesená",J648,0)</f>
        <v>0</v>
      </c>
      <c r="BI648" s="188">
        <f>IF(N648="nulová",J648,0)</f>
        <v>0</v>
      </c>
      <c r="BJ648" s="18" t="s">
        <v>79</v>
      </c>
      <c r="BK648" s="188">
        <f>ROUND(I648*H648,2)</f>
        <v>0</v>
      </c>
      <c r="BL648" s="18" t="s">
        <v>137</v>
      </c>
      <c r="BM648" s="187" t="s">
        <v>932</v>
      </c>
    </row>
    <row r="649" spans="1:65" s="2" customFormat="1" ht="19.5">
      <c r="A649" s="35"/>
      <c r="B649" s="36"/>
      <c r="C649" s="37"/>
      <c r="D649" s="189" t="s">
        <v>139</v>
      </c>
      <c r="E649" s="37"/>
      <c r="F649" s="190" t="s">
        <v>933</v>
      </c>
      <c r="G649" s="37"/>
      <c r="H649" s="37"/>
      <c r="I649" s="191"/>
      <c r="J649" s="37"/>
      <c r="K649" s="37"/>
      <c r="L649" s="40"/>
      <c r="M649" s="192"/>
      <c r="N649" s="193"/>
      <c r="O649" s="65"/>
      <c r="P649" s="65"/>
      <c r="Q649" s="65"/>
      <c r="R649" s="65"/>
      <c r="S649" s="65"/>
      <c r="T649" s="66"/>
      <c r="U649" s="35"/>
      <c r="V649" s="35"/>
      <c r="W649" s="35"/>
      <c r="X649" s="35"/>
      <c r="Y649" s="35"/>
      <c r="Z649" s="35"/>
      <c r="AA649" s="35"/>
      <c r="AB649" s="35"/>
      <c r="AC649" s="35"/>
      <c r="AD649" s="35"/>
      <c r="AE649" s="35"/>
      <c r="AT649" s="18" t="s">
        <v>139</v>
      </c>
      <c r="AU649" s="18" t="s">
        <v>82</v>
      </c>
    </row>
    <row r="650" spans="1:65" s="2" customFormat="1" ht="11.25">
      <c r="A650" s="35"/>
      <c r="B650" s="36"/>
      <c r="C650" s="37"/>
      <c r="D650" s="194" t="s">
        <v>141</v>
      </c>
      <c r="E650" s="37"/>
      <c r="F650" s="195" t="s">
        <v>934</v>
      </c>
      <c r="G650" s="37"/>
      <c r="H650" s="37"/>
      <c r="I650" s="191"/>
      <c r="J650" s="37"/>
      <c r="K650" s="37"/>
      <c r="L650" s="40"/>
      <c r="M650" s="192"/>
      <c r="N650" s="193"/>
      <c r="O650" s="65"/>
      <c r="P650" s="65"/>
      <c r="Q650" s="65"/>
      <c r="R650" s="65"/>
      <c r="S650" s="65"/>
      <c r="T650" s="66"/>
      <c r="U650" s="35"/>
      <c r="V650" s="35"/>
      <c r="W650" s="35"/>
      <c r="X650" s="35"/>
      <c r="Y650" s="35"/>
      <c r="Z650" s="35"/>
      <c r="AA650" s="35"/>
      <c r="AB650" s="35"/>
      <c r="AC650" s="35"/>
      <c r="AD650" s="35"/>
      <c r="AE650" s="35"/>
      <c r="AT650" s="18" t="s">
        <v>141</v>
      </c>
      <c r="AU650" s="18" t="s">
        <v>82</v>
      </c>
    </row>
    <row r="651" spans="1:65" s="14" customFormat="1" ht="11.25">
      <c r="B651" s="208"/>
      <c r="C651" s="209"/>
      <c r="D651" s="189" t="s">
        <v>143</v>
      </c>
      <c r="E651" s="210" t="s">
        <v>19</v>
      </c>
      <c r="F651" s="211" t="s">
        <v>618</v>
      </c>
      <c r="G651" s="209"/>
      <c r="H651" s="210" t="s">
        <v>19</v>
      </c>
      <c r="I651" s="212"/>
      <c r="J651" s="209"/>
      <c r="K651" s="209"/>
      <c r="L651" s="213"/>
      <c r="M651" s="214"/>
      <c r="N651" s="215"/>
      <c r="O651" s="215"/>
      <c r="P651" s="215"/>
      <c r="Q651" s="215"/>
      <c r="R651" s="215"/>
      <c r="S651" s="215"/>
      <c r="T651" s="216"/>
      <c r="AT651" s="217" t="s">
        <v>143</v>
      </c>
      <c r="AU651" s="217" t="s">
        <v>82</v>
      </c>
      <c r="AV651" s="14" t="s">
        <v>79</v>
      </c>
      <c r="AW651" s="14" t="s">
        <v>33</v>
      </c>
      <c r="AX651" s="14" t="s">
        <v>71</v>
      </c>
      <c r="AY651" s="217" t="s">
        <v>130</v>
      </c>
    </row>
    <row r="652" spans="1:65" s="13" customFormat="1" ht="11.25">
      <c r="B652" s="196"/>
      <c r="C652" s="197"/>
      <c r="D652" s="189" t="s">
        <v>143</v>
      </c>
      <c r="E652" s="198" t="s">
        <v>19</v>
      </c>
      <c r="F652" s="199" t="s">
        <v>827</v>
      </c>
      <c r="G652" s="197"/>
      <c r="H652" s="200">
        <v>1</v>
      </c>
      <c r="I652" s="201"/>
      <c r="J652" s="197"/>
      <c r="K652" s="197"/>
      <c r="L652" s="202"/>
      <c r="M652" s="203"/>
      <c r="N652" s="204"/>
      <c r="O652" s="204"/>
      <c r="P652" s="204"/>
      <c r="Q652" s="204"/>
      <c r="R652" s="204"/>
      <c r="S652" s="204"/>
      <c r="T652" s="205"/>
      <c r="AT652" s="206" t="s">
        <v>143</v>
      </c>
      <c r="AU652" s="206" t="s">
        <v>82</v>
      </c>
      <c r="AV652" s="13" t="s">
        <v>82</v>
      </c>
      <c r="AW652" s="13" t="s">
        <v>33</v>
      </c>
      <c r="AX652" s="13" t="s">
        <v>71</v>
      </c>
      <c r="AY652" s="206" t="s">
        <v>130</v>
      </c>
    </row>
    <row r="653" spans="1:65" s="2" customFormat="1" ht="16.5" customHeight="1">
      <c r="A653" s="35"/>
      <c r="B653" s="36"/>
      <c r="C653" s="176" t="s">
        <v>935</v>
      </c>
      <c r="D653" s="176" t="s">
        <v>132</v>
      </c>
      <c r="E653" s="177" t="s">
        <v>936</v>
      </c>
      <c r="F653" s="178" t="s">
        <v>937</v>
      </c>
      <c r="G653" s="179" t="s">
        <v>427</v>
      </c>
      <c r="H653" s="180">
        <v>6</v>
      </c>
      <c r="I653" s="181"/>
      <c r="J653" s="182">
        <f>ROUND(I653*H653,2)</f>
        <v>0</v>
      </c>
      <c r="K653" s="178" t="s">
        <v>136</v>
      </c>
      <c r="L653" s="40"/>
      <c r="M653" s="183" t="s">
        <v>19</v>
      </c>
      <c r="N653" s="184" t="s">
        <v>42</v>
      </c>
      <c r="O653" s="65"/>
      <c r="P653" s="185">
        <f>O653*H653</f>
        <v>0</v>
      </c>
      <c r="Q653" s="185">
        <v>0.23147000000000001</v>
      </c>
      <c r="R653" s="185">
        <f>Q653*H653</f>
        <v>1.3888199999999999</v>
      </c>
      <c r="S653" s="185">
        <v>0</v>
      </c>
      <c r="T653" s="186">
        <f>S653*H653</f>
        <v>0</v>
      </c>
      <c r="U653" s="35"/>
      <c r="V653" s="35"/>
      <c r="W653" s="35"/>
      <c r="X653" s="35"/>
      <c r="Y653" s="35"/>
      <c r="Z653" s="35"/>
      <c r="AA653" s="35"/>
      <c r="AB653" s="35"/>
      <c r="AC653" s="35"/>
      <c r="AD653" s="35"/>
      <c r="AE653" s="35"/>
      <c r="AR653" s="187" t="s">
        <v>137</v>
      </c>
      <c r="AT653" s="187" t="s">
        <v>132</v>
      </c>
      <c r="AU653" s="187" t="s">
        <v>82</v>
      </c>
      <c r="AY653" s="18" t="s">
        <v>130</v>
      </c>
      <c r="BE653" s="188">
        <f>IF(N653="základní",J653,0)</f>
        <v>0</v>
      </c>
      <c r="BF653" s="188">
        <f>IF(N653="snížená",J653,0)</f>
        <v>0</v>
      </c>
      <c r="BG653" s="188">
        <f>IF(N653="zákl. přenesená",J653,0)</f>
        <v>0</v>
      </c>
      <c r="BH653" s="188">
        <f>IF(N653="sníž. přenesená",J653,0)</f>
        <v>0</v>
      </c>
      <c r="BI653" s="188">
        <f>IF(N653="nulová",J653,0)</f>
        <v>0</v>
      </c>
      <c r="BJ653" s="18" t="s">
        <v>79</v>
      </c>
      <c r="BK653" s="188">
        <f>ROUND(I653*H653,2)</f>
        <v>0</v>
      </c>
      <c r="BL653" s="18" t="s">
        <v>137</v>
      </c>
      <c r="BM653" s="187" t="s">
        <v>938</v>
      </c>
    </row>
    <row r="654" spans="1:65" s="2" customFormat="1" ht="19.5">
      <c r="A654" s="35"/>
      <c r="B654" s="36"/>
      <c r="C654" s="37"/>
      <c r="D654" s="189" t="s">
        <v>139</v>
      </c>
      <c r="E654" s="37"/>
      <c r="F654" s="190" t="s">
        <v>939</v>
      </c>
      <c r="G654" s="37"/>
      <c r="H654" s="37"/>
      <c r="I654" s="191"/>
      <c r="J654" s="37"/>
      <c r="K654" s="37"/>
      <c r="L654" s="40"/>
      <c r="M654" s="192"/>
      <c r="N654" s="193"/>
      <c r="O654" s="65"/>
      <c r="P654" s="65"/>
      <c r="Q654" s="65"/>
      <c r="R654" s="65"/>
      <c r="S654" s="65"/>
      <c r="T654" s="66"/>
      <c r="U654" s="35"/>
      <c r="V654" s="35"/>
      <c r="W654" s="35"/>
      <c r="X654" s="35"/>
      <c r="Y654" s="35"/>
      <c r="Z654" s="35"/>
      <c r="AA654" s="35"/>
      <c r="AB654" s="35"/>
      <c r="AC654" s="35"/>
      <c r="AD654" s="35"/>
      <c r="AE654" s="35"/>
      <c r="AT654" s="18" t="s">
        <v>139</v>
      </c>
      <c r="AU654" s="18" t="s">
        <v>82</v>
      </c>
    </row>
    <row r="655" spans="1:65" s="2" customFormat="1" ht="11.25">
      <c r="A655" s="35"/>
      <c r="B655" s="36"/>
      <c r="C655" s="37"/>
      <c r="D655" s="194" t="s">
        <v>141</v>
      </c>
      <c r="E655" s="37"/>
      <c r="F655" s="195" t="s">
        <v>940</v>
      </c>
      <c r="G655" s="37"/>
      <c r="H655" s="37"/>
      <c r="I655" s="191"/>
      <c r="J655" s="37"/>
      <c r="K655" s="37"/>
      <c r="L655" s="40"/>
      <c r="M655" s="192"/>
      <c r="N655" s="193"/>
      <c r="O655" s="65"/>
      <c r="P655" s="65"/>
      <c r="Q655" s="65"/>
      <c r="R655" s="65"/>
      <c r="S655" s="65"/>
      <c r="T655" s="66"/>
      <c r="U655" s="35"/>
      <c r="V655" s="35"/>
      <c r="W655" s="35"/>
      <c r="X655" s="35"/>
      <c r="Y655" s="35"/>
      <c r="Z655" s="35"/>
      <c r="AA655" s="35"/>
      <c r="AB655" s="35"/>
      <c r="AC655" s="35"/>
      <c r="AD655" s="35"/>
      <c r="AE655" s="35"/>
      <c r="AT655" s="18" t="s">
        <v>141</v>
      </c>
      <c r="AU655" s="18" t="s">
        <v>82</v>
      </c>
    </row>
    <row r="656" spans="1:65" s="2" customFormat="1" ht="19.5">
      <c r="A656" s="35"/>
      <c r="B656" s="36"/>
      <c r="C656" s="37"/>
      <c r="D656" s="189" t="s">
        <v>233</v>
      </c>
      <c r="E656" s="37"/>
      <c r="F656" s="207" t="s">
        <v>941</v>
      </c>
      <c r="G656" s="37"/>
      <c r="H656" s="37"/>
      <c r="I656" s="191"/>
      <c r="J656" s="37"/>
      <c r="K656" s="37"/>
      <c r="L656" s="40"/>
      <c r="M656" s="192"/>
      <c r="N656" s="193"/>
      <c r="O656" s="65"/>
      <c r="P656" s="65"/>
      <c r="Q656" s="65"/>
      <c r="R656" s="65"/>
      <c r="S656" s="65"/>
      <c r="T656" s="66"/>
      <c r="U656" s="35"/>
      <c r="V656" s="35"/>
      <c r="W656" s="35"/>
      <c r="X656" s="35"/>
      <c r="Y656" s="35"/>
      <c r="Z656" s="35"/>
      <c r="AA656" s="35"/>
      <c r="AB656" s="35"/>
      <c r="AC656" s="35"/>
      <c r="AD656" s="35"/>
      <c r="AE656" s="35"/>
      <c r="AT656" s="18" t="s">
        <v>233</v>
      </c>
      <c r="AU656" s="18" t="s">
        <v>82</v>
      </c>
    </row>
    <row r="657" spans="1:65" s="13" customFormat="1" ht="11.25">
      <c r="B657" s="196"/>
      <c r="C657" s="197"/>
      <c r="D657" s="189" t="s">
        <v>143</v>
      </c>
      <c r="E657" s="198" t="s">
        <v>19</v>
      </c>
      <c r="F657" s="199" t="s">
        <v>737</v>
      </c>
      <c r="G657" s="197"/>
      <c r="H657" s="200">
        <v>1</v>
      </c>
      <c r="I657" s="201"/>
      <c r="J657" s="197"/>
      <c r="K657" s="197"/>
      <c r="L657" s="202"/>
      <c r="M657" s="203"/>
      <c r="N657" s="204"/>
      <c r="O657" s="204"/>
      <c r="P657" s="204"/>
      <c r="Q657" s="204"/>
      <c r="R657" s="204"/>
      <c r="S657" s="204"/>
      <c r="T657" s="205"/>
      <c r="AT657" s="206" t="s">
        <v>143</v>
      </c>
      <c r="AU657" s="206" t="s">
        <v>82</v>
      </c>
      <c r="AV657" s="13" t="s">
        <v>82</v>
      </c>
      <c r="AW657" s="13" t="s">
        <v>33</v>
      </c>
      <c r="AX657" s="13" t="s">
        <v>71</v>
      </c>
      <c r="AY657" s="206" t="s">
        <v>130</v>
      </c>
    </row>
    <row r="658" spans="1:65" s="13" customFormat="1" ht="11.25">
      <c r="B658" s="196"/>
      <c r="C658" s="197"/>
      <c r="D658" s="189" t="s">
        <v>143</v>
      </c>
      <c r="E658" s="198" t="s">
        <v>19</v>
      </c>
      <c r="F658" s="199" t="s">
        <v>942</v>
      </c>
      <c r="G658" s="197"/>
      <c r="H658" s="200">
        <v>1</v>
      </c>
      <c r="I658" s="201"/>
      <c r="J658" s="197"/>
      <c r="K658" s="197"/>
      <c r="L658" s="202"/>
      <c r="M658" s="203"/>
      <c r="N658" s="204"/>
      <c r="O658" s="204"/>
      <c r="P658" s="204"/>
      <c r="Q658" s="204"/>
      <c r="R658" s="204"/>
      <c r="S658" s="204"/>
      <c r="T658" s="205"/>
      <c r="AT658" s="206" t="s">
        <v>143</v>
      </c>
      <c r="AU658" s="206" t="s">
        <v>82</v>
      </c>
      <c r="AV658" s="13" t="s">
        <v>82</v>
      </c>
      <c r="AW658" s="13" t="s">
        <v>33</v>
      </c>
      <c r="AX658" s="13" t="s">
        <v>71</v>
      </c>
      <c r="AY658" s="206" t="s">
        <v>130</v>
      </c>
    </row>
    <row r="659" spans="1:65" s="13" customFormat="1" ht="11.25">
      <c r="B659" s="196"/>
      <c r="C659" s="197"/>
      <c r="D659" s="189" t="s">
        <v>143</v>
      </c>
      <c r="E659" s="198" t="s">
        <v>19</v>
      </c>
      <c r="F659" s="199" t="s">
        <v>943</v>
      </c>
      <c r="G659" s="197"/>
      <c r="H659" s="200">
        <v>1</v>
      </c>
      <c r="I659" s="201"/>
      <c r="J659" s="197"/>
      <c r="K659" s="197"/>
      <c r="L659" s="202"/>
      <c r="M659" s="203"/>
      <c r="N659" s="204"/>
      <c r="O659" s="204"/>
      <c r="P659" s="204"/>
      <c r="Q659" s="204"/>
      <c r="R659" s="204"/>
      <c r="S659" s="204"/>
      <c r="T659" s="205"/>
      <c r="AT659" s="206" t="s">
        <v>143</v>
      </c>
      <c r="AU659" s="206" t="s">
        <v>82</v>
      </c>
      <c r="AV659" s="13" t="s">
        <v>82</v>
      </c>
      <c r="AW659" s="13" t="s">
        <v>33</v>
      </c>
      <c r="AX659" s="13" t="s">
        <v>71</v>
      </c>
      <c r="AY659" s="206" t="s">
        <v>130</v>
      </c>
    </row>
    <row r="660" spans="1:65" s="13" customFormat="1" ht="11.25">
      <c r="B660" s="196"/>
      <c r="C660" s="197"/>
      <c r="D660" s="189" t="s">
        <v>143</v>
      </c>
      <c r="E660" s="198" t="s">
        <v>19</v>
      </c>
      <c r="F660" s="199" t="s">
        <v>944</v>
      </c>
      <c r="G660" s="197"/>
      <c r="H660" s="200">
        <v>1</v>
      </c>
      <c r="I660" s="201"/>
      <c r="J660" s="197"/>
      <c r="K660" s="197"/>
      <c r="L660" s="202"/>
      <c r="M660" s="203"/>
      <c r="N660" s="204"/>
      <c r="O660" s="204"/>
      <c r="P660" s="204"/>
      <c r="Q660" s="204"/>
      <c r="R660" s="204"/>
      <c r="S660" s="204"/>
      <c r="T660" s="205"/>
      <c r="AT660" s="206" t="s">
        <v>143</v>
      </c>
      <c r="AU660" s="206" t="s">
        <v>82</v>
      </c>
      <c r="AV660" s="13" t="s">
        <v>82</v>
      </c>
      <c r="AW660" s="13" t="s">
        <v>33</v>
      </c>
      <c r="AX660" s="13" t="s">
        <v>71</v>
      </c>
      <c r="AY660" s="206" t="s">
        <v>130</v>
      </c>
    </row>
    <row r="661" spans="1:65" s="13" customFormat="1" ht="11.25">
      <c r="B661" s="196"/>
      <c r="C661" s="197"/>
      <c r="D661" s="189" t="s">
        <v>143</v>
      </c>
      <c r="E661" s="198" t="s">
        <v>19</v>
      </c>
      <c r="F661" s="199" t="s">
        <v>945</v>
      </c>
      <c r="G661" s="197"/>
      <c r="H661" s="200">
        <v>1</v>
      </c>
      <c r="I661" s="201"/>
      <c r="J661" s="197"/>
      <c r="K661" s="197"/>
      <c r="L661" s="202"/>
      <c r="M661" s="203"/>
      <c r="N661" s="204"/>
      <c r="O661" s="204"/>
      <c r="P661" s="204"/>
      <c r="Q661" s="204"/>
      <c r="R661" s="204"/>
      <c r="S661" s="204"/>
      <c r="T661" s="205"/>
      <c r="AT661" s="206" t="s">
        <v>143</v>
      </c>
      <c r="AU661" s="206" t="s">
        <v>82</v>
      </c>
      <c r="AV661" s="13" t="s">
        <v>82</v>
      </c>
      <c r="AW661" s="13" t="s">
        <v>33</v>
      </c>
      <c r="AX661" s="13" t="s">
        <v>71</v>
      </c>
      <c r="AY661" s="206" t="s">
        <v>130</v>
      </c>
    </row>
    <row r="662" spans="1:65" s="13" customFormat="1" ht="11.25">
      <c r="B662" s="196"/>
      <c r="C662" s="197"/>
      <c r="D662" s="189" t="s">
        <v>143</v>
      </c>
      <c r="E662" s="198" t="s">
        <v>19</v>
      </c>
      <c r="F662" s="199" t="s">
        <v>738</v>
      </c>
      <c r="G662" s="197"/>
      <c r="H662" s="200">
        <v>1</v>
      </c>
      <c r="I662" s="201"/>
      <c r="J662" s="197"/>
      <c r="K662" s="197"/>
      <c r="L662" s="202"/>
      <c r="M662" s="203"/>
      <c r="N662" s="204"/>
      <c r="O662" s="204"/>
      <c r="P662" s="204"/>
      <c r="Q662" s="204"/>
      <c r="R662" s="204"/>
      <c r="S662" s="204"/>
      <c r="T662" s="205"/>
      <c r="AT662" s="206" t="s">
        <v>143</v>
      </c>
      <c r="AU662" s="206" t="s">
        <v>82</v>
      </c>
      <c r="AV662" s="13" t="s">
        <v>82</v>
      </c>
      <c r="AW662" s="13" t="s">
        <v>33</v>
      </c>
      <c r="AX662" s="13" t="s">
        <v>71</v>
      </c>
      <c r="AY662" s="206" t="s">
        <v>130</v>
      </c>
    </row>
    <row r="663" spans="1:65" s="2" customFormat="1" ht="16.5" customHeight="1">
      <c r="A663" s="35"/>
      <c r="B663" s="36"/>
      <c r="C663" s="176" t="s">
        <v>946</v>
      </c>
      <c r="D663" s="176" t="s">
        <v>132</v>
      </c>
      <c r="E663" s="177" t="s">
        <v>947</v>
      </c>
      <c r="F663" s="178" t="s">
        <v>948</v>
      </c>
      <c r="G663" s="179" t="s">
        <v>427</v>
      </c>
      <c r="H663" s="180">
        <v>2</v>
      </c>
      <c r="I663" s="181"/>
      <c r="J663" s="182">
        <f>ROUND(I663*H663,2)</f>
        <v>0</v>
      </c>
      <c r="K663" s="178" t="s">
        <v>136</v>
      </c>
      <c r="L663" s="40"/>
      <c r="M663" s="183" t="s">
        <v>19</v>
      </c>
      <c r="N663" s="184" t="s">
        <v>42</v>
      </c>
      <c r="O663" s="65"/>
      <c r="P663" s="185">
        <f>O663*H663</f>
        <v>0</v>
      </c>
      <c r="Q663" s="185">
        <v>4.4790000000000003E-2</v>
      </c>
      <c r="R663" s="185">
        <f>Q663*H663</f>
        <v>8.9580000000000007E-2</v>
      </c>
      <c r="S663" s="185">
        <v>0</v>
      </c>
      <c r="T663" s="186">
        <f>S663*H663</f>
        <v>0</v>
      </c>
      <c r="U663" s="35"/>
      <c r="V663" s="35"/>
      <c r="W663" s="35"/>
      <c r="X663" s="35"/>
      <c r="Y663" s="35"/>
      <c r="Z663" s="35"/>
      <c r="AA663" s="35"/>
      <c r="AB663" s="35"/>
      <c r="AC663" s="35"/>
      <c r="AD663" s="35"/>
      <c r="AE663" s="35"/>
      <c r="AR663" s="187" t="s">
        <v>137</v>
      </c>
      <c r="AT663" s="187" t="s">
        <v>132</v>
      </c>
      <c r="AU663" s="187" t="s">
        <v>82</v>
      </c>
      <c r="AY663" s="18" t="s">
        <v>130</v>
      </c>
      <c r="BE663" s="188">
        <f>IF(N663="základní",J663,0)</f>
        <v>0</v>
      </c>
      <c r="BF663" s="188">
        <f>IF(N663="snížená",J663,0)</f>
        <v>0</v>
      </c>
      <c r="BG663" s="188">
        <f>IF(N663="zákl. přenesená",J663,0)</f>
        <v>0</v>
      </c>
      <c r="BH663" s="188">
        <f>IF(N663="sníž. přenesená",J663,0)</f>
        <v>0</v>
      </c>
      <c r="BI663" s="188">
        <f>IF(N663="nulová",J663,0)</f>
        <v>0</v>
      </c>
      <c r="BJ663" s="18" t="s">
        <v>79</v>
      </c>
      <c r="BK663" s="188">
        <f>ROUND(I663*H663,2)</f>
        <v>0</v>
      </c>
      <c r="BL663" s="18" t="s">
        <v>137</v>
      </c>
      <c r="BM663" s="187" t="s">
        <v>949</v>
      </c>
    </row>
    <row r="664" spans="1:65" s="2" customFormat="1" ht="11.25">
      <c r="A664" s="35"/>
      <c r="B664" s="36"/>
      <c r="C664" s="37"/>
      <c r="D664" s="189" t="s">
        <v>139</v>
      </c>
      <c r="E664" s="37"/>
      <c r="F664" s="190" t="s">
        <v>950</v>
      </c>
      <c r="G664" s="37"/>
      <c r="H664" s="37"/>
      <c r="I664" s="191"/>
      <c r="J664" s="37"/>
      <c r="K664" s="37"/>
      <c r="L664" s="40"/>
      <c r="M664" s="192"/>
      <c r="N664" s="193"/>
      <c r="O664" s="65"/>
      <c r="P664" s="65"/>
      <c r="Q664" s="65"/>
      <c r="R664" s="65"/>
      <c r="S664" s="65"/>
      <c r="T664" s="66"/>
      <c r="U664" s="35"/>
      <c r="V664" s="35"/>
      <c r="W664" s="35"/>
      <c r="X664" s="35"/>
      <c r="Y664" s="35"/>
      <c r="Z664" s="35"/>
      <c r="AA664" s="35"/>
      <c r="AB664" s="35"/>
      <c r="AC664" s="35"/>
      <c r="AD664" s="35"/>
      <c r="AE664" s="35"/>
      <c r="AT664" s="18" t="s">
        <v>139</v>
      </c>
      <c r="AU664" s="18" t="s">
        <v>82</v>
      </c>
    </row>
    <row r="665" spans="1:65" s="2" customFormat="1" ht="11.25">
      <c r="A665" s="35"/>
      <c r="B665" s="36"/>
      <c r="C665" s="37"/>
      <c r="D665" s="194" t="s">
        <v>141</v>
      </c>
      <c r="E665" s="37"/>
      <c r="F665" s="195" t="s">
        <v>951</v>
      </c>
      <c r="G665" s="37"/>
      <c r="H665" s="37"/>
      <c r="I665" s="191"/>
      <c r="J665" s="37"/>
      <c r="K665" s="37"/>
      <c r="L665" s="40"/>
      <c r="M665" s="192"/>
      <c r="N665" s="193"/>
      <c r="O665" s="65"/>
      <c r="P665" s="65"/>
      <c r="Q665" s="65"/>
      <c r="R665" s="65"/>
      <c r="S665" s="65"/>
      <c r="T665" s="66"/>
      <c r="U665" s="35"/>
      <c r="V665" s="35"/>
      <c r="W665" s="35"/>
      <c r="X665" s="35"/>
      <c r="Y665" s="35"/>
      <c r="Z665" s="35"/>
      <c r="AA665" s="35"/>
      <c r="AB665" s="35"/>
      <c r="AC665" s="35"/>
      <c r="AD665" s="35"/>
      <c r="AE665" s="35"/>
      <c r="AT665" s="18" t="s">
        <v>141</v>
      </c>
      <c r="AU665" s="18" t="s">
        <v>82</v>
      </c>
    </row>
    <row r="666" spans="1:65" s="13" customFormat="1" ht="11.25">
      <c r="B666" s="196"/>
      <c r="C666" s="197"/>
      <c r="D666" s="189" t="s">
        <v>143</v>
      </c>
      <c r="E666" s="198" t="s">
        <v>19</v>
      </c>
      <c r="F666" s="199" t="s">
        <v>737</v>
      </c>
      <c r="G666" s="197"/>
      <c r="H666" s="200">
        <v>1</v>
      </c>
      <c r="I666" s="201"/>
      <c r="J666" s="197"/>
      <c r="K666" s="197"/>
      <c r="L666" s="202"/>
      <c r="M666" s="203"/>
      <c r="N666" s="204"/>
      <c r="O666" s="204"/>
      <c r="P666" s="204"/>
      <c r="Q666" s="204"/>
      <c r="R666" s="204"/>
      <c r="S666" s="204"/>
      <c r="T666" s="205"/>
      <c r="AT666" s="206" t="s">
        <v>143</v>
      </c>
      <c r="AU666" s="206" t="s">
        <v>82</v>
      </c>
      <c r="AV666" s="13" t="s">
        <v>82</v>
      </c>
      <c r="AW666" s="13" t="s">
        <v>33</v>
      </c>
      <c r="AX666" s="13" t="s">
        <v>71</v>
      </c>
      <c r="AY666" s="206" t="s">
        <v>130</v>
      </c>
    </row>
    <row r="667" spans="1:65" s="13" customFormat="1" ht="11.25">
      <c r="B667" s="196"/>
      <c r="C667" s="197"/>
      <c r="D667" s="189" t="s">
        <v>143</v>
      </c>
      <c r="E667" s="198" t="s">
        <v>19</v>
      </c>
      <c r="F667" s="199" t="s">
        <v>944</v>
      </c>
      <c r="G667" s="197"/>
      <c r="H667" s="200">
        <v>1</v>
      </c>
      <c r="I667" s="201"/>
      <c r="J667" s="197"/>
      <c r="K667" s="197"/>
      <c r="L667" s="202"/>
      <c r="M667" s="203"/>
      <c r="N667" s="204"/>
      <c r="O667" s="204"/>
      <c r="P667" s="204"/>
      <c r="Q667" s="204"/>
      <c r="R667" s="204"/>
      <c r="S667" s="204"/>
      <c r="T667" s="205"/>
      <c r="AT667" s="206" t="s">
        <v>143</v>
      </c>
      <c r="AU667" s="206" t="s">
        <v>82</v>
      </c>
      <c r="AV667" s="13" t="s">
        <v>82</v>
      </c>
      <c r="AW667" s="13" t="s">
        <v>33</v>
      </c>
      <c r="AX667" s="13" t="s">
        <v>71</v>
      </c>
      <c r="AY667" s="206" t="s">
        <v>130</v>
      </c>
    </row>
    <row r="668" spans="1:65" s="2" customFormat="1" ht="16.5" customHeight="1">
      <c r="A668" s="35"/>
      <c r="B668" s="36"/>
      <c r="C668" s="218" t="s">
        <v>952</v>
      </c>
      <c r="D668" s="218" t="s">
        <v>394</v>
      </c>
      <c r="E668" s="219" t="s">
        <v>953</v>
      </c>
      <c r="F668" s="220" t="s">
        <v>954</v>
      </c>
      <c r="G668" s="221" t="s">
        <v>427</v>
      </c>
      <c r="H668" s="222">
        <v>8</v>
      </c>
      <c r="I668" s="223"/>
      <c r="J668" s="224">
        <f>ROUND(I668*H668,2)</f>
        <v>0</v>
      </c>
      <c r="K668" s="220" t="s">
        <v>136</v>
      </c>
      <c r="L668" s="225"/>
      <c r="M668" s="226" t="s">
        <v>19</v>
      </c>
      <c r="N668" s="227" t="s">
        <v>42</v>
      </c>
      <c r="O668" s="65"/>
      <c r="P668" s="185">
        <f>O668*H668</f>
        <v>0</v>
      </c>
      <c r="Q668" s="185">
        <v>3.2000000000000002E-3</v>
      </c>
      <c r="R668" s="185">
        <f>Q668*H668</f>
        <v>2.5600000000000001E-2</v>
      </c>
      <c r="S668" s="185">
        <v>0</v>
      </c>
      <c r="T668" s="186">
        <f>S668*H668</f>
        <v>0</v>
      </c>
      <c r="U668" s="35"/>
      <c r="V668" s="35"/>
      <c r="W668" s="35"/>
      <c r="X668" s="35"/>
      <c r="Y668" s="35"/>
      <c r="Z668" s="35"/>
      <c r="AA668" s="35"/>
      <c r="AB668" s="35"/>
      <c r="AC668" s="35"/>
      <c r="AD668" s="35"/>
      <c r="AE668" s="35"/>
      <c r="AR668" s="187" t="s">
        <v>186</v>
      </c>
      <c r="AT668" s="187" t="s">
        <v>394</v>
      </c>
      <c r="AU668" s="187" t="s">
        <v>82</v>
      </c>
      <c r="AY668" s="18" t="s">
        <v>130</v>
      </c>
      <c r="BE668" s="188">
        <f>IF(N668="základní",J668,0)</f>
        <v>0</v>
      </c>
      <c r="BF668" s="188">
        <f>IF(N668="snížená",J668,0)</f>
        <v>0</v>
      </c>
      <c r="BG668" s="188">
        <f>IF(N668="zákl. přenesená",J668,0)</f>
        <v>0</v>
      </c>
      <c r="BH668" s="188">
        <f>IF(N668="sníž. přenesená",J668,0)</f>
        <v>0</v>
      </c>
      <c r="BI668" s="188">
        <f>IF(N668="nulová",J668,0)</f>
        <v>0</v>
      </c>
      <c r="BJ668" s="18" t="s">
        <v>79</v>
      </c>
      <c r="BK668" s="188">
        <f>ROUND(I668*H668,2)</f>
        <v>0</v>
      </c>
      <c r="BL668" s="18" t="s">
        <v>137</v>
      </c>
      <c r="BM668" s="187" t="s">
        <v>955</v>
      </c>
    </row>
    <row r="669" spans="1:65" s="2" customFormat="1" ht="11.25">
      <c r="A669" s="35"/>
      <c r="B669" s="36"/>
      <c r="C669" s="37"/>
      <c r="D669" s="189" t="s">
        <v>139</v>
      </c>
      <c r="E669" s="37"/>
      <c r="F669" s="190" t="s">
        <v>954</v>
      </c>
      <c r="G669" s="37"/>
      <c r="H669" s="37"/>
      <c r="I669" s="191"/>
      <c r="J669" s="37"/>
      <c r="K669" s="37"/>
      <c r="L669" s="40"/>
      <c r="M669" s="192"/>
      <c r="N669" s="193"/>
      <c r="O669" s="65"/>
      <c r="P669" s="65"/>
      <c r="Q669" s="65"/>
      <c r="R669" s="65"/>
      <c r="S669" s="65"/>
      <c r="T669" s="66"/>
      <c r="U669" s="35"/>
      <c r="V669" s="35"/>
      <c r="W669" s="35"/>
      <c r="X669" s="35"/>
      <c r="Y669" s="35"/>
      <c r="Z669" s="35"/>
      <c r="AA669" s="35"/>
      <c r="AB669" s="35"/>
      <c r="AC669" s="35"/>
      <c r="AD669" s="35"/>
      <c r="AE669" s="35"/>
      <c r="AT669" s="18" t="s">
        <v>139</v>
      </c>
      <c r="AU669" s="18" t="s">
        <v>82</v>
      </c>
    </row>
    <row r="670" spans="1:65" s="13" customFormat="1" ht="11.25">
      <c r="B670" s="196"/>
      <c r="C670" s="197"/>
      <c r="D670" s="189" t="s">
        <v>143</v>
      </c>
      <c r="E670" s="198" t="s">
        <v>19</v>
      </c>
      <c r="F670" s="199" t="s">
        <v>956</v>
      </c>
      <c r="G670" s="197"/>
      <c r="H670" s="200">
        <v>2</v>
      </c>
      <c r="I670" s="201"/>
      <c r="J670" s="197"/>
      <c r="K670" s="197"/>
      <c r="L670" s="202"/>
      <c r="M670" s="203"/>
      <c r="N670" s="204"/>
      <c r="O670" s="204"/>
      <c r="P670" s="204"/>
      <c r="Q670" s="204"/>
      <c r="R670" s="204"/>
      <c r="S670" s="204"/>
      <c r="T670" s="205"/>
      <c r="AT670" s="206" t="s">
        <v>143</v>
      </c>
      <c r="AU670" s="206" t="s">
        <v>82</v>
      </c>
      <c r="AV670" s="13" t="s">
        <v>82</v>
      </c>
      <c r="AW670" s="13" t="s">
        <v>33</v>
      </c>
      <c r="AX670" s="13" t="s">
        <v>71</v>
      </c>
      <c r="AY670" s="206" t="s">
        <v>130</v>
      </c>
    </row>
    <row r="671" spans="1:65" s="13" customFormat="1" ht="11.25">
      <c r="B671" s="196"/>
      <c r="C671" s="197"/>
      <c r="D671" s="189" t="s">
        <v>143</v>
      </c>
      <c r="E671" s="198" t="s">
        <v>19</v>
      </c>
      <c r="F671" s="199" t="s">
        <v>942</v>
      </c>
      <c r="G671" s="197"/>
      <c r="H671" s="200">
        <v>1</v>
      </c>
      <c r="I671" s="201"/>
      <c r="J671" s="197"/>
      <c r="K671" s="197"/>
      <c r="L671" s="202"/>
      <c r="M671" s="203"/>
      <c r="N671" s="204"/>
      <c r="O671" s="204"/>
      <c r="P671" s="204"/>
      <c r="Q671" s="204"/>
      <c r="R671" s="204"/>
      <c r="S671" s="204"/>
      <c r="T671" s="205"/>
      <c r="AT671" s="206" t="s">
        <v>143</v>
      </c>
      <c r="AU671" s="206" t="s">
        <v>82</v>
      </c>
      <c r="AV671" s="13" t="s">
        <v>82</v>
      </c>
      <c r="AW671" s="13" t="s">
        <v>33</v>
      </c>
      <c r="AX671" s="13" t="s">
        <v>71</v>
      </c>
      <c r="AY671" s="206" t="s">
        <v>130</v>
      </c>
    </row>
    <row r="672" spans="1:65" s="13" customFormat="1" ht="11.25">
      <c r="B672" s="196"/>
      <c r="C672" s="197"/>
      <c r="D672" s="189" t="s">
        <v>143</v>
      </c>
      <c r="E672" s="198" t="s">
        <v>19</v>
      </c>
      <c r="F672" s="199" t="s">
        <v>943</v>
      </c>
      <c r="G672" s="197"/>
      <c r="H672" s="200">
        <v>1</v>
      </c>
      <c r="I672" s="201"/>
      <c r="J672" s="197"/>
      <c r="K672" s="197"/>
      <c r="L672" s="202"/>
      <c r="M672" s="203"/>
      <c r="N672" s="204"/>
      <c r="O672" s="204"/>
      <c r="P672" s="204"/>
      <c r="Q672" s="204"/>
      <c r="R672" s="204"/>
      <c r="S672" s="204"/>
      <c r="T672" s="205"/>
      <c r="AT672" s="206" t="s">
        <v>143</v>
      </c>
      <c r="AU672" s="206" t="s">
        <v>82</v>
      </c>
      <c r="AV672" s="13" t="s">
        <v>82</v>
      </c>
      <c r="AW672" s="13" t="s">
        <v>33</v>
      </c>
      <c r="AX672" s="13" t="s">
        <v>71</v>
      </c>
      <c r="AY672" s="206" t="s">
        <v>130</v>
      </c>
    </row>
    <row r="673" spans="1:65" s="13" customFormat="1" ht="11.25">
      <c r="B673" s="196"/>
      <c r="C673" s="197"/>
      <c r="D673" s="189" t="s">
        <v>143</v>
      </c>
      <c r="E673" s="198" t="s">
        <v>19</v>
      </c>
      <c r="F673" s="199" t="s">
        <v>957</v>
      </c>
      <c r="G673" s="197"/>
      <c r="H673" s="200">
        <v>2</v>
      </c>
      <c r="I673" s="201"/>
      <c r="J673" s="197"/>
      <c r="K673" s="197"/>
      <c r="L673" s="202"/>
      <c r="M673" s="203"/>
      <c r="N673" s="204"/>
      <c r="O673" s="204"/>
      <c r="P673" s="204"/>
      <c r="Q673" s="204"/>
      <c r="R673" s="204"/>
      <c r="S673" s="204"/>
      <c r="T673" s="205"/>
      <c r="AT673" s="206" t="s">
        <v>143</v>
      </c>
      <c r="AU673" s="206" t="s">
        <v>82</v>
      </c>
      <c r="AV673" s="13" t="s">
        <v>82</v>
      </c>
      <c r="AW673" s="13" t="s">
        <v>33</v>
      </c>
      <c r="AX673" s="13" t="s">
        <v>71</v>
      </c>
      <c r="AY673" s="206" t="s">
        <v>130</v>
      </c>
    </row>
    <row r="674" spans="1:65" s="13" customFormat="1" ht="11.25">
      <c r="B674" s="196"/>
      <c r="C674" s="197"/>
      <c r="D674" s="189" t="s">
        <v>143</v>
      </c>
      <c r="E674" s="198" t="s">
        <v>19</v>
      </c>
      <c r="F674" s="199" t="s">
        <v>945</v>
      </c>
      <c r="G674" s="197"/>
      <c r="H674" s="200">
        <v>1</v>
      </c>
      <c r="I674" s="201"/>
      <c r="J674" s="197"/>
      <c r="K674" s="197"/>
      <c r="L674" s="202"/>
      <c r="M674" s="203"/>
      <c r="N674" s="204"/>
      <c r="O674" s="204"/>
      <c r="P674" s="204"/>
      <c r="Q674" s="204"/>
      <c r="R674" s="204"/>
      <c r="S674" s="204"/>
      <c r="T674" s="205"/>
      <c r="AT674" s="206" t="s">
        <v>143</v>
      </c>
      <c r="AU674" s="206" t="s">
        <v>82</v>
      </c>
      <c r="AV674" s="13" t="s">
        <v>82</v>
      </c>
      <c r="AW674" s="13" t="s">
        <v>33</v>
      </c>
      <c r="AX674" s="13" t="s">
        <v>71</v>
      </c>
      <c r="AY674" s="206" t="s">
        <v>130</v>
      </c>
    </row>
    <row r="675" spans="1:65" s="13" customFormat="1" ht="11.25">
      <c r="B675" s="196"/>
      <c r="C675" s="197"/>
      <c r="D675" s="189" t="s">
        <v>143</v>
      </c>
      <c r="E675" s="198" t="s">
        <v>19</v>
      </c>
      <c r="F675" s="199" t="s">
        <v>738</v>
      </c>
      <c r="G675" s="197"/>
      <c r="H675" s="200">
        <v>1</v>
      </c>
      <c r="I675" s="201"/>
      <c r="J675" s="197"/>
      <c r="K675" s="197"/>
      <c r="L675" s="202"/>
      <c r="M675" s="203"/>
      <c r="N675" s="204"/>
      <c r="O675" s="204"/>
      <c r="P675" s="204"/>
      <c r="Q675" s="204"/>
      <c r="R675" s="204"/>
      <c r="S675" s="204"/>
      <c r="T675" s="205"/>
      <c r="AT675" s="206" t="s">
        <v>143</v>
      </c>
      <c r="AU675" s="206" t="s">
        <v>82</v>
      </c>
      <c r="AV675" s="13" t="s">
        <v>82</v>
      </c>
      <c r="AW675" s="13" t="s">
        <v>33</v>
      </c>
      <c r="AX675" s="13" t="s">
        <v>71</v>
      </c>
      <c r="AY675" s="206" t="s">
        <v>130</v>
      </c>
    </row>
    <row r="676" spans="1:65" s="2" customFormat="1" ht="16.5" customHeight="1">
      <c r="A676" s="35"/>
      <c r="B676" s="36"/>
      <c r="C676" s="176" t="s">
        <v>958</v>
      </c>
      <c r="D676" s="176" t="s">
        <v>132</v>
      </c>
      <c r="E676" s="177" t="s">
        <v>959</v>
      </c>
      <c r="F676" s="178" t="s">
        <v>960</v>
      </c>
      <c r="G676" s="179" t="s">
        <v>427</v>
      </c>
      <c r="H676" s="180">
        <v>6</v>
      </c>
      <c r="I676" s="181"/>
      <c r="J676" s="182">
        <f>ROUND(I676*H676,2)</f>
        <v>0</v>
      </c>
      <c r="K676" s="178" t="s">
        <v>136</v>
      </c>
      <c r="L676" s="40"/>
      <c r="M676" s="183" t="s">
        <v>19</v>
      </c>
      <c r="N676" s="184" t="s">
        <v>42</v>
      </c>
      <c r="O676" s="65"/>
      <c r="P676" s="185">
        <f>O676*H676</f>
        <v>0</v>
      </c>
      <c r="Q676" s="185">
        <v>0</v>
      </c>
      <c r="R676" s="185">
        <f>Q676*H676</f>
        <v>0</v>
      </c>
      <c r="S676" s="185">
        <v>0</v>
      </c>
      <c r="T676" s="186">
        <f>S676*H676</f>
        <v>0</v>
      </c>
      <c r="U676" s="35"/>
      <c r="V676" s="35"/>
      <c r="W676" s="35"/>
      <c r="X676" s="35"/>
      <c r="Y676" s="35"/>
      <c r="Z676" s="35"/>
      <c r="AA676" s="35"/>
      <c r="AB676" s="35"/>
      <c r="AC676" s="35"/>
      <c r="AD676" s="35"/>
      <c r="AE676" s="35"/>
      <c r="AR676" s="187" t="s">
        <v>137</v>
      </c>
      <c r="AT676" s="187" t="s">
        <v>132</v>
      </c>
      <c r="AU676" s="187" t="s">
        <v>82</v>
      </c>
      <c r="AY676" s="18" t="s">
        <v>130</v>
      </c>
      <c r="BE676" s="188">
        <f>IF(N676="základní",J676,0)</f>
        <v>0</v>
      </c>
      <c r="BF676" s="188">
        <f>IF(N676="snížená",J676,0)</f>
        <v>0</v>
      </c>
      <c r="BG676" s="188">
        <f>IF(N676="zákl. přenesená",J676,0)</f>
        <v>0</v>
      </c>
      <c r="BH676" s="188">
        <f>IF(N676="sníž. přenesená",J676,0)</f>
        <v>0</v>
      </c>
      <c r="BI676" s="188">
        <f>IF(N676="nulová",J676,0)</f>
        <v>0</v>
      </c>
      <c r="BJ676" s="18" t="s">
        <v>79</v>
      </c>
      <c r="BK676" s="188">
        <f>ROUND(I676*H676,2)</f>
        <v>0</v>
      </c>
      <c r="BL676" s="18" t="s">
        <v>137</v>
      </c>
      <c r="BM676" s="187" t="s">
        <v>961</v>
      </c>
    </row>
    <row r="677" spans="1:65" s="2" customFormat="1" ht="11.25">
      <c r="A677" s="35"/>
      <c r="B677" s="36"/>
      <c r="C677" s="37"/>
      <c r="D677" s="189" t="s">
        <v>139</v>
      </c>
      <c r="E677" s="37"/>
      <c r="F677" s="190" t="s">
        <v>962</v>
      </c>
      <c r="G677" s="37"/>
      <c r="H677" s="37"/>
      <c r="I677" s="191"/>
      <c r="J677" s="37"/>
      <c r="K677" s="37"/>
      <c r="L677" s="40"/>
      <c r="M677" s="192"/>
      <c r="N677" s="193"/>
      <c r="O677" s="65"/>
      <c r="P677" s="65"/>
      <c r="Q677" s="65"/>
      <c r="R677" s="65"/>
      <c r="S677" s="65"/>
      <c r="T677" s="66"/>
      <c r="U677" s="35"/>
      <c r="V677" s="35"/>
      <c r="W677" s="35"/>
      <c r="X677" s="35"/>
      <c r="Y677" s="35"/>
      <c r="Z677" s="35"/>
      <c r="AA677" s="35"/>
      <c r="AB677" s="35"/>
      <c r="AC677" s="35"/>
      <c r="AD677" s="35"/>
      <c r="AE677" s="35"/>
      <c r="AT677" s="18" t="s">
        <v>139</v>
      </c>
      <c r="AU677" s="18" t="s">
        <v>82</v>
      </c>
    </row>
    <row r="678" spans="1:65" s="2" customFormat="1" ht="11.25">
      <c r="A678" s="35"/>
      <c r="B678" s="36"/>
      <c r="C678" s="37"/>
      <c r="D678" s="194" t="s">
        <v>141</v>
      </c>
      <c r="E678" s="37"/>
      <c r="F678" s="195" t="s">
        <v>963</v>
      </c>
      <c r="G678" s="37"/>
      <c r="H678" s="37"/>
      <c r="I678" s="191"/>
      <c r="J678" s="37"/>
      <c r="K678" s="37"/>
      <c r="L678" s="40"/>
      <c r="M678" s="192"/>
      <c r="N678" s="193"/>
      <c r="O678" s="65"/>
      <c r="P678" s="65"/>
      <c r="Q678" s="65"/>
      <c r="R678" s="65"/>
      <c r="S678" s="65"/>
      <c r="T678" s="66"/>
      <c r="U678" s="35"/>
      <c r="V678" s="35"/>
      <c r="W678" s="35"/>
      <c r="X678" s="35"/>
      <c r="Y678" s="35"/>
      <c r="Z678" s="35"/>
      <c r="AA678" s="35"/>
      <c r="AB678" s="35"/>
      <c r="AC678" s="35"/>
      <c r="AD678" s="35"/>
      <c r="AE678" s="35"/>
      <c r="AT678" s="18" t="s">
        <v>141</v>
      </c>
      <c r="AU678" s="18" t="s">
        <v>82</v>
      </c>
    </row>
    <row r="679" spans="1:65" s="13" customFormat="1" ht="11.25">
      <c r="B679" s="196"/>
      <c r="C679" s="197"/>
      <c r="D679" s="189" t="s">
        <v>143</v>
      </c>
      <c r="E679" s="198" t="s">
        <v>19</v>
      </c>
      <c r="F679" s="199" t="s">
        <v>964</v>
      </c>
      <c r="G679" s="197"/>
      <c r="H679" s="200">
        <v>1</v>
      </c>
      <c r="I679" s="201"/>
      <c r="J679" s="197"/>
      <c r="K679" s="197"/>
      <c r="L679" s="202"/>
      <c r="M679" s="203"/>
      <c r="N679" s="204"/>
      <c r="O679" s="204"/>
      <c r="P679" s="204"/>
      <c r="Q679" s="204"/>
      <c r="R679" s="204"/>
      <c r="S679" s="204"/>
      <c r="T679" s="205"/>
      <c r="AT679" s="206" t="s">
        <v>143</v>
      </c>
      <c r="AU679" s="206" t="s">
        <v>82</v>
      </c>
      <c r="AV679" s="13" t="s">
        <v>82</v>
      </c>
      <c r="AW679" s="13" t="s">
        <v>33</v>
      </c>
      <c r="AX679" s="13" t="s">
        <v>71</v>
      </c>
      <c r="AY679" s="206" t="s">
        <v>130</v>
      </c>
    </row>
    <row r="680" spans="1:65" s="13" customFormat="1" ht="11.25">
      <c r="B680" s="196"/>
      <c r="C680" s="197"/>
      <c r="D680" s="189" t="s">
        <v>143</v>
      </c>
      <c r="E680" s="198" t="s">
        <v>19</v>
      </c>
      <c r="F680" s="199" t="s">
        <v>965</v>
      </c>
      <c r="G680" s="197"/>
      <c r="H680" s="200">
        <v>1</v>
      </c>
      <c r="I680" s="201"/>
      <c r="J680" s="197"/>
      <c r="K680" s="197"/>
      <c r="L680" s="202"/>
      <c r="M680" s="203"/>
      <c r="N680" s="204"/>
      <c r="O680" s="204"/>
      <c r="P680" s="204"/>
      <c r="Q680" s="204"/>
      <c r="R680" s="204"/>
      <c r="S680" s="204"/>
      <c r="T680" s="205"/>
      <c r="AT680" s="206" t="s">
        <v>143</v>
      </c>
      <c r="AU680" s="206" t="s">
        <v>82</v>
      </c>
      <c r="AV680" s="13" t="s">
        <v>82</v>
      </c>
      <c r="AW680" s="13" t="s">
        <v>33</v>
      </c>
      <c r="AX680" s="13" t="s">
        <v>71</v>
      </c>
      <c r="AY680" s="206" t="s">
        <v>130</v>
      </c>
    </row>
    <row r="681" spans="1:65" s="13" customFormat="1" ht="11.25">
      <c r="B681" s="196"/>
      <c r="C681" s="197"/>
      <c r="D681" s="189" t="s">
        <v>143</v>
      </c>
      <c r="E681" s="198" t="s">
        <v>19</v>
      </c>
      <c r="F681" s="199" t="s">
        <v>966</v>
      </c>
      <c r="G681" s="197"/>
      <c r="H681" s="200">
        <v>1</v>
      </c>
      <c r="I681" s="201"/>
      <c r="J681" s="197"/>
      <c r="K681" s="197"/>
      <c r="L681" s="202"/>
      <c r="M681" s="203"/>
      <c r="N681" s="204"/>
      <c r="O681" s="204"/>
      <c r="P681" s="204"/>
      <c r="Q681" s="204"/>
      <c r="R681" s="204"/>
      <c r="S681" s="204"/>
      <c r="T681" s="205"/>
      <c r="AT681" s="206" t="s">
        <v>143</v>
      </c>
      <c r="AU681" s="206" t="s">
        <v>82</v>
      </c>
      <c r="AV681" s="13" t="s">
        <v>82</v>
      </c>
      <c r="AW681" s="13" t="s">
        <v>33</v>
      </c>
      <c r="AX681" s="13" t="s">
        <v>71</v>
      </c>
      <c r="AY681" s="206" t="s">
        <v>130</v>
      </c>
    </row>
    <row r="682" spans="1:65" s="13" customFormat="1" ht="11.25">
      <c r="B682" s="196"/>
      <c r="C682" s="197"/>
      <c r="D682" s="189" t="s">
        <v>143</v>
      </c>
      <c r="E682" s="198" t="s">
        <v>19</v>
      </c>
      <c r="F682" s="199" t="s">
        <v>967</v>
      </c>
      <c r="G682" s="197"/>
      <c r="H682" s="200">
        <v>1</v>
      </c>
      <c r="I682" s="201"/>
      <c r="J682" s="197"/>
      <c r="K682" s="197"/>
      <c r="L682" s="202"/>
      <c r="M682" s="203"/>
      <c r="N682" s="204"/>
      <c r="O682" s="204"/>
      <c r="P682" s="204"/>
      <c r="Q682" s="204"/>
      <c r="R682" s="204"/>
      <c r="S682" s="204"/>
      <c r="T682" s="205"/>
      <c r="AT682" s="206" t="s">
        <v>143</v>
      </c>
      <c r="AU682" s="206" t="s">
        <v>82</v>
      </c>
      <c r="AV682" s="13" t="s">
        <v>82</v>
      </c>
      <c r="AW682" s="13" t="s">
        <v>33</v>
      </c>
      <c r="AX682" s="13" t="s">
        <v>71</v>
      </c>
      <c r="AY682" s="206" t="s">
        <v>130</v>
      </c>
    </row>
    <row r="683" spans="1:65" s="13" customFormat="1" ht="11.25">
      <c r="B683" s="196"/>
      <c r="C683" s="197"/>
      <c r="D683" s="189" t="s">
        <v>143</v>
      </c>
      <c r="E683" s="198" t="s">
        <v>19</v>
      </c>
      <c r="F683" s="199" t="s">
        <v>968</v>
      </c>
      <c r="G683" s="197"/>
      <c r="H683" s="200">
        <v>1</v>
      </c>
      <c r="I683" s="201"/>
      <c r="J683" s="197"/>
      <c r="K683" s="197"/>
      <c r="L683" s="202"/>
      <c r="M683" s="203"/>
      <c r="N683" s="204"/>
      <c r="O683" s="204"/>
      <c r="P683" s="204"/>
      <c r="Q683" s="204"/>
      <c r="R683" s="204"/>
      <c r="S683" s="204"/>
      <c r="T683" s="205"/>
      <c r="AT683" s="206" t="s">
        <v>143</v>
      </c>
      <c r="AU683" s="206" t="s">
        <v>82</v>
      </c>
      <c r="AV683" s="13" t="s">
        <v>82</v>
      </c>
      <c r="AW683" s="13" t="s">
        <v>33</v>
      </c>
      <c r="AX683" s="13" t="s">
        <v>71</v>
      </c>
      <c r="AY683" s="206" t="s">
        <v>130</v>
      </c>
    </row>
    <row r="684" spans="1:65" s="13" customFormat="1" ht="11.25">
      <c r="B684" s="196"/>
      <c r="C684" s="197"/>
      <c r="D684" s="189" t="s">
        <v>143</v>
      </c>
      <c r="E684" s="198" t="s">
        <v>19</v>
      </c>
      <c r="F684" s="199" t="s">
        <v>969</v>
      </c>
      <c r="G684" s="197"/>
      <c r="H684" s="200">
        <v>1</v>
      </c>
      <c r="I684" s="201"/>
      <c r="J684" s="197"/>
      <c r="K684" s="197"/>
      <c r="L684" s="202"/>
      <c r="M684" s="203"/>
      <c r="N684" s="204"/>
      <c r="O684" s="204"/>
      <c r="P684" s="204"/>
      <c r="Q684" s="204"/>
      <c r="R684" s="204"/>
      <c r="S684" s="204"/>
      <c r="T684" s="205"/>
      <c r="AT684" s="206" t="s">
        <v>143</v>
      </c>
      <c r="AU684" s="206" t="s">
        <v>82</v>
      </c>
      <c r="AV684" s="13" t="s">
        <v>82</v>
      </c>
      <c r="AW684" s="13" t="s">
        <v>33</v>
      </c>
      <c r="AX684" s="13" t="s">
        <v>71</v>
      </c>
      <c r="AY684" s="206" t="s">
        <v>130</v>
      </c>
    </row>
    <row r="685" spans="1:65" s="2" customFormat="1" ht="21.75" customHeight="1">
      <c r="A685" s="35"/>
      <c r="B685" s="36"/>
      <c r="C685" s="176" t="s">
        <v>970</v>
      </c>
      <c r="D685" s="176" t="s">
        <v>132</v>
      </c>
      <c r="E685" s="177" t="s">
        <v>971</v>
      </c>
      <c r="F685" s="178" t="s">
        <v>972</v>
      </c>
      <c r="G685" s="179" t="s">
        <v>427</v>
      </c>
      <c r="H685" s="180">
        <v>2</v>
      </c>
      <c r="I685" s="181"/>
      <c r="J685" s="182">
        <f>ROUND(I685*H685,2)</f>
        <v>0</v>
      </c>
      <c r="K685" s="178" t="s">
        <v>136</v>
      </c>
      <c r="L685" s="40"/>
      <c r="M685" s="183" t="s">
        <v>19</v>
      </c>
      <c r="N685" s="184" t="s">
        <v>42</v>
      </c>
      <c r="O685" s="65"/>
      <c r="P685" s="185">
        <f>O685*H685</f>
        <v>0</v>
      </c>
      <c r="Q685" s="185">
        <v>3.7350000000000001E-2</v>
      </c>
      <c r="R685" s="185">
        <f>Q685*H685</f>
        <v>7.4700000000000003E-2</v>
      </c>
      <c r="S685" s="185">
        <v>0</v>
      </c>
      <c r="T685" s="186">
        <f>S685*H685</f>
        <v>0</v>
      </c>
      <c r="U685" s="35"/>
      <c r="V685" s="35"/>
      <c r="W685" s="35"/>
      <c r="X685" s="35"/>
      <c r="Y685" s="35"/>
      <c r="Z685" s="35"/>
      <c r="AA685" s="35"/>
      <c r="AB685" s="35"/>
      <c r="AC685" s="35"/>
      <c r="AD685" s="35"/>
      <c r="AE685" s="35"/>
      <c r="AR685" s="187" t="s">
        <v>137</v>
      </c>
      <c r="AT685" s="187" t="s">
        <v>132</v>
      </c>
      <c r="AU685" s="187" t="s">
        <v>82</v>
      </c>
      <c r="AY685" s="18" t="s">
        <v>130</v>
      </c>
      <c r="BE685" s="188">
        <f>IF(N685="základní",J685,0)</f>
        <v>0</v>
      </c>
      <c r="BF685" s="188">
        <f>IF(N685="snížená",J685,0)</f>
        <v>0</v>
      </c>
      <c r="BG685" s="188">
        <f>IF(N685="zákl. přenesená",J685,0)</f>
        <v>0</v>
      </c>
      <c r="BH685" s="188">
        <f>IF(N685="sníž. přenesená",J685,0)</f>
        <v>0</v>
      </c>
      <c r="BI685" s="188">
        <f>IF(N685="nulová",J685,0)</f>
        <v>0</v>
      </c>
      <c r="BJ685" s="18" t="s">
        <v>79</v>
      </c>
      <c r="BK685" s="188">
        <f>ROUND(I685*H685,2)</f>
        <v>0</v>
      </c>
      <c r="BL685" s="18" t="s">
        <v>137</v>
      </c>
      <c r="BM685" s="187" t="s">
        <v>973</v>
      </c>
    </row>
    <row r="686" spans="1:65" s="2" customFormat="1" ht="11.25">
      <c r="A686" s="35"/>
      <c r="B686" s="36"/>
      <c r="C686" s="37"/>
      <c r="D686" s="189" t="s">
        <v>139</v>
      </c>
      <c r="E686" s="37"/>
      <c r="F686" s="190" t="s">
        <v>974</v>
      </c>
      <c r="G686" s="37"/>
      <c r="H686" s="37"/>
      <c r="I686" s="191"/>
      <c r="J686" s="37"/>
      <c r="K686" s="37"/>
      <c r="L686" s="40"/>
      <c r="M686" s="192"/>
      <c r="N686" s="193"/>
      <c r="O686" s="65"/>
      <c r="P686" s="65"/>
      <c r="Q686" s="65"/>
      <c r="R686" s="65"/>
      <c r="S686" s="65"/>
      <c r="T686" s="66"/>
      <c r="U686" s="35"/>
      <c r="V686" s="35"/>
      <c r="W686" s="35"/>
      <c r="X686" s="35"/>
      <c r="Y686" s="35"/>
      <c r="Z686" s="35"/>
      <c r="AA686" s="35"/>
      <c r="AB686" s="35"/>
      <c r="AC686" s="35"/>
      <c r="AD686" s="35"/>
      <c r="AE686" s="35"/>
      <c r="AT686" s="18" t="s">
        <v>139</v>
      </c>
      <c r="AU686" s="18" t="s">
        <v>82</v>
      </c>
    </row>
    <row r="687" spans="1:65" s="2" customFormat="1" ht="11.25">
      <c r="A687" s="35"/>
      <c r="B687" s="36"/>
      <c r="C687" s="37"/>
      <c r="D687" s="194" t="s">
        <v>141</v>
      </c>
      <c r="E687" s="37"/>
      <c r="F687" s="195" t="s">
        <v>975</v>
      </c>
      <c r="G687" s="37"/>
      <c r="H687" s="37"/>
      <c r="I687" s="191"/>
      <c r="J687" s="37"/>
      <c r="K687" s="37"/>
      <c r="L687" s="40"/>
      <c r="M687" s="192"/>
      <c r="N687" s="193"/>
      <c r="O687" s="65"/>
      <c r="P687" s="65"/>
      <c r="Q687" s="65"/>
      <c r="R687" s="65"/>
      <c r="S687" s="65"/>
      <c r="T687" s="66"/>
      <c r="U687" s="35"/>
      <c r="V687" s="35"/>
      <c r="W687" s="35"/>
      <c r="X687" s="35"/>
      <c r="Y687" s="35"/>
      <c r="Z687" s="35"/>
      <c r="AA687" s="35"/>
      <c r="AB687" s="35"/>
      <c r="AC687" s="35"/>
      <c r="AD687" s="35"/>
      <c r="AE687" s="35"/>
      <c r="AT687" s="18" t="s">
        <v>141</v>
      </c>
      <c r="AU687" s="18" t="s">
        <v>82</v>
      </c>
    </row>
    <row r="688" spans="1:65" s="13" customFormat="1" ht="11.25">
      <c r="B688" s="196"/>
      <c r="C688" s="197"/>
      <c r="D688" s="189" t="s">
        <v>143</v>
      </c>
      <c r="E688" s="198" t="s">
        <v>19</v>
      </c>
      <c r="F688" s="199" t="s">
        <v>737</v>
      </c>
      <c r="G688" s="197"/>
      <c r="H688" s="200">
        <v>1</v>
      </c>
      <c r="I688" s="201"/>
      <c r="J688" s="197"/>
      <c r="K688" s="197"/>
      <c r="L688" s="202"/>
      <c r="M688" s="203"/>
      <c r="N688" s="204"/>
      <c r="O688" s="204"/>
      <c r="P688" s="204"/>
      <c r="Q688" s="204"/>
      <c r="R688" s="204"/>
      <c r="S688" s="204"/>
      <c r="T688" s="205"/>
      <c r="AT688" s="206" t="s">
        <v>143</v>
      </c>
      <c r="AU688" s="206" t="s">
        <v>82</v>
      </c>
      <c r="AV688" s="13" t="s">
        <v>82</v>
      </c>
      <c r="AW688" s="13" t="s">
        <v>33</v>
      </c>
      <c r="AX688" s="13" t="s">
        <v>71</v>
      </c>
      <c r="AY688" s="206" t="s">
        <v>130</v>
      </c>
    </row>
    <row r="689" spans="1:65" s="13" customFormat="1" ht="11.25">
      <c r="B689" s="196"/>
      <c r="C689" s="197"/>
      <c r="D689" s="189" t="s">
        <v>143</v>
      </c>
      <c r="E689" s="198" t="s">
        <v>19</v>
      </c>
      <c r="F689" s="199" t="s">
        <v>944</v>
      </c>
      <c r="G689" s="197"/>
      <c r="H689" s="200">
        <v>1</v>
      </c>
      <c r="I689" s="201"/>
      <c r="J689" s="197"/>
      <c r="K689" s="197"/>
      <c r="L689" s="202"/>
      <c r="M689" s="203"/>
      <c r="N689" s="204"/>
      <c r="O689" s="204"/>
      <c r="P689" s="204"/>
      <c r="Q689" s="204"/>
      <c r="R689" s="204"/>
      <c r="S689" s="204"/>
      <c r="T689" s="205"/>
      <c r="AT689" s="206" t="s">
        <v>143</v>
      </c>
      <c r="AU689" s="206" t="s">
        <v>82</v>
      </c>
      <c r="AV689" s="13" t="s">
        <v>82</v>
      </c>
      <c r="AW689" s="13" t="s">
        <v>33</v>
      </c>
      <c r="AX689" s="13" t="s">
        <v>71</v>
      </c>
      <c r="AY689" s="206" t="s">
        <v>130</v>
      </c>
    </row>
    <row r="690" spans="1:65" s="2" customFormat="1" ht="21.75" customHeight="1">
      <c r="A690" s="35"/>
      <c r="B690" s="36"/>
      <c r="C690" s="176" t="s">
        <v>976</v>
      </c>
      <c r="D690" s="176" t="s">
        <v>132</v>
      </c>
      <c r="E690" s="177" t="s">
        <v>977</v>
      </c>
      <c r="F690" s="178" t="s">
        <v>978</v>
      </c>
      <c r="G690" s="179" t="s">
        <v>427</v>
      </c>
      <c r="H690" s="180">
        <v>2</v>
      </c>
      <c r="I690" s="181"/>
      <c r="J690" s="182">
        <f>ROUND(I690*H690,2)</f>
        <v>0</v>
      </c>
      <c r="K690" s="178" t="s">
        <v>136</v>
      </c>
      <c r="L690" s="40"/>
      <c r="M690" s="183" t="s">
        <v>19</v>
      </c>
      <c r="N690" s="184" t="s">
        <v>42</v>
      </c>
      <c r="O690" s="65"/>
      <c r="P690" s="185">
        <f>O690*H690</f>
        <v>0</v>
      </c>
      <c r="Q690" s="185">
        <v>0.12018</v>
      </c>
      <c r="R690" s="185">
        <f>Q690*H690</f>
        <v>0.24035999999999999</v>
      </c>
      <c r="S690" s="185">
        <v>0</v>
      </c>
      <c r="T690" s="186">
        <f>S690*H690</f>
        <v>0</v>
      </c>
      <c r="U690" s="35"/>
      <c r="V690" s="35"/>
      <c r="W690" s="35"/>
      <c r="X690" s="35"/>
      <c r="Y690" s="35"/>
      <c r="Z690" s="35"/>
      <c r="AA690" s="35"/>
      <c r="AB690" s="35"/>
      <c r="AC690" s="35"/>
      <c r="AD690" s="35"/>
      <c r="AE690" s="35"/>
      <c r="AR690" s="187" t="s">
        <v>137</v>
      </c>
      <c r="AT690" s="187" t="s">
        <v>132</v>
      </c>
      <c r="AU690" s="187" t="s">
        <v>82</v>
      </c>
      <c r="AY690" s="18" t="s">
        <v>130</v>
      </c>
      <c r="BE690" s="188">
        <f>IF(N690="základní",J690,0)</f>
        <v>0</v>
      </c>
      <c r="BF690" s="188">
        <f>IF(N690="snížená",J690,0)</f>
        <v>0</v>
      </c>
      <c r="BG690" s="188">
        <f>IF(N690="zákl. přenesená",J690,0)</f>
        <v>0</v>
      </c>
      <c r="BH690" s="188">
        <f>IF(N690="sníž. přenesená",J690,0)</f>
        <v>0</v>
      </c>
      <c r="BI690" s="188">
        <f>IF(N690="nulová",J690,0)</f>
        <v>0</v>
      </c>
      <c r="BJ690" s="18" t="s">
        <v>79</v>
      </c>
      <c r="BK690" s="188">
        <f>ROUND(I690*H690,2)</f>
        <v>0</v>
      </c>
      <c r="BL690" s="18" t="s">
        <v>137</v>
      </c>
      <c r="BM690" s="187" t="s">
        <v>979</v>
      </c>
    </row>
    <row r="691" spans="1:65" s="2" customFormat="1" ht="19.5">
      <c r="A691" s="35"/>
      <c r="B691" s="36"/>
      <c r="C691" s="37"/>
      <c r="D691" s="189" t="s">
        <v>139</v>
      </c>
      <c r="E691" s="37"/>
      <c r="F691" s="190" t="s">
        <v>980</v>
      </c>
      <c r="G691" s="37"/>
      <c r="H691" s="37"/>
      <c r="I691" s="191"/>
      <c r="J691" s="37"/>
      <c r="K691" s="37"/>
      <c r="L691" s="40"/>
      <c r="M691" s="192"/>
      <c r="N691" s="193"/>
      <c r="O691" s="65"/>
      <c r="P691" s="65"/>
      <c r="Q691" s="65"/>
      <c r="R691" s="65"/>
      <c r="S691" s="65"/>
      <c r="T691" s="66"/>
      <c r="U691" s="35"/>
      <c r="V691" s="35"/>
      <c r="W691" s="35"/>
      <c r="X691" s="35"/>
      <c r="Y691" s="35"/>
      <c r="Z691" s="35"/>
      <c r="AA691" s="35"/>
      <c r="AB691" s="35"/>
      <c r="AC691" s="35"/>
      <c r="AD691" s="35"/>
      <c r="AE691" s="35"/>
      <c r="AT691" s="18" t="s">
        <v>139</v>
      </c>
      <c r="AU691" s="18" t="s">
        <v>82</v>
      </c>
    </row>
    <row r="692" spans="1:65" s="2" customFormat="1" ht="11.25">
      <c r="A692" s="35"/>
      <c r="B692" s="36"/>
      <c r="C692" s="37"/>
      <c r="D692" s="194" t="s">
        <v>141</v>
      </c>
      <c r="E692" s="37"/>
      <c r="F692" s="195" t="s">
        <v>981</v>
      </c>
      <c r="G692" s="37"/>
      <c r="H692" s="37"/>
      <c r="I692" s="191"/>
      <c r="J692" s="37"/>
      <c r="K692" s="37"/>
      <c r="L692" s="40"/>
      <c r="M692" s="192"/>
      <c r="N692" s="193"/>
      <c r="O692" s="65"/>
      <c r="P692" s="65"/>
      <c r="Q692" s="65"/>
      <c r="R692" s="65"/>
      <c r="S692" s="65"/>
      <c r="T692" s="66"/>
      <c r="U692" s="35"/>
      <c r="V692" s="35"/>
      <c r="W692" s="35"/>
      <c r="X692" s="35"/>
      <c r="Y692" s="35"/>
      <c r="Z692" s="35"/>
      <c r="AA692" s="35"/>
      <c r="AB692" s="35"/>
      <c r="AC692" s="35"/>
      <c r="AD692" s="35"/>
      <c r="AE692" s="35"/>
      <c r="AT692" s="18" t="s">
        <v>141</v>
      </c>
      <c r="AU692" s="18" t="s">
        <v>82</v>
      </c>
    </row>
    <row r="693" spans="1:65" s="13" customFormat="1" ht="11.25">
      <c r="B693" s="196"/>
      <c r="C693" s="197"/>
      <c r="D693" s="189" t="s">
        <v>143</v>
      </c>
      <c r="E693" s="198" t="s">
        <v>19</v>
      </c>
      <c r="F693" s="199" t="s">
        <v>945</v>
      </c>
      <c r="G693" s="197"/>
      <c r="H693" s="200">
        <v>1</v>
      </c>
      <c r="I693" s="201"/>
      <c r="J693" s="197"/>
      <c r="K693" s="197"/>
      <c r="L693" s="202"/>
      <c r="M693" s="203"/>
      <c r="N693" s="204"/>
      <c r="O693" s="204"/>
      <c r="P693" s="204"/>
      <c r="Q693" s="204"/>
      <c r="R693" s="204"/>
      <c r="S693" s="204"/>
      <c r="T693" s="205"/>
      <c r="AT693" s="206" t="s">
        <v>143</v>
      </c>
      <c r="AU693" s="206" t="s">
        <v>82</v>
      </c>
      <c r="AV693" s="13" t="s">
        <v>82</v>
      </c>
      <c r="AW693" s="13" t="s">
        <v>33</v>
      </c>
      <c r="AX693" s="13" t="s">
        <v>71</v>
      </c>
      <c r="AY693" s="206" t="s">
        <v>130</v>
      </c>
    </row>
    <row r="694" spans="1:65" s="13" customFormat="1" ht="11.25">
      <c r="B694" s="196"/>
      <c r="C694" s="197"/>
      <c r="D694" s="189" t="s">
        <v>143</v>
      </c>
      <c r="E694" s="198" t="s">
        <v>19</v>
      </c>
      <c r="F694" s="199" t="s">
        <v>738</v>
      </c>
      <c r="G694" s="197"/>
      <c r="H694" s="200">
        <v>1</v>
      </c>
      <c r="I694" s="201"/>
      <c r="J694" s="197"/>
      <c r="K694" s="197"/>
      <c r="L694" s="202"/>
      <c r="M694" s="203"/>
      <c r="N694" s="204"/>
      <c r="O694" s="204"/>
      <c r="P694" s="204"/>
      <c r="Q694" s="204"/>
      <c r="R694" s="204"/>
      <c r="S694" s="204"/>
      <c r="T694" s="205"/>
      <c r="AT694" s="206" t="s">
        <v>143</v>
      </c>
      <c r="AU694" s="206" t="s">
        <v>82</v>
      </c>
      <c r="AV694" s="13" t="s">
        <v>82</v>
      </c>
      <c r="AW694" s="13" t="s">
        <v>33</v>
      </c>
      <c r="AX694" s="13" t="s">
        <v>71</v>
      </c>
      <c r="AY694" s="206" t="s">
        <v>130</v>
      </c>
    </row>
    <row r="695" spans="1:65" s="2" customFormat="1" ht="21.75" customHeight="1">
      <c r="A695" s="35"/>
      <c r="B695" s="36"/>
      <c r="C695" s="176" t="s">
        <v>982</v>
      </c>
      <c r="D695" s="176" t="s">
        <v>132</v>
      </c>
      <c r="E695" s="177" t="s">
        <v>983</v>
      </c>
      <c r="F695" s="178" t="s">
        <v>984</v>
      </c>
      <c r="G695" s="179" t="s">
        <v>427</v>
      </c>
      <c r="H695" s="180">
        <v>2</v>
      </c>
      <c r="I695" s="181"/>
      <c r="J695" s="182">
        <f>ROUND(I695*H695,2)</f>
        <v>0</v>
      </c>
      <c r="K695" s="178" t="s">
        <v>136</v>
      </c>
      <c r="L695" s="40"/>
      <c r="M695" s="183" t="s">
        <v>19</v>
      </c>
      <c r="N695" s="184" t="s">
        <v>42</v>
      </c>
      <c r="O695" s="65"/>
      <c r="P695" s="185">
        <f>O695*H695</f>
        <v>0</v>
      </c>
      <c r="Q695" s="185">
        <v>0.23734</v>
      </c>
      <c r="R695" s="185">
        <f>Q695*H695</f>
        <v>0.47467999999999999</v>
      </c>
      <c r="S695" s="185">
        <v>0</v>
      </c>
      <c r="T695" s="186">
        <f>S695*H695</f>
        <v>0</v>
      </c>
      <c r="U695" s="35"/>
      <c r="V695" s="35"/>
      <c r="W695" s="35"/>
      <c r="X695" s="35"/>
      <c r="Y695" s="35"/>
      <c r="Z695" s="35"/>
      <c r="AA695" s="35"/>
      <c r="AB695" s="35"/>
      <c r="AC695" s="35"/>
      <c r="AD695" s="35"/>
      <c r="AE695" s="35"/>
      <c r="AR695" s="187" t="s">
        <v>137</v>
      </c>
      <c r="AT695" s="187" t="s">
        <v>132</v>
      </c>
      <c r="AU695" s="187" t="s">
        <v>82</v>
      </c>
      <c r="AY695" s="18" t="s">
        <v>130</v>
      </c>
      <c r="BE695" s="188">
        <f>IF(N695="základní",J695,0)</f>
        <v>0</v>
      </c>
      <c r="BF695" s="188">
        <f>IF(N695="snížená",J695,0)</f>
        <v>0</v>
      </c>
      <c r="BG695" s="188">
        <f>IF(N695="zákl. přenesená",J695,0)</f>
        <v>0</v>
      </c>
      <c r="BH695" s="188">
        <f>IF(N695="sníž. přenesená",J695,0)</f>
        <v>0</v>
      </c>
      <c r="BI695" s="188">
        <f>IF(N695="nulová",J695,0)</f>
        <v>0</v>
      </c>
      <c r="BJ695" s="18" t="s">
        <v>79</v>
      </c>
      <c r="BK695" s="188">
        <f>ROUND(I695*H695,2)</f>
        <v>0</v>
      </c>
      <c r="BL695" s="18" t="s">
        <v>137</v>
      </c>
      <c r="BM695" s="187" t="s">
        <v>985</v>
      </c>
    </row>
    <row r="696" spans="1:65" s="2" customFormat="1" ht="19.5">
      <c r="A696" s="35"/>
      <c r="B696" s="36"/>
      <c r="C696" s="37"/>
      <c r="D696" s="189" t="s">
        <v>139</v>
      </c>
      <c r="E696" s="37"/>
      <c r="F696" s="190" t="s">
        <v>986</v>
      </c>
      <c r="G696" s="37"/>
      <c r="H696" s="37"/>
      <c r="I696" s="191"/>
      <c r="J696" s="37"/>
      <c r="K696" s="37"/>
      <c r="L696" s="40"/>
      <c r="M696" s="192"/>
      <c r="N696" s="193"/>
      <c r="O696" s="65"/>
      <c r="P696" s="65"/>
      <c r="Q696" s="65"/>
      <c r="R696" s="65"/>
      <c r="S696" s="65"/>
      <c r="T696" s="66"/>
      <c r="U696" s="35"/>
      <c r="V696" s="35"/>
      <c r="W696" s="35"/>
      <c r="X696" s="35"/>
      <c r="Y696" s="35"/>
      <c r="Z696" s="35"/>
      <c r="AA696" s="35"/>
      <c r="AB696" s="35"/>
      <c r="AC696" s="35"/>
      <c r="AD696" s="35"/>
      <c r="AE696" s="35"/>
      <c r="AT696" s="18" t="s">
        <v>139</v>
      </c>
      <c r="AU696" s="18" t="s">
        <v>82</v>
      </c>
    </row>
    <row r="697" spans="1:65" s="2" customFormat="1" ht="11.25">
      <c r="A697" s="35"/>
      <c r="B697" s="36"/>
      <c r="C697" s="37"/>
      <c r="D697" s="194" t="s">
        <v>141</v>
      </c>
      <c r="E697" s="37"/>
      <c r="F697" s="195" t="s">
        <v>987</v>
      </c>
      <c r="G697" s="37"/>
      <c r="H697" s="37"/>
      <c r="I697" s="191"/>
      <c r="J697" s="37"/>
      <c r="K697" s="37"/>
      <c r="L697" s="40"/>
      <c r="M697" s="192"/>
      <c r="N697" s="193"/>
      <c r="O697" s="65"/>
      <c r="P697" s="65"/>
      <c r="Q697" s="65"/>
      <c r="R697" s="65"/>
      <c r="S697" s="65"/>
      <c r="T697" s="66"/>
      <c r="U697" s="35"/>
      <c r="V697" s="35"/>
      <c r="W697" s="35"/>
      <c r="X697" s="35"/>
      <c r="Y697" s="35"/>
      <c r="Z697" s="35"/>
      <c r="AA697" s="35"/>
      <c r="AB697" s="35"/>
      <c r="AC697" s="35"/>
      <c r="AD697" s="35"/>
      <c r="AE697" s="35"/>
      <c r="AT697" s="18" t="s">
        <v>141</v>
      </c>
      <c r="AU697" s="18" t="s">
        <v>82</v>
      </c>
    </row>
    <row r="698" spans="1:65" s="13" customFormat="1" ht="11.25">
      <c r="B698" s="196"/>
      <c r="C698" s="197"/>
      <c r="D698" s="189" t="s">
        <v>143</v>
      </c>
      <c r="E698" s="198" t="s">
        <v>19</v>
      </c>
      <c r="F698" s="199" t="s">
        <v>942</v>
      </c>
      <c r="G698" s="197"/>
      <c r="H698" s="200">
        <v>1</v>
      </c>
      <c r="I698" s="201"/>
      <c r="J698" s="197"/>
      <c r="K698" s="197"/>
      <c r="L698" s="202"/>
      <c r="M698" s="203"/>
      <c r="N698" s="204"/>
      <c r="O698" s="204"/>
      <c r="P698" s="204"/>
      <c r="Q698" s="204"/>
      <c r="R698" s="204"/>
      <c r="S698" s="204"/>
      <c r="T698" s="205"/>
      <c r="AT698" s="206" t="s">
        <v>143</v>
      </c>
      <c r="AU698" s="206" t="s">
        <v>82</v>
      </c>
      <c r="AV698" s="13" t="s">
        <v>82</v>
      </c>
      <c r="AW698" s="13" t="s">
        <v>33</v>
      </c>
      <c r="AX698" s="13" t="s">
        <v>71</v>
      </c>
      <c r="AY698" s="206" t="s">
        <v>130</v>
      </c>
    </row>
    <row r="699" spans="1:65" s="13" customFormat="1" ht="11.25">
      <c r="B699" s="196"/>
      <c r="C699" s="197"/>
      <c r="D699" s="189" t="s">
        <v>143</v>
      </c>
      <c r="E699" s="198" t="s">
        <v>19</v>
      </c>
      <c r="F699" s="199" t="s">
        <v>943</v>
      </c>
      <c r="G699" s="197"/>
      <c r="H699" s="200">
        <v>1</v>
      </c>
      <c r="I699" s="201"/>
      <c r="J699" s="197"/>
      <c r="K699" s="197"/>
      <c r="L699" s="202"/>
      <c r="M699" s="203"/>
      <c r="N699" s="204"/>
      <c r="O699" s="204"/>
      <c r="P699" s="204"/>
      <c r="Q699" s="204"/>
      <c r="R699" s="204"/>
      <c r="S699" s="204"/>
      <c r="T699" s="205"/>
      <c r="AT699" s="206" t="s">
        <v>143</v>
      </c>
      <c r="AU699" s="206" t="s">
        <v>82</v>
      </c>
      <c r="AV699" s="13" t="s">
        <v>82</v>
      </c>
      <c r="AW699" s="13" t="s">
        <v>33</v>
      </c>
      <c r="AX699" s="13" t="s">
        <v>71</v>
      </c>
      <c r="AY699" s="206" t="s">
        <v>130</v>
      </c>
    </row>
    <row r="700" spans="1:65" s="2" customFormat="1" ht="16.5" customHeight="1">
      <c r="A700" s="35"/>
      <c r="B700" s="36"/>
      <c r="C700" s="218" t="s">
        <v>988</v>
      </c>
      <c r="D700" s="218" t="s">
        <v>394</v>
      </c>
      <c r="E700" s="219" t="s">
        <v>989</v>
      </c>
      <c r="F700" s="220" t="s">
        <v>990</v>
      </c>
      <c r="G700" s="221" t="s">
        <v>427</v>
      </c>
      <c r="H700" s="222">
        <v>6</v>
      </c>
      <c r="I700" s="223"/>
      <c r="J700" s="224">
        <f>ROUND(I700*H700,2)</f>
        <v>0</v>
      </c>
      <c r="K700" s="220" t="s">
        <v>136</v>
      </c>
      <c r="L700" s="225"/>
      <c r="M700" s="226" t="s">
        <v>19</v>
      </c>
      <c r="N700" s="227" t="s">
        <v>42</v>
      </c>
      <c r="O700" s="65"/>
      <c r="P700" s="185">
        <f>O700*H700</f>
        <v>0</v>
      </c>
      <c r="Q700" s="185">
        <v>1E-3</v>
      </c>
      <c r="R700" s="185">
        <f>Q700*H700</f>
        <v>6.0000000000000001E-3</v>
      </c>
      <c r="S700" s="185">
        <v>0</v>
      </c>
      <c r="T700" s="186">
        <f>S700*H700</f>
        <v>0</v>
      </c>
      <c r="U700" s="35"/>
      <c r="V700" s="35"/>
      <c r="W700" s="35"/>
      <c r="X700" s="35"/>
      <c r="Y700" s="35"/>
      <c r="Z700" s="35"/>
      <c r="AA700" s="35"/>
      <c r="AB700" s="35"/>
      <c r="AC700" s="35"/>
      <c r="AD700" s="35"/>
      <c r="AE700" s="35"/>
      <c r="AR700" s="187" t="s">
        <v>186</v>
      </c>
      <c r="AT700" s="187" t="s">
        <v>394</v>
      </c>
      <c r="AU700" s="187" t="s">
        <v>82</v>
      </c>
      <c r="AY700" s="18" t="s">
        <v>130</v>
      </c>
      <c r="BE700" s="188">
        <f>IF(N700="základní",J700,0)</f>
        <v>0</v>
      </c>
      <c r="BF700" s="188">
        <f>IF(N700="snížená",J700,0)</f>
        <v>0</v>
      </c>
      <c r="BG700" s="188">
        <f>IF(N700="zákl. přenesená",J700,0)</f>
        <v>0</v>
      </c>
      <c r="BH700" s="188">
        <f>IF(N700="sníž. přenesená",J700,0)</f>
        <v>0</v>
      </c>
      <c r="BI700" s="188">
        <f>IF(N700="nulová",J700,0)</f>
        <v>0</v>
      </c>
      <c r="BJ700" s="18" t="s">
        <v>79</v>
      </c>
      <c r="BK700" s="188">
        <f>ROUND(I700*H700,2)</f>
        <v>0</v>
      </c>
      <c r="BL700" s="18" t="s">
        <v>137</v>
      </c>
      <c r="BM700" s="187" t="s">
        <v>991</v>
      </c>
    </row>
    <row r="701" spans="1:65" s="2" customFormat="1" ht="11.25">
      <c r="A701" s="35"/>
      <c r="B701" s="36"/>
      <c r="C701" s="37"/>
      <c r="D701" s="189" t="s">
        <v>139</v>
      </c>
      <c r="E701" s="37"/>
      <c r="F701" s="190" t="s">
        <v>990</v>
      </c>
      <c r="G701" s="37"/>
      <c r="H701" s="37"/>
      <c r="I701" s="191"/>
      <c r="J701" s="37"/>
      <c r="K701" s="37"/>
      <c r="L701" s="40"/>
      <c r="M701" s="192"/>
      <c r="N701" s="193"/>
      <c r="O701" s="65"/>
      <c r="P701" s="65"/>
      <c r="Q701" s="65"/>
      <c r="R701" s="65"/>
      <c r="S701" s="65"/>
      <c r="T701" s="66"/>
      <c r="U701" s="35"/>
      <c r="V701" s="35"/>
      <c r="W701" s="35"/>
      <c r="X701" s="35"/>
      <c r="Y701" s="35"/>
      <c r="Z701" s="35"/>
      <c r="AA701" s="35"/>
      <c r="AB701" s="35"/>
      <c r="AC701" s="35"/>
      <c r="AD701" s="35"/>
      <c r="AE701" s="35"/>
      <c r="AT701" s="18" t="s">
        <v>139</v>
      </c>
      <c r="AU701" s="18" t="s">
        <v>82</v>
      </c>
    </row>
    <row r="702" spans="1:65" s="13" customFormat="1" ht="11.25">
      <c r="B702" s="196"/>
      <c r="C702" s="197"/>
      <c r="D702" s="189" t="s">
        <v>143</v>
      </c>
      <c r="E702" s="198" t="s">
        <v>19</v>
      </c>
      <c r="F702" s="199" t="s">
        <v>737</v>
      </c>
      <c r="G702" s="197"/>
      <c r="H702" s="200">
        <v>1</v>
      </c>
      <c r="I702" s="201"/>
      <c r="J702" s="197"/>
      <c r="K702" s="197"/>
      <c r="L702" s="202"/>
      <c r="M702" s="203"/>
      <c r="N702" s="204"/>
      <c r="O702" s="204"/>
      <c r="P702" s="204"/>
      <c r="Q702" s="204"/>
      <c r="R702" s="204"/>
      <c r="S702" s="204"/>
      <c r="T702" s="205"/>
      <c r="AT702" s="206" t="s">
        <v>143</v>
      </c>
      <c r="AU702" s="206" t="s">
        <v>82</v>
      </c>
      <c r="AV702" s="13" t="s">
        <v>82</v>
      </c>
      <c r="AW702" s="13" t="s">
        <v>33</v>
      </c>
      <c r="AX702" s="13" t="s">
        <v>71</v>
      </c>
      <c r="AY702" s="206" t="s">
        <v>130</v>
      </c>
    </row>
    <row r="703" spans="1:65" s="13" customFormat="1" ht="11.25">
      <c r="B703" s="196"/>
      <c r="C703" s="197"/>
      <c r="D703" s="189" t="s">
        <v>143</v>
      </c>
      <c r="E703" s="198" t="s">
        <v>19</v>
      </c>
      <c r="F703" s="199" t="s">
        <v>944</v>
      </c>
      <c r="G703" s="197"/>
      <c r="H703" s="200">
        <v>1</v>
      </c>
      <c r="I703" s="201"/>
      <c r="J703" s="197"/>
      <c r="K703" s="197"/>
      <c r="L703" s="202"/>
      <c r="M703" s="203"/>
      <c r="N703" s="204"/>
      <c r="O703" s="204"/>
      <c r="P703" s="204"/>
      <c r="Q703" s="204"/>
      <c r="R703" s="204"/>
      <c r="S703" s="204"/>
      <c r="T703" s="205"/>
      <c r="AT703" s="206" t="s">
        <v>143</v>
      </c>
      <c r="AU703" s="206" t="s">
        <v>82</v>
      </c>
      <c r="AV703" s="13" t="s">
        <v>82</v>
      </c>
      <c r="AW703" s="13" t="s">
        <v>33</v>
      </c>
      <c r="AX703" s="13" t="s">
        <v>71</v>
      </c>
      <c r="AY703" s="206" t="s">
        <v>130</v>
      </c>
    </row>
    <row r="704" spans="1:65" s="13" customFormat="1" ht="11.25">
      <c r="B704" s="196"/>
      <c r="C704" s="197"/>
      <c r="D704" s="189" t="s">
        <v>143</v>
      </c>
      <c r="E704" s="198" t="s">
        <v>19</v>
      </c>
      <c r="F704" s="199" t="s">
        <v>992</v>
      </c>
      <c r="G704" s="197"/>
      <c r="H704" s="200">
        <v>4</v>
      </c>
      <c r="I704" s="201"/>
      <c r="J704" s="197"/>
      <c r="K704" s="197"/>
      <c r="L704" s="202"/>
      <c r="M704" s="203"/>
      <c r="N704" s="204"/>
      <c r="O704" s="204"/>
      <c r="P704" s="204"/>
      <c r="Q704" s="204"/>
      <c r="R704" s="204"/>
      <c r="S704" s="204"/>
      <c r="T704" s="205"/>
      <c r="AT704" s="206" t="s">
        <v>143</v>
      </c>
      <c r="AU704" s="206" t="s">
        <v>82</v>
      </c>
      <c r="AV704" s="13" t="s">
        <v>82</v>
      </c>
      <c r="AW704" s="13" t="s">
        <v>33</v>
      </c>
      <c r="AX704" s="13" t="s">
        <v>71</v>
      </c>
      <c r="AY704" s="206" t="s">
        <v>130</v>
      </c>
    </row>
    <row r="705" spans="1:65" s="2" customFormat="1" ht="16.5" customHeight="1">
      <c r="A705" s="35"/>
      <c r="B705" s="36"/>
      <c r="C705" s="176" t="s">
        <v>993</v>
      </c>
      <c r="D705" s="176" t="s">
        <v>132</v>
      </c>
      <c r="E705" s="177" t="s">
        <v>994</v>
      </c>
      <c r="F705" s="178" t="s">
        <v>995</v>
      </c>
      <c r="G705" s="179" t="s">
        <v>427</v>
      </c>
      <c r="H705" s="180">
        <v>2</v>
      </c>
      <c r="I705" s="181"/>
      <c r="J705" s="182">
        <f>ROUND(I705*H705,2)</f>
        <v>0</v>
      </c>
      <c r="K705" s="178" t="s">
        <v>136</v>
      </c>
      <c r="L705" s="40"/>
      <c r="M705" s="183" t="s">
        <v>19</v>
      </c>
      <c r="N705" s="184" t="s">
        <v>42</v>
      </c>
      <c r="O705" s="65"/>
      <c r="P705" s="185">
        <f>O705*H705</f>
        <v>0</v>
      </c>
      <c r="Q705" s="185">
        <v>6.2E-4</v>
      </c>
      <c r="R705" s="185">
        <f>Q705*H705</f>
        <v>1.24E-3</v>
      </c>
      <c r="S705" s="185">
        <v>0</v>
      </c>
      <c r="T705" s="186">
        <f>S705*H705</f>
        <v>0</v>
      </c>
      <c r="U705" s="35"/>
      <c r="V705" s="35"/>
      <c r="W705" s="35"/>
      <c r="X705" s="35"/>
      <c r="Y705" s="35"/>
      <c r="Z705" s="35"/>
      <c r="AA705" s="35"/>
      <c r="AB705" s="35"/>
      <c r="AC705" s="35"/>
      <c r="AD705" s="35"/>
      <c r="AE705" s="35"/>
      <c r="AR705" s="187" t="s">
        <v>137</v>
      </c>
      <c r="AT705" s="187" t="s">
        <v>132</v>
      </c>
      <c r="AU705" s="187" t="s">
        <v>82</v>
      </c>
      <c r="AY705" s="18" t="s">
        <v>130</v>
      </c>
      <c r="BE705" s="188">
        <f>IF(N705="základní",J705,0)</f>
        <v>0</v>
      </c>
      <c r="BF705" s="188">
        <f>IF(N705="snížená",J705,0)</f>
        <v>0</v>
      </c>
      <c r="BG705" s="188">
        <f>IF(N705="zákl. přenesená",J705,0)</f>
        <v>0</v>
      </c>
      <c r="BH705" s="188">
        <f>IF(N705="sníž. přenesená",J705,0)</f>
        <v>0</v>
      </c>
      <c r="BI705" s="188">
        <f>IF(N705="nulová",J705,0)</f>
        <v>0</v>
      </c>
      <c r="BJ705" s="18" t="s">
        <v>79</v>
      </c>
      <c r="BK705" s="188">
        <f>ROUND(I705*H705,2)</f>
        <v>0</v>
      </c>
      <c r="BL705" s="18" t="s">
        <v>137</v>
      </c>
      <c r="BM705" s="187" t="s">
        <v>996</v>
      </c>
    </row>
    <row r="706" spans="1:65" s="2" customFormat="1" ht="11.25">
      <c r="A706" s="35"/>
      <c r="B706" s="36"/>
      <c r="C706" s="37"/>
      <c r="D706" s="189" t="s">
        <v>139</v>
      </c>
      <c r="E706" s="37"/>
      <c r="F706" s="190" t="s">
        <v>997</v>
      </c>
      <c r="G706" s="37"/>
      <c r="H706" s="37"/>
      <c r="I706" s="191"/>
      <c r="J706" s="37"/>
      <c r="K706" s="37"/>
      <c r="L706" s="40"/>
      <c r="M706" s="192"/>
      <c r="N706" s="193"/>
      <c r="O706" s="65"/>
      <c r="P706" s="65"/>
      <c r="Q706" s="65"/>
      <c r="R706" s="65"/>
      <c r="S706" s="65"/>
      <c r="T706" s="66"/>
      <c r="U706" s="35"/>
      <c r="V706" s="35"/>
      <c r="W706" s="35"/>
      <c r="X706" s="35"/>
      <c r="Y706" s="35"/>
      <c r="Z706" s="35"/>
      <c r="AA706" s="35"/>
      <c r="AB706" s="35"/>
      <c r="AC706" s="35"/>
      <c r="AD706" s="35"/>
      <c r="AE706" s="35"/>
      <c r="AT706" s="18" t="s">
        <v>139</v>
      </c>
      <c r="AU706" s="18" t="s">
        <v>82</v>
      </c>
    </row>
    <row r="707" spans="1:65" s="2" customFormat="1" ht="11.25">
      <c r="A707" s="35"/>
      <c r="B707" s="36"/>
      <c r="C707" s="37"/>
      <c r="D707" s="194" t="s">
        <v>141</v>
      </c>
      <c r="E707" s="37"/>
      <c r="F707" s="195" t="s">
        <v>998</v>
      </c>
      <c r="G707" s="37"/>
      <c r="H707" s="37"/>
      <c r="I707" s="191"/>
      <c r="J707" s="37"/>
      <c r="K707" s="37"/>
      <c r="L707" s="40"/>
      <c r="M707" s="192"/>
      <c r="N707" s="193"/>
      <c r="O707" s="65"/>
      <c r="P707" s="65"/>
      <c r="Q707" s="65"/>
      <c r="R707" s="65"/>
      <c r="S707" s="65"/>
      <c r="T707" s="66"/>
      <c r="U707" s="35"/>
      <c r="V707" s="35"/>
      <c r="W707" s="35"/>
      <c r="X707" s="35"/>
      <c r="Y707" s="35"/>
      <c r="Z707" s="35"/>
      <c r="AA707" s="35"/>
      <c r="AB707" s="35"/>
      <c r="AC707" s="35"/>
      <c r="AD707" s="35"/>
      <c r="AE707" s="35"/>
      <c r="AT707" s="18" t="s">
        <v>141</v>
      </c>
      <c r="AU707" s="18" t="s">
        <v>82</v>
      </c>
    </row>
    <row r="708" spans="1:65" s="13" customFormat="1" ht="11.25">
      <c r="B708" s="196"/>
      <c r="C708" s="197"/>
      <c r="D708" s="189" t="s">
        <v>143</v>
      </c>
      <c r="E708" s="198" t="s">
        <v>19</v>
      </c>
      <c r="F708" s="199" t="s">
        <v>999</v>
      </c>
      <c r="G708" s="197"/>
      <c r="H708" s="200">
        <v>1</v>
      </c>
      <c r="I708" s="201"/>
      <c r="J708" s="197"/>
      <c r="K708" s="197"/>
      <c r="L708" s="202"/>
      <c r="M708" s="203"/>
      <c r="N708" s="204"/>
      <c r="O708" s="204"/>
      <c r="P708" s="204"/>
      <c r="Q708" s="204"/>
      <c r="R708" s="204"/>
      <c r="S708" s="204"/>
      <c r="T708" s="205"/>
      <c r="AT708" s="206" t="s">
        <v>143</v>
      </c>
      <c r="AU708" s="206" t="s">
        <v>82</v>
      </c>
      <c r="AV708" s="13" t="s">
        <v>82</v>
      </c>
      <c r="AW708" s="13" t="s">
        <v>33</v>
      </c>
      <c r="AX708" s="13" t="s">
        <v>71</v>
      </c>
      <c r="AY708" s="206" t="s">
        <v>130</v>
      </c>
    </row>
    <row r="709" spans="1:65" s="13" customFormat="1" ht="11.25">
      <c r="B709" s="196"/>
      <c r="C709" s="197"/>
      <c r="D709" s="189" t="s">
        <v>143</v>
      </c>
      <c r="E709" s="198" t="s">
        <v>19</v>
      </c>
      <c r="F709" s="199" t="s">
        <v>1000</v>
      </c>
      <c r="G709" s="197"/>
      <c r="H709" s="200">
        <v>1</v>
      </c>
      <c r="I709" s="201"/>
      <c r="J709" s="197"/>
      <c r="K709" s="197"/>
      <c r="L709" s="202"/>
      <c r="M709" s="203"/>
      <c r="N709" s="204"/>
      <c r="O709" s="204"/>
      <c r="P709" s="204"/>
      <c r="Q709" s="204"/>
      <c r="R709" s="204"/>
      <c r="S709" s="204"/>
      <c r="T709" s="205"/>
      <c r="AT709" s="206" t="s">
        <v>143</v>
      </c>
      <c r="AU709" s="206" t="s">
        <v>82</v>
      </c>
      <c r="AV709" s="13" t="s">
        <v>82</v>
      </c>
      <c r="AW709" s="13" t="s">
        <v>33</v>
      </c>
      <c r="AX709" s="13" t="s">
        <v>71</v>
      </c>
      <c r="AY709" s="206" t="s">
        <v>130</v>
      </c>
    </row>
    <row r="710" spans="1:65" s="2" customFormat="1" ht="21.75" customHeight="1">
      <c r="A710" s="35"/>
      <c r="B710" s="36"/>
      <c r="C710" s="176" t="s">
        <v>1001</v>
      </c>
      <c r="D710" s="176" t="s">
        <v>132</v>
      </c>
      <c r="E710" s="177" t="s">
        <v>1002</v>
      </c>
      <c r="F710" s="178" t="s">
        <v>1003</v>
      </c>
      <c r="G710" s="179" t="s">
        <v>427</v>
      </c>
      <c r="H710" s="180">
        <v>3</v>
      </c>
      <c r="I710" s="181"/>
      <c r="J710" s="182">
        <f>ROUND(I710*H710,2)</f>
        <v>0</v>
      </c>
      <c r="K710" s="178" t="s">
        <v>136</v>
      </c>
      <c r="L710" s="40"/>
      <c r="M710" s="183" t="s">
        <v>19</v>
      </c>
      <c r="N710" s="184" t="s">
        <v>42</v>
      </c>
      <c r="O710" s="65"/>
      <c r="P710" s="185">
        <f>O710*H710</f>
        <v>0</v>
      </c>
      <c r="Q710" s="185">
        <v>0.09</v>
      </c>
      <c r="R710" s="185">
        <f>Q710*H710</f>
        <v>0.27</v>
      </c>
      <c r="S710" s="185">
        <v>0</v>
      </c>
      <c r="T710" s="186">
        <f>S710*H710</f>
        <v>0</v>
      </c>
      <c r="U710" s="35"/>
      <c r="V710" s="35"/>
      <c r="W710" s="35"/>
      <c r="X710" s="35"/>
      <c r="Y710" s="35"/>
      <c r="Z710" s="35"/>
      <c r="AA710" s="35"/>
      <c r="AB710" s="35"/>
      <c r="AC710" s="35"/>
      <c r="AD710" s="35"/>
      <c r="AE710" s="35"/>
      <c r="AR710" s="187" t="s">
        <v>137</v>
      </c>
      <c r="AT710" s="187" t="s">
        <v>132</v>
      </c>
      <c r="AU710" s="187" t="s">
        <v>82</v>
      </c>
      <c r="AY710" s="18" t="s">
        <v>130</v>
      </c>
      <c r="BE710" s="188">
        <f>IF(N710="základní",J710,0)</f>
        <v>0</v>
      </c>
      <c r="BF710" s="188">
        <f>IF(N710="snížená",J710,0)</f>
        <v>0</v>
      </c>
      <c r="BG710" s="188">
        <f>IF(N710="zákl. přenesená",J710,0)</f>
        <v>0</v>
      </c>
      <c r="BH710" s="188">
        <f>IF(N710="sníž. přenesená",J710,0)</f>
        <v>0</v>
      </c>
      <c r="BI710" s="188">
        <f>IF(N710="nulová",J710,0)</f>
        <v>0</v>
      </c>
      <c r="BJ710" s="18" t="s">
        <v>79</v>
      </c>
      <c r="BK710" s="188">
        <f>ROUND(I710*H710,2)</f>
        <v>0</v>
      </c>
      <c r="BL710" s="18" t="s">
        <v>137</v>
      </c>
      <c r="BM710" s="187" t="s">
        <v>1004</v>
      </c>
    </row>
    <row r="711" spans="1:65" s="2" customFormat="1" ht="11.25">
      <c r="A711" s="35"/>
      <c r="B711" s="36"/>
      <c r="C711" s="37"/>
      <c r="D711" s="189" t="s">
        <v>139</v>
      </c>
      <c r="E711" s="37"/>
      <c r="F711" s="190" t="s">
        <v>1005</v>
      </c>
      <c r="G711" s="37"/>
      <c r="H711" s="37"/>
      <c r="I711" s="191"/>
      <c r="J711" s="37"/>
      <c r="K711" s="37"/>
      <c r="L711" s="40"/>
      <c r="M711" s="192"/>
      <c r="N711" s="193"/>
      <c r="O711" s="65"/>
      <c r="P711" s="65"/>
      <c r="Q711" s="65"/>
      <c r="R711" s="65"/>
      <c r="S711" s="65"/>
      <c r="T711" s="66"/>
      <c r="U711" s="35"/>
      <c r="V711" s="35"/>
      <c r="W711" s="35"/>
      <c r="X711" s="35"/>
      <c r="Y711" s="35"/>
      <c r="Z711" s="35"/>
      <c r="AA711" s="35"/>
      <c r="AB711" s="35"/>
      <c r="AC711" s="35"/>
      <c r="AD711" s="35"/>
      <c r="AE711" s="35"/>
      <c r="AT711" s="18" t="s">
        <v>139</v>
      </c>
      <c r="AU711" s="18" t="s">
        <v>82</v>
      </c>
    </row>
    <row r="712" spans="1:65" s="2" customFormat="1" ht="11.25">
      <c r="A712" s="35"/>
      <c r="B712" s="36"/>
      <c r="C712" s="37"/>
      <c r="D712" s="194" t="s">
        <v>141</v>
      </c>
      <c r="E712" s="37"/>
      <c r="F712" s="195" t="s">
        <v>1006</v>
      </c>
      <c r="G712" s="37"/>
      <c r="H712" s="37"/>
      <c r="I712" s="191"/>
      <c r="J712" s="37"/>
      <c r="K712" s="37"/>
      <c r="L712" s="40"/>
      <c r="M712" s="192"/>
      <c r="N712" s="193"/>
      <c r="O712" s="65"/>
      <c r="P712" s="65"/>
      <c r="Q712" s="65"/>
      <c r="R712" s="65"/>
      <c r="S712" s="65"/>
      <c r="T712" s="66"/>
      <c r="U712" s="35"/>
      <c r="V712" s="35"/>
      <c r="W712" s="35"/>
      <c r="X712" s="35"/>
      <c r="Y712" s="35"/>
      <c r="Z712" s="35"/>
      <c r="AA712" s="35"/>
      <c r="AB712" s="35"/>
      <c r="AC712" s="35"/>
      <c r="AD712" s="35"/>
      <c r="AE712" s="35"/>
      <c r="AT712" s="18" t="s">
        <v>141</v>
      </c>
      <c r="AU712" s="18" t="s">
        <v>82</v>
      </c>
    </row>
    <row r="713" spans="1:65" s="13" customFormat="1" ht="11.25">
      <c r="B713" s="196"/>
      <c r="C713" s="197"/>
      <c r="D713" s="189" t="s">
        <v>143</v>
      </c>
      <c r="E713" s="198" t="s">
        <v>19</v>
      </c>
      <c r="F713" s="199" t="s">
        <v>875</v>
      </c>
      <c r="G713" s="197"/>
      <c r="H713" s="200">
        <v>1</v>
      </c>
      <c r="I713" s="201"/>
      <c r="J713" s="197"/>
      <c r="K713" s="197"/>
      <c r="L713" s="202"/>
      <c r="M713" s="203"/>
      <c r="N713" s="204"/>
      <c r="O713" s="204"/>
      <c r="P713" s="204"/>
      <c r="Q713" s="204"/>
      <c r="R713" s="204"/>
      <c r="S713" s="204"/>
      <c r="T713" s="205"/>
      <c r="AT713" s="206" t="s">
        <v>143</v>
      </c>
      <c r="AU713" s="206" t="s">
        <v>82</v>
      </c>
      <c r="AV713" s="13" t="s">
        <v>82</v>
      </c>
      <c r="AW713" s="13" t="s">
        <v>33</v>
      </c>
      <c r="AX713" s="13" t="s">
        <v>71</v>
      </c>
      <c r="AY713" s="206" t="s">
        <v>130</v>
      </c>
    </row>
    <row r="714" spans="1:65" s="13" customFormat="1" ht="11.25">
      <c r="B714" s="196"/>
      <c r="C714" s="197"/>
      <c r="D714" s="189" t="s">
        <v>143</v>
      </c>
      <c r="E714" s="198" t="s">
        <v>19</v>
      </c>
      <c r="F714" s="199" t="s">
        <v>876</v>
      </c>
      <c r="G714" s="197"/>
      <c r="H714" s="200">
        <v>1</v>
      </c>
      <c r="I714" s="201"/>
      <c r="J714" s="197"/>
      <c r="K714" s="197"/>
      <c r="L714" s="202"/>
      <c r="M714" s="203"/>
      <c r="N714" s="204"/>
      <c r="O714" s="204"/>
      <c r="P714" s="204"/>
      <c r="Q714" s="204"/>
      <c r="R714" s="204"/>
      <c r="S714" s="204"/>
      <c r="T714" s="205"/>
      <c r="AT714" s="206" t="s">
        <v>143</v>
      </c>
      <c r="AU714" s="206" t="s">
        <v>82</v>
      </c>
      <c r="AV714" s="13" t="s">
        <v>82</v>
      </c>
      <c r="AW714" s="13" t="s">
        <v>33</v>
      </c>
      <c r="AX714" s="13" t="s">
        <v>71</v>
      </c>
      <c r="AY714" s="206" t="s">
        <v>130</v>
      </c>
    </row>
    <row r="715" spans="1:65" s="13" customFormat="1" ht="11.25">
      <c r="B715" s="196"/>
      <c r="C715" s="197"/>
      <c r="D715" s="189" t="s">
        <v>143</v>
      </c>
      <c r="E715" s="198" t="s">
        <v>19</v>
      </c>
      <c r="F715" s="199" t="s">
        <v>877</v>
      </c>
      <c r="G715" s="197"/>
      <c r="H715" s="200">
        <v>1</v>
      </c>
      <c r="I715" s="201"/>
      <c r="J715" s="197"/>
      <c r="K715" s="197"/>
      <c r="L715" s="202"/>
      <c r="M715" s="203"/>
      <c r="N715" s="204"/>
      <c r="O715" s="204"/>
      <c r="P715" s="204"/>
      <c r="Q715" s="204"/>
      <c r="R715" s="204"/>
      <c r="S715" s="204"/>
      <c r="T715" s="205"/>
      <c r="AT715" s="206" t="s">
        <v>143</v>
      </c>
      <c r="AU715" s="206" t="s">
        <v>82</v>
      </c>
      <c r="AV715" s="13" t="s">
        <v>82</v>
      </c>
      <c r="AW715" s="13" t="s">
        <v>33</v>
      </c>
      <c r="AX715" s="13" t="s">
        <v>71</v>
      </c>
      <c r="AY715" s="206" t="s">
        <v>130</v>
      </c>
    </row>
    <row r="716" spans="1:65" s="2" customFormat="1" ht="16.5" customHeight="1">
      <c r="A716" s="35"/>
      <c r="B716" s="36"/>
      <c r="C716" s="218" t="s">
        <v>1007</v>
      </c>
      <c r="D716" s="218" t="s">
        <v>394</v>
      </c>
      <c r="E716" s="219" t="s">
        <v>1008</v>
      </c>
      <c r="F716" s="220" t="s">
        <v>1009</v>
      </c>
      <c r="G716" s="221" t="s">
        <v>427</v>
      </c>
      <c r="H716" s="222">
        <v>3</v>
      </c>
      <c r="I716" s="223"/>
      <c r="J716" s="224">
        <f>ROUND(I716*H716,2)</f>
        <v>0</v>
      </c>
      <c r="K716" s="220" t="s">
        <v>19</v>
      </c>
      <c r="L716" s="225"/>
      <c r="M716" s="226" t="s">
        <v>19</v>
      </c>
      <c r="N716" s="227" t="s">
        <v>42</v>
      </c>
      <c r="O716" s="65"/>
      <c r="P716" s="185">
        <f>O716*H716</f>
        <v>0</v>
      </c>
      <c r="Q716" s="185">
        <v>5.5E-2</v>
      </c>
      <c r="R716" s="185">
        <f>Q716*H716</f>
        <v>0.16500000000000001</v>
      </c>
      <c r="S716" s="185">
        <v>0</v>
      </c>
      <c r="T716" s="186">
        <f>S716*H716</f>
        <v>0</v>
      </c>
      <c r="U716" s="35"/>
      <c r="V716" s="35"/>
      <c r="W716" s="35"/>
      <c r="X716" s="35"/>
      <c r="Y716" s="35"/>
      <c r="Z716" s="35"/>
      <c r="AA716" s="35"/>
      <c r="AB716" s="35"/>
      <c r="AC716" s="35"/>
      <c r="AD716" s="35"/>
      <c r="AE716" s="35"/>
      <c r="AR716" s="187" t="s">
        <v>186</v>
      </c>
      <c r="AT716" s="187" t="s">
        <v>394</v>
      </c>
      <c r="AU716" s="187" t="s">
        <v>82</v>
      </c>
      <c r="AY716" s="18" t="s">
        <v>130</v>
      </c>
      <c r="BE716" s="188">
        <f>IF(N716="základní",J716,0)</f>
        <v>0</v>
      </c>
      <c r="BF716" s="188">
        <f>IF(N716="snížená",J716,0)</f>
        <v>0</v>
      </c>
      <c r="BG716" s="188">
        <f>IF(N716="zákl. přenesená",J716,0)</f>
        <v>0</v>
      </c>
      <c r="BH716" s="188">
        <f>IF(N716="sníž. přenesená",J716,0)</f>
        <v>0</v>
      </c>
      <c r="BI716" s="188">
        <f>IF(N716="nulová",J716,0)</f>
        <v>0</v>
      </c>
      <c r="BJ716" s="18" t="s">
        <v>79</v>
      </c>
      <c r="BK716" s="188">
        <f>ROUND(I716*H716,2)</f>
        <v>0</v>
      </c>
      <c r="BL716" s="18" t="s">
        <v>137</v>
      </c>
      <c r="BM716" s="187" t="s">
        <v>1010</v>
      </c>
    </row>
    <row r="717" spans="1:65" s="2" customFormat="1" ht="11.25">
      <c r="A717" s="35"/>
      <c r="B717" s="36"/>
      <c r="C717" s="37"/>
      <c r="D717" s="189" t="s">
        <v>139</v>
      </c>
      <c r="E717" s="37"/>
      <c r="F717" s="190" t="s">
        <v>1009</v>
      </c>
      <c r="G717" s="37"/>
      <c r="H717" s="37"/>
      <c r="I717" s="191"/>
      <c r="J717" s="37"/>
      <c r="K717" s="37"/>
      <c r="L717" s="40"/>
      <c r="M717" s="192"/>
      <c r="N717" s="193"/>
      <c r="O717" s="65"/>
      <c r="P717" s="65"/>
      <c r="Q717" s="65"/>
      <c r="R717" s="65"/>
      <c r="S717" s="65"/>
      <c r="T717" s="66"/>
      <c r="U717" s="35"/>
      <c r="V717" s="35"/>
      <c r="W717" s="35"/>
      <c r="X717" s="35"/>
      <c r="Y717" s="35"/>
      <c r="Z717" s="35"/>
      <c r="AA717" s="35"/>
      <c r="AB717" s="35"/>
      <c r="AC717" s="35"/>
      <c r="AD717" s="35"/>
      <c r="AE717" s="35"/>
      <c r="AT717" s="18" t="s">
        <v>139</v>
      </c>
      <c r="AU717" s="18" t="s">
        <v>82</v>
      </c>
    </row>
    <row r="718" spans="1:65" s="2" customFormat="1" ht="16.5" customHeight="1">
      <c r="A718" s="35"/>
      <c r="B718" s="36"/>
      <c r="C718" s="176" t="s">
        <v>1011</v>
      </c>
      <c r="D718" s="176" t="s">
        <v>132</v>
      </c>
      <c r="E718" s="177" t="s">
        <v>1012</v>
      </c>
      <c r="F718" s="178" t="s">
        <v>1013</v>
      </c>
      <c r="G718" s="179" t="s">
        <v>427</v>
      </c>
      <c r="H718" s="180">
        <v>15</v>
      </c>
      <c r="I718" s="181"/>
      <c r="J718" s="182">
        <f>ROUND(I718*H718,2)</f>
        <v>0</v>
      </c>
      <c r="K718" s="178" t="s">
        <v>136</v>
      </c>
      <c r="L718" s="40"/>
      <c r="M718" s="183" t="s">
        <v>19</v>
      </c>
      <c r="N718" s="184" t="s">
        <v>42</v>
      </c>
      <c r="O718" s="65"/>
      <c r="P718" s="185">
        <f>O718*H718</f>
        <v>0</v>
      </c>
      <c r="Q718" s="185">
        <v>0</v>
      </c>
      <c r="R718" s="185">
        <f>Q718*H718</f>
        <v>0</v>
      </c>
      <c r="S718" s="185">
        <v>0</v>
      </c>
      <c r="T718" s="186">
        <f>S718*H718</f>
        <v>0</v>
      </c>
      <c r="U718" s="35"/>
      <c r="V718" s="35"/>
      <c r="W718" s="35"/>
      <c r="X718" s="35"/>
      <c r="Y718" s="35"/>
      <c r="Z718" s="35"/>
      <c r="AA718" s="35"/>
      <c r="AB718" s="35"/>
      <c r="AC718" s="35"/>
      <c r="AD718" s="35"/>
      <c r="AE718" s="35"/>
      <c r="AR718" s="187" t="s">
        <v>137</v>
      </c>
      <c r="AT718" s="187" t="s">
        <v>132</v>
      </c>
      <c r="AU718" s="187" t="s">
        <v>82</v>
      </c>
      <c r="AY718" s="18" t="s">
        <v>130</v>
      </c>
      <c r="BE718" s="188">
        <f>IF(N718="základní",J718,0)</f>
        <v>0</v>
      </c>
      <c r="BF718" s="188">
        <f>IF(N718="snížená",J718,0)</f>
        <v>0</v>
      </c>
      <c r="BG718" s="188">
        <f>IF(N718="zákl. přenesená",J718,0)</f>
        <v>0</v>
      </c>
      <c r="BH718" s="188">
        <f>IF(N718="sníž. přenesená",J718,0)</f>
        <v>0</v>
      </c>
      <c r="BI718" s="188">
        <f>IF(N718="nulová",J718,0)</f>
        <v>0</v>
      </c>
      <c r="BJ718" s="18" t="s">
        <v>79</v>
      </c>
      <c r="BK718" s="188">
        <f>ROUND(I718*H718,2)</f>
        <v>0</v>
      </c>
      <c r="BL718" s="18" t="s">
        <v>137</v>
      </c>
      <c r="BM718" s="187" t="s">
        <v>1014</v>
      </c>
    </row>
    <row r="719" spans="1:65" s="2" customFormat="1" ht="11.25">
      <c r="A719" s="35"/>
      <c r="B719" s="36"/>
      <c r="C719" s="37"/>
      <c r="D719" s="189" t="s">
        <v>139</v>
      </c>
      <c r="E719" s="37"/>
      <c r="F719" s="190" t="s">
        <v>1015</v>
      </c>
      <c r="G719" s="37"/>
      <c r="H719" s="37"/>
      <c r="I719" s="191"/>
      <c r="J719" s="37"/>
      <c r="K719" s="37"/>
      <c r="L719" s="40"/>
      <c r="M719" s="192"/>
      <c r="N719" s="193"/>
      <c r="O719" s="65"/>
      <c r="P719" s="65"/>
      <c r="Q719" s="65"/>
      <c r="R719" s="65"/>
      <c r="S719" s="65"/>
      <c r="T719" s="66"/>
      <c r="U719" s="35"/>
      <c r="V719" s="35"/>
      <c r="W719" s="35"/>
      <c r="X719" s="35"/>
      <c r="Y719" s="35"/>
      <c r="Z719" s="35"/>
      <c r="AA719" s="35"/>
      <c r="AB719" s="35"/>
      <c r="AC719" s="35"/>
      <c r="AD719" s="35"/>
      <c r="AE719" s="35"/>
      <c r="AT719" s="18" t="s">
        <v>139</v>
      </c>
      <c r="AU719" s="18" t="s">
        <v>82</v>
      </c>
    </row>
    <row r="720" spans="1:65" s="2" customFormat="1" ht="11.25">
      <c r="A720" s="35"/>
      <c r="B720" s="36"/>
      <c r="C720" s="37"/>
      <c r="D720" s="194" t="s">
        <v>141</v>
      </c>
      <c r="E720" s="37"/>
      <c r="F720" s="195" t="s">
        <v>1016</v>
      </c>
      <c r="G720" s="37"/>
      <c r="H720" s="37"/>
      <c r="I720" s="191"/>
      <c r="J720" s="37"/>
      <c r="K720" s="37"/>
      <c r="L720" s="40"/>
      <c r="M720" s="192"/>
      <c r="N720" s="193"/>
      <c r="O720" s="65"/>
      <c r="P720" s="65"/>
      <c r="Q720" s="65"/>
      <c r="R720" s="65"/>
      <c r="S720" s="65"/>
      <c r="T720" s="66"/>
      <c r="U720" s="35"/>
      <c r="V720" s="35"/>
      <c r="W720" s="35"/>
      <c r="X720" s="35"/>
      <c r="Y720" s="35"/>
      <c r="Z720" s="35"/>
      <c r="AA720" s="35"/>
      <c r="AB720" s="35"/>
      <c r="AC720" s="35"/>
      <c r="AD720" s="35"/>
      <c r="AE720" s="35"/>
      <c r="AT720" s="18" t="s">
        <v>141</v>
      </c>
      <c r="AU720" s="18" t="s">
        <v>82</v>
      </c>
    </row>
    <row r="721" spans="1:65" s="13" customFormat="1" ht="11.25">
      <c r="B721" s="196"/>
      <c r="C721" s="197"/>
      <c r="D721" s="189" t="s">
        <v>143</v>
      </c>
      <c r="E721" s="198" t="s">
        <v>19</v>
      </c>
      <c r="F721" s="199" t="s">
        <v>1017</v>
      </c>
      <c r="G721" s="197"/>
      <c r="H721" s="200">
        <v>3</v>
      </c>
      <c r="I721" s="201"/>
      <c r="J721" s="197"/>
      <c r="K721" s="197"/>
      <c r="L721" s="202"/>
      <c r="M721" s="203"/>
      <c r="N721" s="204"/>
      <c r="O721" s="204"/>
      <c r="P721" s="204"/>
      <c r="Q721" s="204"/>
      <c r="R721" s="204"/>
      <c r="S721" s="204"/>
      <c r="T721" s="205"/>
      <c r="AT721" s="206" t="s">
        <v>143</v>
      </c>
      <c r="AU721" s="206" t="s">
        <v>82</v>
      </c>
      <c r="AV721" s="13" t="s">
        <v>82</v>
      </c>
      <c r="AW721" s="13" t="s">
        <v>33</v>
      </c>
      <c r="AX721" s="13" t="s">
        <v>71</v>
      </c>
      <c r="AY721" s="206" t="s">
        <v>130</v>
      </c>
    </row>
    <row r="722" spans="1:65" s="14" customFormat="1" ht="11.25">
      <c r="B722" s="208"/>
      <c r="C722" s="209"/>
      <c r="D722" s="189" t="s">
        <v>143</v>
      </c>
      <c r="E722" s="210" t="s">
        <v>19</v>
      </c>
      <c r="F722" s="211" t="s">
        <v>618</v>
      </c>
      <c r="G722" s="209"/>
      <c r="H722" s="210" t="s">
        <v>19</v>
      </c>
      <c r="I722" s="212"/>
      <c r="J722" s="209"/>
      <c r="K722" s="209"/>
      <c r="L722" s="213"/>
      <c r="M722" s="214"/>
      <c r="N722" s="215"/>
      <c r="O722" s="215"/>
      <c r="P722" s="215"/>
      <c r="Q722" s="215"/>
      <c r="R722" s="215"/>
      <c r="S722" s="215"/>
      <c r="T722" s="216"/>
      <c r="AT722" s="217" t="s">
        <v>143</v>
      </c>
      <c r="AU722" s="217" t="s">
        <v>82</v>
      </c>
      <c r="AV722" s="14" t="s">
        <v>79</v>
      </c>
      <c r="AW722" s="14" t="s">
        <v>33</v>
      </c>
      <c r="AX722" s="14" t="s">
        <v>71</v>
      </c>
      <c r="AY722" s="217" t="s">
        <v>130</v>
      </c>
    </row>
    <row r="723" spans="1:65" s="13" customFormat="1" ht="11.25">
      <c r="B723" s="196"/>
      <c r="C723" s="197"/>
      <c r="D723" s="189" t="s">
        <v>143</v>
      </c>
      <c r="E723" s="198" t="s">
        <v>19</v>
      </c>
      <c r="F723" s="199" t="s">
        <v>1018</v>
      </c>
      <c r="G723" s="197"/>
      <c r="H723" s="200">
        <v>12</v>
      </c>
      <c r="I723" s="201"/>
      <c r="J723" s="197"/>
      <c r="K723" s="197"/>
      <c r="L723" s="202"/>
      <c r="M723" s="203"/>
      <c r="N723" s="204"/>
      <c r="O723" s="204"/>
      <c r="P723" s="204"/>
      <c r="Q723" s="204"/>
      <c r="R723" s="204"/>
      <c r="S723" s="204"/>
      <c r="T723" s="205"/>
      <c r="AT723" s="206" t="s">
        <v>143</v>
      </c>
      <c r="AU723" s="206" t="s">
        <v>82</v>
      </c>
      <c r="AV723" s="13" t="s">
        <v>82</v>
      </c>
      <c r="AW723" s="13" t="s">
        <v>33</v>
      </c>
      <c r="AX723" s="13" t="s">
        <v>71</v>
      </c>
      <c r="AY723" s="206" t="s">
        <v>130</v>
      </c>
    </row>
    <row r="724" spans="1:65" s="2" customFormat="1" ht="16.5" customHeight="1">
      <c r="A724" s="35"/>
      <c r="B724" s="36"/>
      <c r="C724" s="218" t="s">
        <v>1019</v>
      </c>
      <c r="D724" s="218" t="s">
        <v>394</v>
      </c>
      <c r="E724" s="219" t="s">
        <v>1020</v>
      </c>
      <c r="F724" s="220" t="s">
        <v>1021</v>
      </c>
      <c r="G724" s="221" t="s">
        <v>427</v>
      </c>
      <c r="H724" s="222">
        <v>15</v>
      </c>
      <c r="I724" s="223"/>
      <c r="J724" s="224">
        <f>ROUND(I724*H724,2)</f>
        <v>0</v>
      </c>
      <c r="K724" s="220" t="s">
        <v>136</v>
      </c>
      <c r="L724" s="225"/>
      <c r="M724" s="226" t="s">
        <v>19</v>
      </c>
      <c r="N724" s="227" t="s">
        <v>42</v>
      </c>
      <c r="O724" s="65"/>
      <c r="P724" s="185">
        <f>O724*H724</f>
        <v>0</v>
      </c>
      <c r="Q724" s="185">
        <v>1.04E-2</v>
      </c>
      <c r="R724" s="185">
        <f>Q724*H724</f>
        <v>0.156</v>
      </c>
      <c r="S724" s="185">
        <v>0</v>
      </c>
      <c r="T724" s="186">
        <f>S724*H724</f>
        <v>0</v>
      </c>
      <c r="U724" s="35"/>
      <c r="V724" s="35"/>
      <c r="W724" s="35"/>
      <c r="X724" s="35"/>
      <c r="Y724" s="35"/>
      <c r="Z724" s="35"/>
      <c r="AA724" s="35"/>
      <c r="AB724" s="35"/>
      <c r="AC724" s="35"/>
      <c r="AD724" s="35"/>
      <c r="AE724" s="35"/>
      <c r="AR724" s="187" t="s">
        <v>186</v>
      </c>
      <c r="AT724" s="187" t="s">
        <v>394</v>
      </c>
      <c r="AU724" s="187" t="s">
        <v>82</v>
      </c>
      <c r="AY724" s="18" t="s">
        <v>130</v>
      </c>
      <c r="BE724" s="188">
        <f>IF(N724="základní",J724,0)</f>
        <v>0</v>
      </c>
      <c r="BF724" s="188">
        <f>IF(N724="snížená",J724,0)</f>
        <v>0</v>
      </c>
      <c r="BG724" s="188">
        <f>IF(N724="zákl. přenesená",J724,0)</f>
        <v>0</v>
      </c>
      <c r="BH724" s="188">
        <f>IF(N724="sníž. přenesená",J724,0)</f>
        <v>0</v>
      </c>
      <c r="BI724" s="188">
        <f>IF(N724="nulová",J724,0)</f>
        <v>0</v>
      </c>
      <c r="BJ724" s="18" t="s">
        <v>79</v>
      </c>
      <c r="BK724" s="188">
        <f>ROUND(I724*H724,2)</f>
        <v>0</v>
      </c>
      <c r="BL724" s="18" t="s">
        <v>137</v>
      </c>
      <c r="BM724" s="187" t="s">
        <v>1022</v>
      </c>
    </row>
    <row r="725" spans="1:65" s="2" customFormat="1" ht="11.25">
      <c r="A725" s="35"/>
      <c r="B725" s="36"/>
      <c r="C725" s="37"/>
      <c r="D725" s="189" t="s">
        <v>139</v>
      </c>
      <c r="E725" s="37"/>
      <c r="F725" s="190" t="s">
        <v>1021</v>
      </c>
      <c r="G725" s="37"/>
      <c r="H725" s="37"/>
      <c r="I725" s="191"/>
      <c r="J725" s="37"/>
      <c r="K725" s="37"/>
      <c r="L725" s="40"/>
      <c r="M725" s="192"/>
      <c r="N725" s="193"/>
      <c r="O725" s="65"/>
      <c r="P725" s="65"/>
      <c r="Q725" s="65"/>
      <c r="R725" s="65"/>
      <c r="S725" s="65"/>
      <c r="T725" s="66"/>
      <c r="U725" s="35"/>
      <c r="V725" s="35"/>
      <c r="W725" s="35"/>
      <c r="X725" s="35"/>
      <c r="Y725" s="35"/>
      <c r="Z725" s="35"/>
      <c r="AA725" s="35"/>
      <c r="AB725" s="35"/>
      <c r="AC725" s="35"/>
      <c r="AD725" s="35"/>
      <c r="AE725" s="35"/>
      <c r="AT725" s="18" t="s">
        <v>139</v>
      </c>
      <c r="AU725" s="18" t="s">
        <v>82</v>
      </c>
    </row>
    <row r="726" spans="1:65" s="2" customFormat="1" ht="24.95" customHeight="1">
      <c r="A726" s="35"/>
      <c r="B726" s="36"/>
      <c r="C726" s="176" t="s">
        <v>1023</v>
      </c>
      <c r="D726" s="176" t="s">
        <v>132</v>
      </c>
      <c r="E726" s="177" t="s">
        <v>1024</v>
      </c>
      <c r="F726" s="178" t="s">
        <v>1025</v>
      </c>
      <c r="G726" s="179" t="s">
        <v>427</v>
      </c>
      <c r="H726" s="180">
        <v>1</v>
      </c>
      <c r="I726" s="181"/>
      <c r="J726" s="182">
        <f>ROUND(I726*H726,2)</f>
        <v>0</v>
      </c>
      <c r="K726" s="178" t="s">
        <v>19</v>
      </c>
      <c r="L726" s="40"/>
      <c r="M726" s="183" t="s">
        <v>19</v>
      </c>
      <c r="N726" s="184" t="s">
        <v>42</v>
      </c>
      <c r="O726" s="65"/>
      <c r="P726" s="185">
        <f>O726*H726</f>
        <v>0</v>
      </c>
      <c r="Q726" s="185">
        <v>0</v>
      </c>
      <c r="R726" s="185">
        <f>Q726*H726</f>
        <v>0</v>
      </c>
      <c r="S726" s="185">
        <v>0</v>
      </c>
      <c r="T726" s="186">
        <f>S726*H726</f>
        <v>0</v>
      </c>
      <c r="U726" s="35"/>
      <c r="V726" s="35"/>
      <c r="W726" s="35"/>
      <c r="X726" s="35"/>
      <c r="Y726" s="35"/>
      <c r="Z726" s="35"/>
      <c r="AA726" s="35"/>
      <c r="AB726" s="35"/>
      <c r="AC726" s="35"/>
      <c r="AD726" s="35"/>
      <c r="AE726" s="35"/>
      <c r="AR726" s="187" t="s">
        <v>137</v>
      </c>
      <c r="AT726" s="187" t="s">
        <v>132</v>
      </c>
      <c r="AU726" s="187" t="s">
        <v>82</v>
      </c>
      <c r="AY726" s="18" t="s">
        <v>130</v>
      </c>
      <c r="BE726" s="188">
        <f>IF(N726="základní",J726,0)</f>
        <v>0</v>
      </c>
      <c r="BF726" s="188">
        <f>IF(N726="snížená",J726,0)</f>
        <v>0</v>
      </c>
      <c r="BG726" s="188">
        <f>IF(N726="zákl. přenesená",J726,0)</f>
        <v>0</v>
      </c>
      <c r="BH726" s="188">
        <f>IF(N726="sníž. přenesená",J726,0)</f>
        <v>0</v>
      </c>
      <c r="BI726" s="188">
        <f>IF(N726="nulová",J726,0)</f>
        <v>0</v>
      </c>
      <c r="BJ726" s="18" t="s">
        <v>79</v>
      </c>
      <c r="BK726" s="188">
        <f>ROUND(I726*H726,2)</f>
        <v>0</v>
      </c>
      <c r="BL726" s="18" t="s">
        <v>137</v>
      </c>
      <c r="BM726" s="187" t="s">
        <v>1026</v>
      </c>
    </row>
    <row r="727" spans="1:65" s="2" customFormat="1" ht="11.25">
      <c r="A727" s="35"/>
      <c r="B727" s="36"/>
      <c r="C727" s="37"/>
      <c r="D727" s="189" t="s">
        <v>139</v>
      </c>
      <c r="E727" s="37"/>
      <c r="F727" s="190" t="s">
        <v>1027</v>
      </c>
      <c r="G727" s="37"/>
      <c r="H727" s="37"/>
      <c r="I727" s="191"/>
      <c r="J727" s="37"/>
      <c r="K727" s="37"/>
      <c r="L727" s="40"/>
      <c r="M727" s="192"/>
      <c r="N727" s="193"/>
      <c r="O727" s="65"/>
      <c r="P727" s="65"/>
      <c r="Q727" s="65"/>
      <c r="R727" s="65"/>
      <c r="S727" s="65"/>
      <c r="T727" s="66"/>
      <c r="U727" s="35"/>
      <c r="V727" s="35"/>
      <c r="W727" s="35"/>
      <c r="X727" s="35"/>
      <c r="Y727" s="35"/>
      <c r="Z727" s="35"/>
      <c r="AA727" s="35"/>
      <c r="AB727" s="35"/>
      <c r="AC727" s="35"/>
      <c r="AD727" s="35"/>
      <c r="AE727" s="35"/>
      <c r="AT727" s="18" t="s">
        <v>139</v>
      </c>
      <c r="AU727" s="18" t="s">
        <v>82</v>
      </c>
    </row>
    <row r="728" spans="1:65" s="12" customFormat="1" ht="22.9" customHeight="1">
      <c r="B728" s="160"/>
      <c r="C728" s="161"/>
      <c r="D728" s="162" t="s">
        <v>70</v>
      </c>
      <c r="E728" s="174" t="s">
        <v>194</v>
      </c>
      <c r="F728" s="174" t="s">
        <v>1028</v>
      </c>
      <c r="G728" s="161"/>
      <c r="H728" s="161"/>
      <c r="I728" s="164"/>
      <c r="J728" s="175">
        <f>BK728</f>
        <v>0</v>
      </c>
      <c r="K728" s="161"/>
      <c r="L728" s="166"/>
      <c r="M728" s="167"/>
      <c r="N728" s="168"/>
      <c r="O728" s="168"/>
      <c r="P728" s="169">
        <f>SUM(P729:P758)</f>
        <v>0</v>
      </c>
      <c r="Q728" s="168"/>
      <c r="R728" s="169">
        <f>SUM(R729:R758)</f>
        <v>1.3640000000000002E-3</v>
      </c>
      <c r="S728" s="168"/>
      <c r="T728" s="170">
        <f>SUM(T729:T758)</f>
        <v>13.433456999999999</v>
      </c>
      <c r="AR728" s="171" t="s">
        <v>79</v>
      </c>
      <c r="AT728" s="172" t="s">
        <v>70</v>
      </c>
      <c r="AU728" s="172" t="s">
        <v>79</v>
      </c>
      <c r="AY728" s="171" t="s">
        <v>130</v>
      </c>
      <c r="BK728" s="173">
        <f>SUM(BK729:BK758)</f>
        <v>0</v>
      </c>
    </row>
    <row r="729" spans="1:65" s="2" customFormat="1" ht="16.5" customHeight="1">
      <c r="A729" s="35"/>
      <c r="B729" s="36"/>
      <c r="C729" s="176" t="s">
        <v>1029</v>
      </c>
      <c r="D729" s="176" t="s">
        <v>132</v>
      </c>
      <c r="E729" s="177" t="s">
        <v>1030</v>
      </c>
      <c r="F729" s="178" t="s">
        <v>1031</v>
      </c>
      <c r="G729" s="179" t="s">
        <v>135</v>
      </c>
      <c r="H729" s="180">
        <v>136.4</v>
      </c>
      <c r="I729" s="181"/>
      <c r="J729" s="182">
        <f>ROUND(I729*H729,2)</f>
        <v>0</v>
      </c>
      <c r="K729" s="178" t="s">
        <v>136</v>
      </c>
      <c r="L729" s="40"/>
      <c r="M729" s="183" t="s">
        <v>19</v>
      </c>
      <c r="N729" s="184" t="s">
        <v>42</v>
      </c>
      <c r="O729" s="65"/>
      <c r="P729" s="185">
        <f>O729*H729</f>
        <v>0</v>
      </c>
      <c r="Q729" s="185">
        <v>0</v>
      </c>
      <c r="R729" s="185">
        <f>Q729*H729</f>
        <v>0</v>
      </c>
      <c r="S729" s="185">
        <v>0</v>
      </c>
      <c r="T729" s="186">
        <f>S729*H729</f>
        <v>0</v>
      </c>
      <c r="U729" s="35"/>
      <c r="V729" s="35"/>
      <c r="W729" s="35"/>
      <c r="X729" s="35"/>
      <c r="Y729" s="35"/>
      <c r="Z729" s="35"/>
      <c r="AA729" s="35"/>
      <c r="AB729" s="35"/>
      <c r="AC729" s="35"/>
      <c r="AD729" s="35"/>
      <c r="AE729" s="35"/>
      <c r="AR729" s="187" t="s">
        <v>137</v>
      </c>
      <c r="AT729" s="187" t="s">
        <v>132</v>
      </c>
      <c r="AU729" s="187" t="s">
        <v>82</v>
      </c>
      <c r="AY729" s="18" t="s">
        <v>130</v>
      </c>
      <c r="BE729" s="188">
        <f>IF(N729="základní",J729,0)</f>
        <v>0</v>
      </c>
      <c r="BF729" s="188">
        <f>IF(N729="snížená",J729,0)</f>
        <v>0</v>
      </c>
      <c r="BG729" s="188">
        <f>IF(N729="zákl. přenesená",J729,0)</f>
        <v>0</v>
      </c>
      <c r="BH729" s="188">
        <f>IF(N729="sníž. přenesená",J729,0)</f>
        <v>0</v>
      </c>
      <c r="BI729" s="188">
        <f>IF(N729="nulová",J729,0)</f>
        <v>0</v>
      </c>
      <c r="BJ729" s="18" t="s">
        <v>79</v>
      </c>
      <c r="BK729" s="188">
        <f>ROUND(I729*H729,2)</f>
        <v>0</v>
      </c>
      <c r="BL729" s="18" t="s">
        <v>137</v>
      </c>
      <c r="BM729" s="187" t="s">
        <v>1032</v>
      </c>
    </row>
    <row r="730" spans="1:65" s="2" customFormat="1" ht="11.25">
      <c r="A730" s="35"/>
      <c r="B730" s="36"/>
      <c r="C730" s="37"/>
      <c r="D730" s="189" t="s">
        <v>139</v>
      </c>
      <c r="E730" s="37"/>
      <c r="F730" s="190" t="s">
        <v>1033</v>
      </c>
      <c r="G730" s="37"/>
      <c r="H730" s="37"/>
      <c r="I730" s="191"/>
      <c r="J730" s="37"/>
      <c r="K730" s="37"/>
      <c r="L730" s="40"/>
      <c r="M730" s="192"/>
      <c r="N730" s="193"/>
      <c r="O730" s="65"/>
      <c r="P730" s="65"/>
      <c r="Q730" s="65"/>
      <c r="R730" s="65"/>
      <c r="S730" s="65"/>
      <c r="T730" s="66"/>
      <c r="U730" s="35"/>
      <c r="V730" s="35"/>
      <c r="W730" s="35"/>
      <c r="X730" s="35"/>
      <c r="Y730" s="35"/>
      <c r="Z730" s="35"/>
      <c r="AA730" s="35"/>
      <c r="AB730" s="35"/>
      <c r="AC730" s="35"/>
      <c r="AD730" s="35"/>
      <c r="AE730" s="35"/>
      <c r="AT730" s="18" t="s">
        <v>139</v>
      </c>
      <c r="AU730" s="18" t="s">
        <v>82</v>
      </c>
    </row>
    <row r="731" spans="1:65" s="2" customFormat="1" ht="11.25">
      <c r="A731" s="35"/>
      <c r="B731" s="36"/>
      <c r="C731" s="37"/>
      <c r="D731" s="194" t="s">
        <v>141</v>
      </c>
      <c r="E731" s="37"/>
      <c r="F731" s="195" t="s">
        <v>1034</v>
      </c>
      <c r="G731" s="37"/>
      <c r="H731" s="37"/>
      <c r="I731" s="191"/>
      <c r="J731" s="37"/>
      <c r="K731" s="37"/>
      <c r="L731" s="40"/>
      <c r="M731" s="192"/>
      <c r="N731" s="193"/>
      <c r="O731" s="65"/>
      <c r="P731" s="65"/>
      <c r="Q731" s="65"/>
      <c r="R731" s="65"/>
      <c r="S731" s="65"/>
      <c r="T731" s="66"/>
      <c r="U731" s="35"/>
      <c r="V731" s="35"/>
      <c r="W731" s="35"/>
      <c r="X731" s="35"/>
      <c r="Y731" s="35"/>
      <c r="Z731" s="35"/>
      <c r="AA731" s="35"/>
      <c r="AB731" s="35"/>
      <c r="AC731" s="35"/>
      <c r="AD731" s="35"/>
      <c r="AE731" s="35"/>
      <c r="AT731" s="18" t="s">
        <v>141</v>
      </c>
      <c r="AU731" s="18" t="s">
        <v>82</v>
      </c>
    </row>
    <row r="732" spans="1:65" s="2" customFormat="1" ht="19.5">
      <c r="A732" s="35"/>
      <c r="B732" s="36"/>
      <c r="C732" s="37"/>
      <c r="D732" s="189" t="s">
        <v>233</v>
      </c>
      <c r="E732" s="37"/>
      <c r="F732" s="207" t="s">
        <v>1035</v>
      </c>
      <c r="G732" s="37"/>
      <c r="H732" s="37"/>
      <c r="I732" s="191"/>
      <c r="J732" s="37"/>
      <c r="K732" s="37"/>
      <c r="L732" s="40"/>
      <c r="M732" s="192"/>
      <c r="N732" s="193"/>
      <c r="O732" s="65"/>
      <c r="P732" s="65"/>
      <c r="Q732" s="65"/>
      <c r="R732" s="65"/>
      <c r="S732" s="65"/>
      <c r="T732" s="66"/>
      <c r="U732" s="35"/>
      <c r="V732" s="35"/>
      <c r="W732" s="35"/>
      <c r="X732" s="35"/>
      <c r="Y732" s="35"/>
      <c r="Z732" s="35"/>
      <c r="AA732" s="35"/>
      <c r="AB732" s="35"/>
      <c r="AC732" s="35"/>
      <c r="AD732" s="35"/>
      <c r="AE732" s="35"/>
      <c r="AT732" s="18" t="s">
        <v>233</v>
      </c>
      <c r="AU732" s="18" t="s">
        <v>82</v>
      </c>
    </row>
    <row r="733" spans="1:65" s="13" customFormat="1" ht="11.25">
      <c r="B733" s="196"/>
      <c r="C733" s="197"/>
      <c r="D733" s="189" t="s">
        <v>143</v>
      </c>
      <c r="E733" s="198" t="s">
        <v>19</v>
      </c>
      <c r="F733" s="199" t="s">
        <v>1036</v>
      </c>
      <c r="G733" s="197"/>
      <c r="H733" s="200">
        <v>136.4</v>
      </c>
      <c r="I733" s="201"/>
      <c r="J733" s="197"/>
      <c r="K733" s="197"/>
      <c r="L733" s="202"/>
      <c r="M733" s="203"/>
      <c r="N733" s="204"/>
      <c r="O733" s="204"/>
      <c r="P733" s="204"/>
      <c r="Q733" s="204"/>
      <c r="R733" s="204"/>
      <c r="S733" s="204"/>
      <c r="T733" s="205"/>
      <c r="AT733" s="206" t="s">
        <v>143</v>
      </c>
      <c r="AU733" s="206" t="s">
        <v>82</v>
      </c>
      <c r="AV733" s="13" t="s">
        <v>82</v>
      </c>
      <c r="AW733" s="13" t="s">
        <v>33</v>
      </c>
      <c r="AX733" s="13" t="s">
        <v>79</v>
      </c>
      <c r="AY733" s="206" t="s">
        <v>130</v>
      </c>
    </row>
    <row r="734" spans="1:65" s="2" customFormat="1" ht="16.5" customHeight="1">
      <c r="A734" s="35"/>
      <c r="B734" s="36"/>
      <c r="C734" s="176" t="s">
        <v>1037</v>
      </c>
      <c r="D734" s="176" t="s">
        <v>132</v>
      </c>
      <c r="E734" s="177" t="s">
        <v>1038</v>
      </c>
      <c r="F734" s="178" t="s">
        <v>1039</v>
      </c>
      <c r="G734" s="179" t="s">
        <v>135</v>
      </c>
      <c r="H734" s="180">
        <v>136.4</v>
      </c>
      <c r="I734" s="181"/>
      <c r="J734" s="182">
        <f>ROUND(I734*H734,2)</f>
        <v>0</v>
      </c>
      <c r="K734" s="178" t="s">
        <v>136</v>
      </c>
      <c r="L734" s="40"/>
      <c r="M734" s="183" t="s">
        <v>19</v>
      </c>
      <c r="N734" s="184" t="s">
        <v>42</v>
      </c>
      <c r="O734" s="65"/>
      <c r="P734" s="185">
        <f>O734*H734</f>
        <v>0</v>
      </c>
      <c r="Q734" s="185">
        <v>1.0000000000000001E-5</v>
      </c>
      <c r="R734" s="185">
        <f>Q734*H734</f>
        <v>1.3640000000000002E-3</v>
      </c>
      <c r="S734" s="185">
        <v>0</v>
      </c>
      <c r="T734" s="186">
        <f>S734*H734</f>
        <v>0</v>
      </c>
      <c r="U734" s="35"/>
      <c r="V734" s="35"/>
      <c r="W734" s="35"/>
      <c r="X734" s="35"/>
      <c r="Y734" s="35"/>
      <c r="Z734" s="35"/>
      <c r="AA734" s="35"/>
      <c r="AB734" s="35"/>
      <c r="AC734" s="35"/>
      <c r="AD734" s="35"/>
      <c r="AE734" s="35"/>
      <c r="AR734" s="187" t="s">
        <v>137</v>
      </c>
      <c r="AT734" s="187" t="s">
        <v>132</v>
      </c>
      <c r="AU734" s="187" t="s">
        <v>82</v>
      </c>
      <c r="AY734" s="18" t="s">
        <v>130</v>
      </c>
      <c r="BE734" s="188">
        <f>IF(N734="základní",J734,0)</f>
        <v>0</v>
      </c>
      <c r="BF734" s="188">
        <f>IF(N734="snížená",J734,0)</f>
        <v>0</v>
      </c>
      <c r="BG734" s="188">
        <f>IF(N734="zákl. přenesená",J734,0)</f>
        <v>0</v>
      </c>
      <c r="BH734" s="188">
        <f>IF(N734="sníž. přenesená",J734,0)</f>
        <v>0</v>
      </c>
      <c r="BI734" s="188">
        <f>IF(N734="nulová",J734,0)</f>
        <v>0</v>
      </c>
      <c r="BJ734" s="18" t="s">
        <v>79</v>
      </c>
      <c r="BK734" s="188">
        <f>ROUND(I734*H734,2)</f>
        <v>0</v>
      </c>
      <c r="BL734" s="18" t="s">
        <v>137</v>
      </c>
      <c r="BM734" s="187" t="s">
        <v>1040</v>
      </c>
    </row>
    <row r="735" spans="1:65" s="2" customFormat="1" ht="11.25">
      <c r="A735" s="35"/>
      <c r="B735" s="36"/>
      <c r="C735" s="37"/>
      <c r="D735" s="189" t="s">
        <v>139</v>
      </c>
      <c r="E735" s="37"/>
      <c r="F735" s="190" t="s">
        <v>1041</v>
      </c>
      <c r="G735" s="37"/>
      <c r="H735" s="37"/>
      <c r="I735" s="191"/>
      <c r="J735" s="37"/>
      <c r="K735" s="37"/>
      <c r="L735" s="40"/>
      <c r="M735" s="192"/>
      <c r="N735" s="193"/>
      <c r="O735" s="65"/>
      <c r="P735" s="65"/>
      <c r="Q735" s="65"/>
      <c r="R735" s="65"/>
      <c r="S735" s="65"/>
      <c r="T735" s="66"/>
      <c r="U735" s="35"/>
      <c r="V735" s="35"/>
      <c r="W735" s="35"/>
      <c r="X735" s="35"/>
      <c r="Y735" s="35"/>
      <c r="Z735" s="35"/>
      <c r="AA735" s="35"/>
      <c r="AB735" s="35"/>
      <c r="AC735" s="35"/>
      <c r="AD735" s="35"/>
      <c r="AE735" s="35"/>
      <c r="AT735" s="18" t="s">
        <v>139</v>
      </c>
      <c r="AU735" s="18" t="s">
        <v>82</v>
      </c>
    </row>
    <row r="736" spans="1:65" s="2" customFormat="1" ht="11.25">
      <c r="A736" s="35"/>
      <c r="B736" s="36"/>
      <c r="C736" s="37"/>
      <c r="D736" s="194" t="s">
        <v>141</v>
      </c>
      <c r="E736" s="37"/>
      <c r="F736" s="195" t="s">
        <v>1042</v>
      </c>
      <c r="G736" s="37"/>
      <c r="H736" s="37"/>
      <c r="I736" s="191"/>
      <c r="J736" s="37"/>
      <c r="K736" s="37"/>
      <c r="L736" s="40"/>
      <c r="M736" s="192"/>
      <c r="N736" s="193"/>
      <c r="O736" s="65"/>
      <c r="P736" s="65"/>
      <c r="Q736" s="65"/>
      <c r="R736" s="65"/>
      <c r="S736" s="65"/>
      <c r="T736" s="66"/>
      <c r="U736" s="35"/>
      <c r="V736" s="35"/>
      <c r="W736" s="35"/>
      <c r="X736" s="35"/>
      <c r="Y736" s="35"/>
      <c r="Z736" s="35"/>
      <c r="AA736" s="35"/>
      <c r="AB736" s="35"/>
      <c r="AC736" s="35"/>
      <c r="AD736" s="35"/>
      <c r="AE736" s="35"/>
      <c r="AT736" s="18" t="s">
        <v>141</v>
      </c>
      <c r="AU736" s="18" t="s">
        <v>82</v>
      </c>
    </row>
    <row r="737" spans="1:65" s="2" customFormat="1" ht="19.5">
      <c r="A737" s="35"/>
      <c r="B737" s="36"/>
      <c r="C737" s="37"/>
      <c r="D737" s="189" t="s">
        <v>233</v>
      </c>
      <c r="E737" s="37"/>
      <c r="F737" s="207" t="s">
        <v>1035</v>
      </c>
      <c r="G737" s="37"/>
      <c r="H737" s="37"/>
      <c r="I737" s="191"/>
      <c r="J737" s="37"/>
      <c r="K737" s="37"/>
      <c r="L737" s="40"/>
      <c r="M737" s="192"/>
      <c r="N737" s="193"/>
      <c r="O737" s="65"/>
      <c r="P737" s="65"/>
      <c r="Q737" s="65"/>
      <c r="R737" s="65"/>
      <c r="S737" s="65"/>
      <c r="T737" s="66"/>
      <c r="U737" s="35"/>
      <c r="V737" s="35"/>
      <c r="W737" s="35"/>
      <c r="X737" s="35"/>
      <c r="Y737" s="35"/>
      <c r="Z737" s="35"/>
      <c r="AA737" s="35"/>
      <c r="AB737" s="35"/>
      <c r="AC737" s="35"/>
      <c r="AD737" s="35"/>
      <c r="AE737" s="35"/>
      <c r="AT737" s="18" t="s">
        <v>233</v>
      </c>
      <c r="AU737" s="18" t="s">
        <v>82</v>
      </c>
    </row>
    <row r="738" spans="1:65" s="13" customFormat="1" ht="11.25">
      <c r="B738" s="196"/>
      <c r="C738" s="197"/>
      <c r="D738" s="189" t="s">
        <v>143</v>
      </c>
      <c r="E738" s="198" t="s">
        <v>19</v>
      </c>
      <c r="F738" s="199" t="s">
        <v>1036</v>
      </c>
      <c r="G738" s="197"/>
      <c r="H738" s="200">
        <v>136.4</v>
      </c>
      <c r="I738" s="201"/>
      <c r="J738" s="197"/>
      <c r="K738" s="197"/>
      <c r="L738" s="202"/>
      <c r="M738" s="203"/>
      <c r="N738" s="204"/>
      <c r="O738" s="204"/>
      <c r="P738" s="204"/>
      <c r="Q738" s="204"/>
      <c r="R738" s="204"/>
      <c r="S738" s="204"/>
      <c r="T738" s="205"/>
      <c r="AT738" s="206" t="s">
        <v>143</v>
      </c>
      <c r="AU738" s="206" t="s">
        <v>82</v>
      </c>
      <c r="AV738" s="13" t="s">
        <v>82</v>
      </c>
      <c r="AW738" s="13" t="s">
        <v>33</v>
      </c>
      <c r="AX738" s="13" t="s">
        <v>79</v>
      </c>
      <c r="AY738" s="206" t="s">
        <v>130</v>
      </c>
    </row>
    <row r="739" spans="1:65" s="2" customFormat="1" ht="21.75" customHeight="1">
      <c r="A739" s="35"/>
      <c r="B739" s="36"/>
      <c r="C739" s="176" t="s">
        <v>1043</v>
      </c>
      <c r="D739" s="176" t="s">
        <v>132</v>
      </c>
      <c r="E739" s="177" t="s">
        <v>1044</v>
      </c>
      <c r="F739" s="178" t="s">
        <v>1045</v>
      </c>
      <c r="G739" s="179" t="s">
        <v>214</v>
      </c>
      <c r="H739" s="180">
        <v>3.0139999999999998</v>
      </c>
      <c r="I739" s="181"/>
      <c r="J739" s="182">
        <f>ROUND(I739*H739,2)</f>
        <v>0</v>
      </c>
      <c r="K739" s="178" t="s">
        <v>136</v>
      </c>
      <c r="L739" s="40"/>
      <c r="M739" s="183" t="s">
        <v>19</v>
      </c>
      <c r="N739" s="184" t="s">
        <v>42</v>
      </c>
      <c r="O739" s="65"/>
      <c r="P739" s="185">
        <f>O739*H739</f>
        <v>0</v>
      </c>
      <c r="Q739" s="185">
        <v>0</v>
      </c>
      <c r="R739" s="185">
        <f>Q739*H739</f>
        <v>0</v>
      </c>
      <c r="S739" s="185">
        <v>2.2000000000000002</v>
      </c>
      <c r="T739" s="186">
        <f>S739*H739</f>
        <v>6.6307999999999998</v>
      </c>
      <c r="U739" s="35"/>
      <c r="V739" s="35"/>
      <c r="W739" s="35"/>
      <c r="X739" s="35"/>
      <c r="Y739" s="35"/>
      <c r="Z739" s="35"/>
      <c r="AA739" s="35"/>
      <c r="AB739" s="35"/>
      <c r="AC739" s="35"/>
      <c r="AD739" s="35"/>
      <c r="AE739" s="35"/>
      <c r="AR739" s="187" t="s">
        <v>137</v>
      </c>
      <c r="AT739" s="187" t="s">
        <v>132</v>
      </c>
      <c r="AU739" s="187" t="s">
        <v>82</v>
      </c>
      <c r="AY739" s="18" t="s">
        <v>130</v>
      </c>
      <c r="BE739" s="188">
        <f>IF(N739="základní",J739,0)</f>
        <v>0</v>
      </c>
      <c r="BF739" s="188">
        <f>IF(N739="snížená",J739,0)</f>
        <v>0</v>
      </c>
      <c r="BG739" s="188">
        <f>IF(N739="zákl. přenesená",J739,0)</f>
        <v>0</v>
      </c>
      <c r="BH739" s="188">
        <f>IF(N739="sníž. přenesená",J739,0)</f>
        <v>0</v>
      </c>
      <c r="BI739" s="188">
        <f>IF(N739="nulová",J739,0)</f>
        <v>0</v>
      </c>
      <c r="BJ739" s="18" t="s">
        <v>79</v>
      </c>
      <c r="BK739" s="188">
        <f>ROUND(I739*H739,2)</f>
        <v>0</v>
      </c>
      <c r="BL739" s="18" t="s">
        <v>137</v>
      </c>
      <c r="BM739" s="187" t="s">
        <v>1046</v>
      </c>
    </row>
    <row r="740" spans="1:65" s="2" customFormat="1" ht="11.25">
      <c r="A740" s="35"/>
      <c r="B740" s="36"/>
      <c r="C740" s="37"/>
      <c r="D740" s="189" t="s">
        <v>139</v>
      </c>
      <c r="E740" s="37"/>
      <c r="F740" s="190" t="s">
        <v>1047</v>
      </c>
      <c r="G740" s="37"/>
      <c r="H740" s="37"/>
      <c r="I740" s="191"/>
      <c r="J740" s="37"/>
      <c r="K740" s="37"/>
      <c r="L740" s="40"/>
      <c r="M740" s="192"/>
      <c r="N740" s="193"/>
      <c r="O740" s="65"/>
      <c r="P740" s="65"/>
      <c r="Q740" s="65"/>
      <c r="R740" s="65"/>
      <c r="S740" s="65"/>
      <c r="T740" s="66"/>
      <c r="U740" s="35"/>
      <c r="V740" s="35"/>
      <c r="W740" s="35"/>
      <c r="X740" s="35"/>
      <c r="Y740" s="35"/>
      <c r="Z740" s="35"/>
      <c r="AA740" s="35"/>
      <c r="AB740" s="35"/>
      <c r="AC740" s="35"/>
      <c r="AD740" s="35"/>
      <c r="AE740" s="35"/>
      <c r="AT740" s="18" t="s">
        <v>139</v>
      </c>
      <c r="AU740" s="18" t="s">
        <v>82</v>
      </c>
    </row>
    <row r="741" spans="1:65" s="2" customFormat="1" ht="11.25">
      <c r="A741" s="35"/>
      <c r="B741" s="36"/>
      <c r="C741" s="37"/>
      <c r="D741" s="194" t="s">
        <v>141</v>
      </c>
      <c r="E741" s="37"/>
      <c r="F741" s="195" t="s">
        <v>1048</v>
      </c>
      <c r="G741" s="37"/>
      <c r="H741" s="37"/>
      <c r="I741" s="191"/>
      <c r="J741" s="37"/>
      <c r="K741" s="37"/>
      <c r="L741" s="40"/>
      <c r="M741" s="192"/>
      <c r="N741" s="193"/>
      <c r="O741" s="65"/>
      <c r="P741" s="65"/>
      <c r="Q741" s="65"/>
      <c r="R741" s="65"/>
      <c r="S741" s="65"/>
      <c r="T741" s="66"/>
      <c r="U741" s="35"/>
      <c r="V741" s="35"/>
      <c r="W741" s="35"/>
      <c r="X741" s="35"/>
      <c r="Y741" s="35"/>
      <c r="Z741" s="35"/>
      <c r="AA741" s="35"/>
      <c r="AB741" s="35"/>
      <c r="AC741" s="35"/>
      <c r="AD741" s="35"/>
      <c r="AE741" s="35"/>
      <c r="AT741" s="18" t="s">
        <v>141</v>
      </c>
      <c r="AU741" s="18" t="s">
        <v>82</v>
      </c>
    </row>
    <row r="742" spans="1:65" s="13" customFormat="1" ht="11.25">
      <c r="B742" s="196"/>
      <c r="C742" s="197"/>
      <c r="D742" s="189" t="s">
        <v>143</v>
      </c>
      <c r="E742" s="198" t="s">
        <v>19</v>
      </c>
      <c r="F742" s="199" t="s">
        <v>1049</v>
      </c>
      <c r="G742" s="197"/>
      <c r="H742" s="200">
        <v>3.0139999999999998</v>
      </c>
      <c r="I742" s="201"/>
      <c r="J742" s="197"/>
      <c r="K742" s="197"/>
      <c r="L742" s="202"/>
      <c r="M742" s="203"/>
      <c r="N742" s="204"/>
      <c r="O742" s="204"/>
      <c r="P742" s="204"/>
      <c r="Q742" s="204"/>
      <c r="R742" s="204"/>
      <c r="S742" s="204"/>
      <c r="T742" s="205"/>
      <c r="AT742" s="206" t="s">
        <v>143</v>
      </c>
      <c r="AU742" s="206" t="s">
        <v>82</v>
      </c>
      <c r="AV742" s="13" t="s">
        <v>82</v>
      </c>
      <c r="AW742" s="13" t="s">
        <v>33</v>
      </c>
      <c r="AX742" s="13" t="s">
        <v>79</v>
      </c>
      <c r="AY742" s="206" t="s">
        <v>130</v>
      </c>
    </row>
    <row r="743" spans="1:65" s="2" customFormat="1" ht="21.75" customHeight="1">
      <c r="A743" s="35"/>
      <c r="B743" s="36"/>
      <c r="C743" s="176" t="s">
        <v>1050</v>
      </c>
      <c r="D743" s="176" t="s">
        <v>132</v>
      </c>
      <c r="E743" s="177" t="s">
        <v>1051</v>
      </c>
      <c r="F743" s="178" t="s">
        <v>1052</v>
      </c>
      <c r="G743" s="179" t="s">
        <v>214</v>
      </c>
      <c r="H743" s="180">
        <v>2.0099999999999998</v>
      </c>
      <c r="I743" s="181"/>
      <c r="J743" s="182">
        <f>ROUND(I743*H743,2)</f>
        <v>0</v>
      </c>
      <c r="K743" s="178" t="s">
        <v>136</v>
      </c>
      <c r="L743" s="40"/>
      <c r="M743" s="183" t="s">
        <v>19</v>
      </c>
      <c r="N743" s="184" t="s">
        <v>42</v>
      </c>
      <c r="O743" s="65"/>
      <c r="P743" s="185">
        <f>O743*H743</f>
        <v>0</v>
      </c>
      <c r="Q743" s="185">
        <v>0</v>
      </c>
      <c r="R743" s="185">
        <f>Q743*H743</f>
        <v>0</v>
      </c>
      <c r="S743" s="185">
        <v>2.2000000000000002</v>
      </c>
      <c r="T743" s="186">
        <f>S743*H743</f>
        <v>4.4219999999999997</v>
      </c>
      <c r="U743" s="35"/>
      <c r="V743" s="35"/>
      <c r="W743" s="35"/>
      <c r="X743" s="35"/>
      <c r="Y743" s="35"/>
      <c r="Z743" s="35"/>
      <c r="AA743" s="35"/>
      <c r="AB743" s="35"/>
      <c r="AC743" s="35"/>
      <c r="AD743" s="35"/>
      <c r="AE743" s="35"/>
      <c r="AR743" s="187" t="s">
        <v>137</v>
      </c>
      <c r="AT743" s="187" t="s">
        <v>132</v>
      </c>
      <c r="AU743" s="187" t="s">
        <v>82</v>
      </c>
      <c r="AY743" s="18" t="s">
        <v>130</v>
      </c>
      <c r="BE743" s="188">
        <f>IF(N743="základní",J743,0)</f>
        <v>0</v>
      </c>
      <c r="BF743" s="188">
        <f>IF(N743="snížená",J743,0)</f>
        <v>0</v>
      </c>
      <c r="BG743" s="188">
        <f>IF(N743="zákl. přenesená",J743,0)</f>
        <v>0</v>
      </c>
      <c r="BH743" s="188">
        <f>IF(N743="sníž. přenesená",J743,0)</f>
        <v>0</v>
      </c>
      <c r="BI743" s="188">
        <f>IF(N743="nulová",J743,0)</f>
        <v>0</v>
      </c>
      <c r="BJ743" s="18" t="s">
        <v>79</v>
      </c>
      <c r="BK743" s="188">
        <f>ROUND(I743*H743,2)</f>
        <v>0</v>
      </c>
      <c r="BL743" s="18" t="s">
        <v>137</v>
      </c>
      <c r="BM743" s="187" t="s">
        <v>1053</v>
      </c>
    </row>
    <row r="744" spans="1:65" s="2" customFormat="1" ht="11.25">
      <c r="A744" s="35"/>
      <c r="B744" s="36"/>
      <c r="C744" s="37"/>
      <c r="D744" s="189" t="s">
        <v>139</v>
      </c>
      <c r="E744" s="37"/>
      <c r="F744" s="190" t="s">
        <v>1054</v>
      </c>
      <c r="G744" s="37"/>
      <c r="H744" s="37"/>
      <c r="I744" s="191"/>
      <c r="J744" s="37"/>
      <c r="K744" s="37"/>
      <c r="L744" s="40"/>
      <c r="M744" s="192"/>
      <c r="N744" s="193"/>
      <c r="O744" s="65"/>
      <c r="P744" s="65"/>
      <c r="Q744" s="65"/>
      <c r="R744" s="65"/>
      <c r="S744" s="65"/>
      <c r="T744" s="66"/>
      <c r="U744" s="35"/>
      <c r="V744" s="35"/>
      <c r="W744" s="35"/>
      <c r="X744" s="35"/>
      <c r="Y744" s="35"/>
      <c r="Z744" s="35"/>
      <c r="AA744" s="35"/>
      <c r="AB744" s="35"/>
      <c r="AC744" s="35"/>
      <c r="AD744" s="35"/>
      <c r="AE744" s="35"/>
      <c r="AT744" s="18" t="s">
        <v>139</v>
      </c>
      <c r="AU744" s="18" t="s">
        <v>82</v>
      </c>
    </row>
    <row r="745" spans="1:65" s="2" customFormat="1" ht="11.25">
      <c r="A745" s="35"/>
      <c r="B745" s="36"/>
      <c r="C745" s="37"/>
      <c r="D745" s="194" t="s">
        <v>141</v>
      </c>
      <c r="E745" s="37"/>
      <c r="F745" s="195" t="s">
        <v>1055</v>
      </c>
      <c r="G745" s="37"/>
      <c r="H745" s="37"/>
      <c r="I745" s="191"/>
      <c r="J745" s="37"/>
      <c r="K745" s="37"/>
      <c r="L745" s="40"/>
      <c r="M745" s="192"/>
      <c r="N745" s="193"/>
      <c r="O745" s="65"/>
      <c r="P745" s="65"/>
      <c r="Q745" s="65"/>
      <c r="R745" s="65"/>
      <c r="S745" s="65"/>
      <c r="T745" s="66"/>
      <c r="U745" s="35"/>
      <c r="V745" s="35"/>
      <c r="W745" s="35"/>
      <c r="X745" s="35"/>
      <c r="Y745" s="35"/>
      <c r="Z745" s="35"/>
      <c r="AA745" s="35"/>
      <c r="AB745" s="35"/>
      <c r="AC745" s="35"/>
      <c r="AD745" s="35"/>
      <c r="AE745" s="35"/>
      <c r="AT745" s="18" t="s">
        <v>141</v>
      </c>
      <c r="AU745" s="18" t="s">
        <v>82</v>
      </c>
    </row>
    <row r="746" spans="1:65" s="13" customFormat="1" ht="11.25">
      <c r="B746" s="196"/>
      <c r="C746" s="197"/>
      <c r="D746" s="189" t="s">
        <v>143</v>
      </c>
      <c r="E746" s="198" t="s">
        <v>19</v>
      </c>
      <c r="F746" s="199" t="s">
        <v>1056</v>
      </c>
      <c r="G746" s="197"/>
      <c r="H746" s="200">
        <v>2.0099999999999998</v>
      </c>
      <c r="I746" s="201"/>
      <c r="J746" s="197"/>
      <c r="K746" s="197"/>
      <c r="L746" s="202"/>
      <c r="M746" s="203"/>
      <c r="N746" s="204"/>
      <c r="O746" s="204"/>
      <c r="P746" s="204"/>
      <c r="Q746" s="204"/>
      <c r="R746" s="204"/>
      <c r="S746" s="204"/>
      <c r="T746" s="205"/>
      <c r="AT746" s="206" t="s">
        <v>143</v>
      </c>
      <c r="AU746" s="206" t="s">
        <v>82</v>
      </c>
      <c r="AV746" s="13" t="s">
        <v>82</v>
      </c>
      <c r="AW746" s="13" t="s">
        <v>33</v>
      </c>
      <c r="AX746" s="13" t="s">
        <v>79</v>
      </c>
      <c r="AY746" s="206" t="s">
        <v>130</v>
      </c>
    </row>
    <row r="747" spans="1:65" s="2" customFormat="1" ht="21.75" customHeight="1">
      <c r="A747" s="35"/>
      <c r="B747" s="36"/>
      <c r="C747" s="176" t="s">
        <v>1057</v>
      </c>
      <c r="D747" s="176" t="s">
        <v>132</v>
      </c>
      <c r="E747" s="177" t="s">
        <v>1058</v>
      </c>
      <c r="F747" s="178" t="s">
        <v>1059</v>
      </c>
      <c r="G747" s="179" t="s">
        <v>214</v>
      </c>
      <c r="H747" s="180">
        <v>2.0099999999999998</v>
      </c>
      <c r="I747" s="181"/>
      <c r="J747" s="182">
        <f>ROUND(I747*H747,2)</f>
        <v>0</v>
      </c>
      <c r="K747" s="178" t="s">
        <v>136</v>
      </c>
      <c r="L747" s="40"/>
      <c r="M747" s="183" t="s">
        <v>19</v>
      </c>
      <c r="N747" s="184" t="s">
        <v>42</v>
      </c>
      <c r="O747" s="65"/>
      <c r="P747" s="185">
        <f>O747*H747</f>
        <v>0</v>
      </c>
      <c r="Q747" s="185">
        <v>0</v>
      </c>
      <c r="R747" s="185">
        <f>Q747*H747</f>
        <v>0</v>
      </c>
      <c r="S747" s="185">
        <v>4.7000000000000002E-3</v>
      </c>
      <c r="T747" s="186">
        <f>S747*H747</f>
        <v>9.4469999999999988E-3</v>
      </c>
      <c r="U747" s="35"/>
      <c r="V747" s="35"/>
      <c r="W747" s="35"/>
      <c r="X747" s="35"/>
      <c r="Y747" s="35"/>
      <c r="Z747" s="35"/>
      <c r="AA747" s="35"/>
      <c r="AB747" s="35"/>
      <c r="AC747" s="35"/>
      <c r="AD747" s="35"/>
      <c r="AE747" s="35"/>
      <c r="AR747" s="187" t="s">
        <v>137</v>
      </c>
      <c r="AT747" s="187" t="s">
        <v>132</v>
      </c>
      <c r="AU747" s="187" t="s">
        <v>82</v>
      </c>
      <c r="AY747" s="18" t="s">
        <v>130</v>
      </c>
      <c r="BE747" s="188">
        <f>IF(N747="základní",J747,0)</f>
        <v>0</v>
      </c>
      <c r="BF747" s="188">
        <f>IF(N747="snížená",J747,0)</f>
        <v>0</v>
      </c>
      <c r="BG747" s="188">
        <f>IF(N747="zákl. přenesená",J747,0)</f>
        <v>0</v>
      </c>
      <c r="BH747" s="188">
        <f>IF(N747="sníž. přenesená",J747,0)</f>
        <v>0</v>
      </c>
      <c r="BI747" s="188">
        <f>IF(N747="nulová",J747,0)</f>
        <v>0</v>
      </c>
      <c r="BJ747" s="18" t="s">
        <v>79</v>
      </c>
      <c r="BK747" s="188">
        <f>ROUND(I747*H747,2)</f>
        <v>0</v>
      </c>
      <c r="BL747" s="18" t="s">
        <v>137</v>
      </c>
      <c r="BM747" s="187" t="s">
        <v>1060</v>
      </c>
    </row>
    <row r="748" spans="1:65" s="2" customFormat="1" ht="11.25">
      <c r="A748" s="35"/>
      <c r="B748" s="36"/>
      <c r="C748" s="37"/>
      <c r="D748" s="189" t="s">
        <v>139</v>
      </c>
      <c r="E748" s="37"/>
      <c r="F748" s="190" t="s">
        <v>1061</v>
      </c>
      <c r="G748" s="37"/>
      <c r="H748" s="37"/>
      <c r="I748" s="191"/>
      <c r="J748" s="37"/>
      <c r="K748" s="37"/>
      <c r="L748" s="40"/>
      <c r="M748" s="192"/>
      <c r="N748" s="193"/>
      <c r="O748" s="65"/>
      <c r="P748" s="65"/>
      <c r="Q748" s="65"/>
      <c r="R748" s="65"/>
      <c r="S748" s="65"/>
      <c r="T748" s="66"/>
      <c r="U748" s="35"/>
      <c r="V748" s="35"/>
      <c r="W748" s="35"/>
      <c r="X748" s="35"/>
      <c r="Y748" s="35"/>
      <c r="Z748" s="35"/>
      <c r="AA748" s="35"/>
      <c r="AB748" s="35"/>
      <c r="AC748" s="35"/>
      <c r="AD748" s="35"/>
      <c r="AE748" s="35"/>
      <c r="AT748" s="18" t="s">
        <v>139</v>
      </c>
      <c r="AU748" s="18" t="s">
        <v>82</v>
      </c>
    </row>
    <row r="749" spans="1:65" s="2" customFormat="1" ht="11.25">
      <c r="A749" s="35"/>
      <c r="B749" s="36"/>
      <c r="C749" s="37"/>
      <c r="D749" s="194" t="s">
        <v>141</v>
      </c>
      <c r="E749" s="37"/>
      <c r="F749" s="195" t="s">
        <v>1062</v>
      </c>
      <c r="G749" s="37"/>
      <c r="H749" s="37"/>
      <c r="I749" s="191"/>
      <c r="J749" s="37"/>
      <c r="K749" s="37"/>
      <c r="L749" s="40"/>
      <c r="M749" s="192"/>
      <c r="N749" s="193"/>
      <c r="O749" s="65"/>
      <c r="P749" s="65"/>
      <c r="Q749" s="65"/>
      <c r="R749" s="65"/>
      <c r="S749" s="65"/>
      <c r="T749" s="66"/>
      <c r="U749" s="35"/>
      <c r="V749" s="35"/>
      <c r="W749" s="35"/>
      <c r="X749" s="35"/>
      <c r="Y749" s="35"/>
      <c r="Z749" s="35"/>
      <c r="AA749" s="35"/>
      <c r="AB749" s="35"/>
      <c r="AC749" s="35"/>
      <c r="AD749" s="35"/>
      <c r="AE749" s="35"/>
      <c r="AT749" s="18" t="s">
        <v>141</v>
      </c>
      <c r="AU749" s="18" t="s">
        <v>82</v>
      </c>
    </row>
    <row r="750" spans="1:65" s="13" customFormat="1" ht="11.25">
      <c r="B750" s="196"/>
      <c r="C750" s="197"/>
      <c r="D750" s="189" t="s">
        <v>143</v>
      </c>
      <c r="E750" s="198" t="s">
        <v>19</v>
      </c>
      <c r="F750" s="199" t="s">
        <v>1063</v>
      </c>
      <c r="G750" s="197"/>
      <c r="H750" s="200">
        <v>2.0099999999999998</v>
      </c>
      <c r="I750" s="201"/>
      <c r="J750" s="197"/>
      <c r="K750" s="197"/>
      <c r="L750" s="202"/>
      <c r="M750" s="203"/>
      <c r="N750" s="204"/>
      <c r="O750" s="204"/>
      <c r="P750" s="204"/>
      <c r="Q750" s="204"/>
      <c r="R750" s="204"/>
      <c r="S750" s="204"/>
      <c r="T750" s="205"/>
      <c r="AT750" s="206" t="s">
        <v>143</v>
      </c>
      <c r="AU750" s="206" t="s">
        <v>82</v>
      </c>
      <c r="AV750" s="13" t="s">
        <v>82</v>
      </c>
      <c r="AW750" s="13" t="s">
        <v>33</v>
      </c>
      <c r="AX750" s="13" t="s">
        <v>79</v>
      </c>
      <c r="AY750" s="206" t="s">
        <v>130</v>
      </c>
    </row>
    <row r="751" spans="1:65" s="2" customFormat="1" ht="21.75" customHeight="1">
      <c r="A751" s="35"/>
      <c r="B751" s="36"/>
      <c r="C751" s="176" t="s">
        <v>1064</v>
      </c>
      <c r="D751" s="176" t="s">
        <v>132</v>
      </c>
      <c r="E751" s="177" t="s">
        <v>1065</v>
      </c>
      <c r="F751" s="178" t="s">
        <v>1066</v>
      </c>
      <c r="G751" s="179" t="s">
        <v>135</v>
      </c>
      <c r="H751" s="180">
        <v>40.19</v>
      </c>
      <c r="I751" s="181"/>
      <c r="J751" s="182">
        <f>ROUND(I751*H751,2)</f>
        <v>0</v>
      </c>
      <c r="K751" s="178" t="s">
        <v>136</v>
      </c>
      <c r="L751" s="40"/>
      <c r="M751" s="183" t="s">
        <v>19</v>
      </c>
      <c r="N751" s="184" t="s">
        <v>42</v>
      </c>
      <c r="O751" s="65"/>
      <c r="P751" s="185">
        <f>O751*H751</f>
        <v>0</v>
      </c>
      <c r="Q751" s="185">
        <v>0</v>
      </c>
      <c r="R751" s="185">
        <f>Q751*H751</f>
        <v>0</v>
      </c>
      <c r="S751" s="185">
        <v>5.8999999999999997E-2</v>
      </c>
      <c r="T751" s="186">
        <f>S751*H751</f>
        <v>2.3712099999999996</v>
      </c>
      <c r="U751" s="35"/>
      <c r="V751" s="35"/>
      <c r="W751" s="35"/>
      <c r="X751" s="35"/>
      <c r="Y751" s="35"/>
      <c r="Z751" s="35"/>
      <c r="AA751" s="35"/>
      <c r="AB751" s="35"/>
      <c r="AC751" s="35"/>
      <c r="AD751" s="35"/>
      <c r="AE751" s="35"/>
      <c r="AR751" s="187" t="s">
        <v>137</v>
      </c>
      <c r="AT751" s="187" t="s">
        <v>132</v>
      </c>
      <c r="AU751" s="187" t="s">
        <v>82</v>
      </c>
      <c r="AY751" s="18" t="s">
        <v>130</v>
      </c>
      <c r="BE751" s="188">
        <f>IF(N751="základní",J751,0)</f>
        <v>0</v>
      </c>
      <c r="BF751" s="188">
        <f>IF(N751="snížená",J751,0)</f>
        <v>0</v>
      </c>
      <c r="BG751" s="188">
        <f>IF(N751="zákl. přenesená",J751,0)</f>
        <v>0</v>
      </c>
      <c r="BH751" s="188">
        <f>IF(N751="sníž. přenesená",J751,0)</f>
        <v>0</v>
      </c>
      <c r="BI751" s="188">
        <f>IF(N751="nulová",J751,0)</f>
        <v>0</v>
      </c>
      <c r="BJ751" s="18" t="s">
        <v>79</v>
      </c>
      <c r="BK751" s="188">
        <f>ROUND(I751*H751,2)</f>
        <v>0</v>
      </c>
      <c r="BL751" s="18" t="s">
        <v>137</v>
      </c>
      <c r="BM751" s="187" t="s">
        <v>1067</v>
      </c>
    </row>
    <row r="752" spans="1:65" s="2" customFormat="1" ht="19.5">
      <c r="A752" s="35"/>
      <c r="B752" s="36"/>
      <c r="C752" s="37"/>
      <c r="D752" s="189" t="s">
        <v>139</v>
      </c>
      <c r="E752" s="37"/>
      <c r="F752" s="190" t="s">
        <v>1068</v>
      </c>
      <c r="G752" s="37"/>
      <c r="H752" s="37"/>
      <c r="I752" s="191"/>
      <c r="J752" s="37"/>
      <c r="K752" s="37"/>
      <c r="L752" s="40"/>
      <c r="M752" s="192"/>
      <c r="N752" s="193"/>
      <c r="O752" s="65"/>
      <c r="P752" s="65"/>
      <c r="Q752" s="65"/>
      <c r="R752" s="65"/>
      <c r="S752" s="65"/>
      <c r="T752" s="66"/>
      <c r="U752" s="35"/>
      <c r="V752" s="35"/>
      <c r="W752" s="35"/>
      <c r="X752" s="35"/>
      <c r="Y752" s="35"/>
      <c r="Z752" s="35"/>
      <c r="AA752" s="35"/>
      <c r="AB752" s="35"/>
      <c r="AC752" s="35"/>
      <c r="AD752" s="35"/>
      <c r="AE752" s="35"/>
      <c r="AT752" s="18" t="s">
        <v>139</v>
      </c>
      <c r="AU752" s="18" t="s">
        <v>82</v>
      </c>
    </row>
    <row r="753" spans="1:65" s="2" customFormat="1" ht="11.25">
      <c r="A753" s="35"/>
      <c r="B753" s="36"/>
      <c r="C753" s="37"/>
      <c r="D753" s="194" t="s">
        <v>141</v>
      </c>
      <c r="E753" s="37"/>
      <c r="F753" s="195" t="s">
        <v>1069</v>
      </c>
      <c r="G753" s="37"/>
      <c r="H753" s="37"/>
      <c r="I753" s="191"/>
      <c r="J753" s="37"/>
      <c r="K753" s="37"/>
      <c r="L753" s="40"/>
      <c r="M753" s="192"/>
      <c r="N753" s="193"/>
      <c r="O753" s="65"/>
      <c r="P753" s="65"/>
      <c r="Q753" s="65"/>
      <c r="R753" s="65"/>
      <c r="S753" s="65"/>
      <c r="T753" s="66"/>
      <c r="U753" s="35"/>
      <c r="V753" s="35"/>
      <c r="W753" s="35"/>
      <c r="X753" s="35"/>
      <c r="Y753" s="35"/>
      <c r="Z753" s="35"/>
      <c r="AA753" s="35"/>
      <c r="AB753" s="35"/>
      <c r="AC753" s="35"/>
      <c r="AD753" s="35"/>
      <c r="AE753" s="35"/>
      <c r="AT753" s="18" t="s">
        <v>141</v>
      </c>
      <c r="AU753" s="18" t="s">
        <v>82</v>
      </c>
    </row>
    <row r="754" spans="1:65" s="13" customFormat="1" ht="11.25">
      <c r="B754" s="196"/>
      <c r="C754" s="197"/>
      <c r="D754" s="189" t="s">
        <v>143</v>
      </c>
      <c r="E754" s="198" t="s">
        <v>19</v>
      </c>
      <c r="F754" s="199" t="s">
        <v>580</v>
      </c>
      <c r="G754" s="197"/>
      <c r="H754" s="200">
        <v>40.19</v>
      </c>
      <c r="I754" s="201"/>
      <c r="J754" s="197"/>
      <c r="K754" s="197"/>
      <c r="L754" s="202"/>
      <c r="M754" s="203"/>
      <c r="N754" s="204"/>
      <c r="O754" s="204"/>
      <c r="P754" s="204"/>
      <c r="Q754" s="204"/>
      <c r="R754" s="204"/>
      <c r="S754" s="204"/>
      <c r="T754" s="205"/>
      <c r="AT754" s="206" t="s">
        <v>143</v>
      </c>
      <c r="AU754" s="206" t="s">
        <v>82</v>
      </c>
      <c r="AV754" s="13" t="s">
        <v>82</v>
      </c>
      <c r="AW754" s="13" t="s">
        <v>33</v>
      </c>
      <c r="AX754" s="13" t="s">
        <v>79</v>
      </c>
      <c r="AY754" s="206" t="s">
        <v>130</v>
      </c>
    </row>
    <row r="755" spans="1:65" s="2" customFormat="1" ht="16.5" customHeight="1">
      <c r="A755" s="35"/>
      <c r="B755" s="36"/>
      <c r="C755" s="176" t="s">
        <v>1070</v>
      </c>
      <c r="D755" s="176" t="s">
        <v>132</v>
      </c>
      <c r="E755" s="177" t="s">
        <v>1071</v>
      </c>
      <c r="F755" s="178" t="s">
        <v>1072</v>
      </c>
      <c r="G755" s="179" t="s">
        <v>135</v>
      </c>
      <c r="H755" s="180">
        <v>38.950000000000003</v>
      </c>
      <c r="I755" s="181"/>
      <c r="J755" s="182">
        <f>ROUND(I755*H755,2)</f>
        <v>0</v>
      </c>
      <c r="K755" s="178" t="s">
        <v>136</v>
      </c>
      <c r="L755" s="40"/>
      <c r="M755" s="183" t="s">
        <v>19</v>
      </c>
      <c r="N755" s="184" t="s">
        <v>42</v>
      </c>
      <c r="O755" s="65"/>
      <c r="P755" s="185">
        <f>O755*H755</f>
        <v>0</v>
      </c>
      <c r="Q755" s="185">
        <v>0</v>
      </c>
      <c r="R755" s="185">
        <f>Q755*H755</f>
        <v>0</v>
      </c>
      <c r="S755" s="185">
        <v>0</v>
      </c>
      <c r="T755" s="186">
        <f>S755*H755</f>
        <v>0</v>
      </c>
      <c r="U755" s="35"/>
      <c r="V755" s="35"/>
      <c r="W755" s="35"/>
      <c r="X755" s="35"/>
      <c r="Y755" s="35"/>
      <c r="Z755" s="35"/>
      <c r="AA755" s="35"/>
      <c r="AB755" s="35"/>
      <c r="AC755" s="35"/>
      <c r="AD755" s="35"/>
      <c r="AE755" s="35"/>
      <c r="AR755" s="187" t="s">
        <v>137</v>
      </c>
      <c r="AT755" s="187" t="s">
        <v>132</v>
      </c>
      <c r="AU755" s="187" t="s">
        <v>82</v>
      </c>
      <c r="AY755" s="18" t="s">
        <v>130</v>
      </c>
      <c r="BE755" s="188">
        <f>IF(N755="základní",J755,0)</f>
        <v>0</v>
      </c>
      <c r="BF755" s="188">
        <f>IF(N755="snížená",J755,0)</f>
        <v>0</v>
      </c>
      <c r="BG755" s="188">
        <f>IF(N755="zákl. přenesená",J755,0)</f>
        <v>0</v>
      </c>
      <c r="BH755" s="188">
        <f>IF(N755="sníž. přenesená",J755,0)</f>
        <v>0</v>
      </c>
      <c r="BI755" s="188">
        <f>IF(N755="nulová",J755,0)</f>
        <v>0</v>
      </c>
      <c r="BJ755" s="18" t="s">
        <v>79</v>
      </c>
      <c r="BK755" s="188">
        <f>ROUND(I755*H755,2)</f>
        <v>0</v>
      </c>
      <c r="BL755" s="18" t="s">
        <v>137</v>
      </c>
      <c r="BM755" s="187" t="s">
        <v>1073</v>
      </c>
    </row>
    <row r="756" spans="1:65" s="2" customFormat="1" ht="19.5">
      <c r="A756" s="35"/>
      <c r="B756" s="36"/>
      <c r="C756" s="37"/>
      <c r="D756" s="189" t="s">
        <v>139</v>
      </c>
      <c r="E756" s="37"/>
      <c r="F756" s="190" t="s">
        <v>1074</v>
      </c>
      <c r="G756" s="37"/>
      <c r="H756" s="37"/>
      <c r="I756" s="191"/>
      <c r="J756" s="37"/>
      <c r="K756" s="37"/>
      <c r="L756" s="40"/>
      <c r="M756" s="192"/>
      <c r="N756" s="193"/>
      <c r="O756" s="65"/>
      <c r="P756" s="65"/>
      <c r="Q756" s="65"/>
      <c r="R756" s="65"/>
      <c r="S756" s="65"/>
      <c r="T756" s="66"/>
      <c r="U756" s="35"/>
      <c r="V756" s="35"/>
      <c r="W756" s="35"/>
      <c r="X756" s="35"/>
      <c r="Y756" s="35"/>
      <c r="Z756" s="35"/>
      <c r="AA756" s="35"/>
      <c r="AB756" s="35"/>
      <c r="AC756" s="35"/>
      <c r="AD756" s="35"/>
      <c r="AE756" s="35"/>
      <c r="AT756" s="18" t="s">
        <v>139</v>
      </c>
      <c r="AU756" s="18" t="s">
        <v>82</v>
      </c>
    </row>
    <row r="757" spans="1:65" s="2" customFormat="1" ht="11.25">
      <c r="A757" s="35"/>
      <c r="B757" s="36"/>
      <c r="C757" s="37"/>
      <c r="D757" s="194" t="s">
        <v>141</v>
      </c>
      <c r="E757" s="37"/>
      <c r="F757" s="195" t="s">
        <v>1075</v>
      </c>
      <c r="G757" s="37"/>
      <c r="H757" s="37"/>
      <c r="I757" s="191"/>
      <c r="J757" s="37"/>
      <c r="K757" s="37"/>
      <c r="L757" s="40"/>
      <c r="M757" s="192"/>
      <c r="N757" s="193"/>
      <c r="O757" s="65"/>
      <c r="P757" s="65"/>
      <c r="Q757" s="65"/>
      <c r="R757" s="65"/>
      <c r="S757" s="65"/>
      <c r="T757" s="66"/>
      <c r="U757" s="35"/>
      <c r="V757" s="35"/>
      <c r="W757" s="35"/>
      <c r="X757" s="35"/>
      <c r="Y757" s="35"/>
      <c r="Z757" s="35"/>
      <c r="AA757" s="35"/>
      <c r="AB757" s="35"/>
      <c r="AC757" s="35"/>
      <c r="AD757" s="35"/>
      <c r="AE757" s="35"/>
      <c r="AT757" s="18" t="s">
        <v>141</v>
      </c>
      <c r="AU757" s="18" t="s">
        <v>82</v>
      </c>
    </row>
    <row r="758" spans="1:65" s="13" customFormat="1" ht="11.25">
      <c r="B758" s="196"/>
      <c r="C758" s="197"/>
      <c r="D758" s="189" t="s">
        <v>143</v>
      </c>
      <c r="E758" s="198" t="s">
        <v>19</v>
      </c>
      <c r="F758" s="199" t="s">
        <v>1076</v>
      </c>
      <c r="G758" s="197"/>
      <c r="H758" s="200">
        <v>38.950000000000003</v>
      </c>
      <c r="I758" s="201"/>
      <c r="J758" s="197"/>
      <c r="K758" s="197"/>
      <c r="L758" s="202"/>
      <c r="M758" s="203"/>
      <c r="N758" s="204"/>
      <c r="O758" s="204"/>
      <c r="P758" s="204"/>
      <c r="Q758" s="204"/>
      <c r="R758" s="204"/>
      <c r="S758" s="204"/>
      <c r="T758" s="205"/>
      <c r="AT758" s="206" t="s">
        <v>143</v>
      </c>
      <c r="AU758" s="206" t="s">
        <v>82</v>
      </c>
      <c r="AV758" s="13" t="s">
        <v>82</v>
      </c>
      <c r="AW758" s="13" t="s">
        <v>33</v>
      </c>
      <c r="AX758" s="13" t="s">
        <v>79</v>
      </c>
      <c r="AY758" s="206" t="s">
        <v>130</v>
      </c>
    </row>
    <row r="759" spans="1:65" s="12" customFormat="1" ht="22.9" customHeight="1">
      <c r="B759" s="160"/>
      <c r="C759" s="161"/>
      <c r="D759" s="162" t="s">
        <v>70</v>
      </c>
      <c r="E759" s="174" t="s">
        <v>1077</v>
      </c>
      <c r="F759" s="174" t="s">
        <v>1078</v>
      </c>
      <c r="G759" s="161"/>
      <c r="H759" s="161"/>
      <c r="I759" s="164"/>
      <c r="J759" s="175">
        <f>BK759</f>
        <v>0</v>
      </c>
      <c r="K759" s="161"/>
      <c r="L759" s="166"/>
      <c r="M759" s="167"/>
      <c r="N759" s="168"/>
      <c r="O759" s="168"/>
      <c r="P759" s="169">
        <f>SUM(P760:P830)</f>
        <v>0</v>
      </c>
      <c r="Q759" s="168"/>
      <c r="R759" s="169">
        <f>SUM(R760:R830)</f>
        <v>0</v>
      </c>
      <c r="S759" s="168"/>
      <c r="T759" s="170">
        <f>SUM(T760:T830)</f>
        <v>0</v>
      </c>
      <c r="AR759" s="171" t="s">
        <v>79</v>
      </c>
      <c r="AT759" s="172" t="s">
        <v>70</v>
      </c>
      <c r="AU759" s="172" t="s">
        <v>79</v>
      </c>
      <c r="AY759" s="171" t="s">
        <v>130</v>
      </c>
      <c r="BK759" s="173">
        <f>SUM(BK760:BK830)</f>
        <v>0</v>
      </c>
    </row>
    <row r="760" spans="1:65" s="2" customFormat="1" ht="16.5" customHeight="1">
      <c r="A760" s="35"/>
      <c r="B760" s="36"/>
      <c r="C760" s="176" t="s">
        <v>1079</v>
      </c>
      <c r="D760" s="176" t="s">
        <v>132</v>
      </c>
      <c r="E760" s="177" t="s">
        <v>1080</v>
      </c>
      <c r="F760" s="178" t="s">
        <v>1081</v>
      </c>
      <c r="G760" s="179" t="s">
        <v>345</v>
      </c>
      <c r="H760" s="180">
        <v>21.55</v>
      </c>
      <c r="I760" s="181"/>
      <c r="J760" s="182">
        <f>ROUND(I760*H760,2)</f>
        <v>0</v>
      </c>
      <c r="K760" s="178" t="s">
        <v>136</v>
      </c>
      <c r="L760" s="40"/>
      <c r="M760" s="183" t="s">
        <v>19</v>
      </c>
      <c r="N760" s="184" t="s">
        <v>42</v>
      </c>
      <c r="O760" s="65"/>
      <c r="P760" s="185">
        <f>O760*H760</f>
        <v>0</v>
      </c>
      <c r="Q760" s="185">
        <v>0</v>
      </c>
      <c r="R760" s="185">
        <f>Q760*H760</f>
        <v>0</v>
      </c>
      <c r="S760" s="185">
        <v>0</v>
      </c>
      <c r="T760" s="186">
        <f>S760*H760</f>
        <v>0</v>
      </c>
      <c r="U760" s="35"/>
      <c r="V760" s="35"/>
      <c r="W760" s="35"/>
      <c r="X760" s="35"/>
      <c r="Y760" s="35"/>
      <c r="Z760" s="35"/>
      <c r="AA760" s="35"/>
      <c r="AB760" s="35"/>
      <c r="AC760" s="35"/>
      <c r="AD760" s="35"/>
      <c r="AE760" s="35"/>
      <c r="AR760" s="187" t="s">
        <v>137</v>
      </c>
      <c r="AT760" s="187" t="s">
        <v>132</v>
      </c>
      <c r="AU760" s="187" t="s">
        <v>82</v>
      </c>
      <c r="AY760" s="18" t="s">
        <v>130</v>
      </c>
      <c r="BE760" s="188">
        <f>IF(N760="základní",J760,0)</f>
        <v>0</v>
      </c>
      <c r="BF760" s="188">
        <f>IF(N760="snížená",J760,0)</f>
        <v>0</v>
      </c>
      <c r="BG760" s="188">
        <f>IF(N760="zákl. přenesená",J760,0)</f>
        <v>0</v>
      </c>
      <c r="BH760" s="188">
        <f>IF(N760="sníž. přenesená",J760,0)</f>
        <v>0</v>
      </c>
      <c r="BI760" s="188">
        <f>IF(N760="nulová",J760,0)</f>
        <v>0</v>
      </c>
      <c r="BJ760" s="18" t="s">
        <v>79</v>
      </c>
      <c r="BK760" s="188">
        <f>ROUND(I760*H760,2)</f>
        <v>0</v>
      </c>
      <c r="BL760" s="18" t="s">
        <v>137</v>
      </c>
      <c r="BM760" s="187" t="s">
        <v>1082</v>
      </c>
    </row>
    <row r="761" spans="1:65" s="2" customFormat="1" ht="11.25">
      <c r="A761" s="35"/>
      <c r="B761" s="36"/>
      <c r="C761" s="37"/>
      <c r="D761" s="189" t="s">
        <v>139</v>
      </c>
      <c r="E761" s="37"/>
      <c r="F761" s="190" t="s">
        <v>1083</v>
      </c>
      <c r="G761" s="37"/>
      <c r="H761" s="37"/>
      <c r="I761" s="191"/>
      <c r="J761" s="37"/>
      <c r="K761" s="37"/>
      <c r="L761" s="40"/>
      <c r="M761" s="192"/>
      <c r="N761" s="193"/>
      <c r="O761" s="65"/>
      <c r="P761" s="65"/>
      <c r="Q761" s="65"/>
      <c r="R761" s="65"/>
      <c r="S761" s="65"/>
      <c r="T761" s="66"/>
      <c r="U761" s="35"/>
      <c r="V761" s="35"/>
      <c r="W761" s="35"/>
      <c r="X761" s="35"/>
      <c r="Y761" s="35"/>
      <c r="Z761" s="35"/>
      <c r="AA761" s="35"/>
      <c r="AB761" s="35"/>
      <c r="AC761" s="35"/>
      <c r="AD761" s="35"/>
      <c r="AE761" s="35"/>
      <c r="AT761" s="18" t="s">
        <v>139</v>
      </c>
      <c r="AU761" s="18" t="s">
        <v>82</v>
      </c>
    </row>
    <row r="762" spans="1:65" s="2" customFormat="1" ht="11.25">
      <c r="A762" s="35"/>
      <c r="B762" s="36"/>
      <c r="C762" s="37"/>
      <c r="D762" s="194" t="s">
        <v>141</v>
      </c>
      <c r="E762" s="37"/>
      <c r="F762" s="195" t="s">
        <v>1084</v>
      </c>
      <c r="G762" s="37"/>
      <c r="H762" s="37"/>
      <c r="I762" s="191"/>
      <c r="J762" s="37"/>
      <c r="K762" s="37"/>
      <c r="L762" s="40"/>
      <c r="M762" s="192"/>
      <c r="N762" s="193"/>
      <c r="O762" s="65"/>
      <c r="P762" s="65"/>
      <c r="Q762" s="65"/>
      <c r="R762" s="65"/>
      <c r="S762" s="65"/>
      <c r="T762" s="66"/>
      <c r="U762" s="35"/>
      <c r="V762" s="35"/>
      <c r="W762" s="35"/>
      <c r="X762" s="35"/>
      <c r="Y762" s="35"/>
      <c r="Z762" s="35"/>
      <c r="AA762" s="35"/>
      <c r="AB762" s="35"/>
      <c r="AC762" s="35"/>
      <c r="AD762" s="35"/>
      <c r="AE762" s="35"/>
      <c r="AT762" s="18" t="s">
        <v>141</v>
      </c>
      <c r="AU762" s="18" t="s">
        <v>82</v>
      </c>
    </row>
    <row r="763" spans="1:65" s="2" customFormat="1" ht="58.5">
      <c r="A763" s="35"/>
      <c r="B763" s="36"/>
      <c r="C763" s="37"/>
      <c r="D763" s="189" t="s">
        <v>233</v>
      </c>
      <c r="E763" s="37"/>
      <c r="F763" s="207" t="s">
        <v>1085</v>
      </c>
      <c r="G763" s="37"/>
      <c r="H763" s="37"/>
      <c r="I763" s="191"/>
      <c r="J763" s="37"/>
      <c r="K763" s="37"/>
      <c r="L763" s="40"/>
      <c r="M763" s="192"/>
      <c r="N763" s="193"/>
      <c r="O763" s="65"/>
      <c r="P763" s="65"/>
      <c r="Q763" s="65"/>
      <c r="R763" s="65"/>
      <c r="S763" s="65"/>
      <c r="T763" s="66"/>
      <c r="U763" s="35"/>
      <c r="V763" s="35"/>
      <c r="W763" s="35"/>
      <c r="X763" s="35"/>
      <c r="Y763" s="35"/>
      <c r="Z763" s="35"/>
      <c r="AA763" s="35"/>
      <c r="AB763" s="35"/>
      <c r="AC763" s="35"/>
      <c r="AD763" s="35"/>
      <c r="AE763" s="35"/>
      <c r="AT763" s="18" t="s">
        <v>233</v>
      </c>
      <c r="AU763" s="18" t="s">
        <v>82</v>
      </c>
    </row>
    <row r="764" spans="1:65" s="13" customFormat="1" ht="11.25">
      <c r="B764" s="196"/>
      <c r="C764" s="197"/>
      <c r="D764" s="189" t="s">
        <v>143</v>
      </c>
      <c r="E764" s="198" t="s">
        <v>19</v>
      </c>
      <c r="F764" s="199" t="s">
        <v>1086</v>
      </c>
      <c r="G764" s="197"/>
      <c r="H764" s="200">
        <v>13.823</v>
      </c>
      <c r="I764" s="201"/>
      <c r="J764" s="197"/>
      <c r="K764" s="197"/>
      <c r="L764" s="202"/>
      <c r="M764" s="203"/>
      <c r="N764" s="204"/>
      <c r="O764" s="204"/>
      <c r="P764" s="204"/>
      <c r="Q764" s="204"/>
      <c r="R764" s="204"/>
      <c r="S764" s="204"/>
      <c r="T764" s="205"/>
      <c r="AT764" s="206" t="s">
        <v>143</v>
      </c>
      <c r="AU764" s="206" t="s">
        <v>82</v>
      </c>
      <c r="AV764" s="13" t="s">
        <v>82</v>
      </c>
      <c r="AW764" s="13" t="s">
        <v>33</v>
      </c>
      <c r="AX764" s="13" t="s">
        <v>71</v>
      </c>
      <c r="AY764" s="206" t="s">
        <v>130</v>
      </c>
    </row>
    <row r="765" spans="1:65" s="13" customFormat="1" ht="11.25">
      <c r="B765" s="196"/>
      <c r="C765" s="197"/>
      <c r="D765" s="189" t="s">
        <v>143</v>
      </c>
      <c r="E765" s="198" t="s">
        <v>19</v>
      </c>
      <c r="F765" s="199" t="s">
        <v>1087</v>
      </c>
      <c r="G765" s="197"/>
      <c r="H765" s="200">
        <v>5.2859999999999996</v>
      </c>
      <c r="I765" s="201"/>
      <c r="J765" s="197"/>
      <c r="K765" s="197"/>
      <c r="L765" s="202"/>
      <c r="M765" s="203"/>
      <c r="N765" s="204"/>
      <c r="O765" s="204"/>
      <c r="P765" s="204"/>
      <c r="Q765" s="204"/>
      <c r="R765" s="204"/>
      <c r="S765" s="204"/>
      <c r="T765" s="205"/>
      <c r="AT765" s="206" t="s">
        <v>143</v>
      </c>
      <c r="AU765" s="206" t="s">
        <v>82</v>
      </c>
      <c r="AV765" s="13" t="s">
        <v>82</v>
      </c>
      <c r="AW765" s="13" t="s">
        <v>33</v>
      </c>
      <c r="AX765" s="13" t="s">
        <v>71</v>
      </c>
      <c r="AY765" s="206" t="s">
        <v>130</v>
      </c>
    </row>
    <row r="766" spans="1:65" s="13" customFormat="1" ht="11.25">
      <c r="B766" s="196"/>
      <c r="C766" s="197"/>
      <c r="D766" s="189" t="s">
        <v>143</v>
      </c>
      <c r="E766" s="198" t="s">
        <v>19</v>
      </c>
      <c r="F766" s="199" t="s">
        <v>1088</v>
      </c>
      <c r="G766" s="197"/>
      <c r="H766" s="200">
        <v>0.32</v>
      </c>
      <c r="I766" s="201"/>
      <c r="J766" s="197"/>
      <c r="K766" s="197"/>
      <c r="L766" s="202"/>
      <c r="M766" s="203"/>
      <c r="N766" s="204"/>
      <c r="O766" s="204"/>
      <c r="P766" s="204"/>
      <c r="Q766" s="204"/>
      <c r="R766" s="204"/>
      <c r="S766" s="204"/>
      <c r="T766" s="205"/>
      <c r="AT766" s="206" t="s">
        <v>143</v>
      </c>
      <c r="AU766" s="206" t="s">
        <v>82</v>
      </c>
      <c r="AV766" s="13" t="s">
        <v>82</v>
      </c>
      <c r="AW766" s="13" t="s">
        <v>33</v>
      </c>
      <c r="AX766" s="13" t="s">
        <v>71</v>
      </c>
      <c r="AY766" s="206" t="s">
        <v>130</v>
      </c>
    </row>
    <row r="767" spans="1:65" s="13" customFormat="1" ht="11.25">
      <c r="B767" s="196"/>
      <c r="C767" s="197"/>
      <c r="D767" s="189" t="s">
        <v>143</v>
      </c>
      <c r="E767" s="198" t="s">
        <v>19</v>
      </c>
      <c r="F767" s="199" t="s">
        <v>1089</v>
      </c>
      <c r="G767" s="197"/>
      <c r="H767" s="200">
        <v>0.20100000000000001</v>
      </c>
      <c r="I767" s="201"/>
      <c r="J767" s="197"/>
      <c r="K767" s="197"/>
      <c r="L767" s="202"/>
      <c r="M767" s="203"/>
      <c r="N767" s="204"/>
      <c r="O767" s="204"/>
      <c r="P767" s="204"/>
      <c r="Q767" s="204"/>
      <c r="R767" s="204"/>
      <c r="S767" s="204"/>
      <c r="T767" s="205"/>
      <c r="AT767" s="206" t="s">
        <v>143</v>
      </c>
      <c r="AU767" s="206" t="s">
        <v>82</v>
      </c>
      <c r="AV767" s="13" t="s">
        <v>82</v>
      </c>
      <c r="AW767" s="13" t="s">
        <v>33</v>
      </c>
      <c r="AX767" s="13" t="s">
        <v>71</v>
      </c>
      <c r="AY767" s="206" t="s">
        <v>130</v>
      </c>
    </row>
    <row r="768" spans="1:65" s="13" customFormat="1" ht="11.25">
      <c r="B768" s="196"/>
      <c r="C768" s="197"/>
      <c r="D768" s="189" t="s">
        <v>143</v>
      </c>
      <c r="E768" s="198" t="s">
        <v>19</v>
      </c>
      <c r="F768" s="199" t="s">
        <v>1090</v>
      </c>
      <c r="G768" s="197"/>
      <c r="H768" s="200">
        <v>1.92</v>
      </c>
      <c r="I768" s="201"/>
      <c r="J768" s="197"/>
      <c r="K768" s="197"/>
      <c r="L768" s="202"/>
      <c r="M768" s="203"/>
      <c r="N768" s="204"/>
      <c r="O768" s="204"/>
      <c r="P768" s="204"/>
      <c r="Q768" s="204"/>
      <c r="R768" s="204"/>
      <c r="S768" s="204"/>
      <c r="T768" s="205"/>
      <c r="AT768" s="206" t="s">
        <v>143</v>
      </c>
      <c r="AU768" s="206" t="s">
        <v>82</v>
      </c>
      <c r="AV768" s="13" t="s">
        <v>82</v>
      </c>
      <c r="AW768" s="13" t="s">
        <v>33</v>
      </c>
      <c r="AX768" s="13" t="s">
        <v>71</v>
      </c>
      <c r="AY768" s="206" t="s">
        <v>130</v>
      </c>
    </row>
    <row r="769" spans="1:65" s="2" customFormat="1" ht="16.5" customHeight="1">
      <c r="A769" s="35"/>
      <c r="B769" s="36"/>
      <c r="C769" s="176" t="s">
        <v>1091</v>
      </c>
      <c r="D769" s="176" t="s">
        <v>132</v>
      </c>
      <c r="E769" s="177" t="s">
        <v>1092</v>
      </c>
      <c r="F769" s="178" t="s">
        <v>1093</v>
      </c>
      <c r="G769" s="179" t="s">
        <v>345</v>
      </c>
      <c r="H769" s="180">
        <v>59.768999999999998</v>
      </c>
      <c r="I769" s="181"/>
      <c r="J769" s="182">
        <f>ROUND(I769*H769,2)</f>
        <v>0</v>
      </c>
      <c r="K769" s="178" t="s">
        <v>136</v>
      </c>
      <c r="L769" s="40"/>
      <c r="M769" s="183" t="s">
        <v>19</v>
      </c>
      <c r="N769" s="184" t="s">
        <v>42</v>
      </c>
      <c r="O769" s="65"/>
      <c r="P769" s="185">
        <f>O769*H769</f>
        <v>0</v>
      </c>
      <c r="Q769" s="185">
        <v>0</v>
      </c>
      <c r="R769" s="185">
        <f>Q769*H769</f>
        <v>0</v>
      </c>
      <c r="S769" s="185">
        <v>0</v>
      </c>
      <c r="T769" s="186">
        <f>S769*H769</f>
        <v>0</v>
      </c>
      <c r="U769" s="35"/>
      <c r="V769" s="35"/>
      <c r="W769" s="35"/>
      <c r="X769" s="35"/>
      <c r="Y769" s="35"/>
      <c r="Z769" s="35"/>
      <c r="AA769" s="35"/>
      <c r="AB769" s="35"/>
      <c r="AC769" s="35"/>
      <c r="AD769" s="35"/>
      <c r="AE769" s="35"/>
      <c r="AR769" s="187" t="s">
        <v>137</v>
      </c>
      <c r="AT769" s="187" t="s">
        <v>132</v>
      </c>
      <c r="AU769" s="187" t="s">
        <v>82</v>
      </c>
      <c r="AY769" s="18" t="s">
        <v>130</v>
      </c>
      <c r="BE769" s="188">
        <f>IF(N769="základní",J769,0)</f>
        <v>0</v>
      </c>
      <c r="BF769" s="188">
        <f>IF(N769="snížená",J769,0)</f>
        <v>0</v>
      </c>
      <c r="BG769" s="188">
        <f>IF(N769="zákl. přenesená",J769,0)</f>
        <v>0</v>
      </c>
      <c r="BH769" s="188">
        <f>IF(N769="sníž. přenesená",J769,0)</f>
        <v>0</v>
      </c>
      <c r="BI769" s="188">
        <f>IF(N769="nulová",J769,0)</f>
        <v>0</v>
      </c>
      <c r="BJ769" s="18" t="s">
        <v>79</v>
      </c>
      <c r="BK769" s="188">
        <f>ROUND(I769*H769,2)</f>
        <v>0</v>
      </c>
      <c r="BL769" s="18" t="s">
        <v>137</v>
      </c>
      <c r="BM769" s="187" t="s">
        <v>1094</v>
      </c>
    </row>
    <row r="770" spans="1:65" s="2" customFormat="1" ht="11.25">
      <c r="A770" s="35"/>
      <c r="B770" s="36"/>
      <c r="C770" s="37"/>
      <c r="D770" s="189" t="s">
        <v>139</v>
      </c>
      <c r="E770" s="37"/>
      <c r="F770" s="190" t="s">
        <v>1095</v>
      </c>
      <c r="G770" s="37"/>
      <c r="H770" s="37"/>
      <c r="I770" s="191"/>
      <c r="J770" s="37"/>
      <c r="K770" s="37"/>
      <c r="L770" s="40"/>
      <c r="M770" s="192"/>
      <c r="N770" s="193"/>
      <c r="O770" s="65"/>
      <c r="P770" s="65"/>
      <c r="Q770" s="65"/>
      <c r="R770" s="65"/>
      <c r="S770" s="65"/>
      <c r="T770" s="66"/>
      <c r="U770" s="35"/>
      <c r="V770" s="35"/>
      <c r="W770" s="35"/>
      <c r="X770" s="35"/>
      <c r="Y770" s="35"/>
      <c r="Z770" s="35"/>
      <c r="AA770" s="35"/>
      <c r="AB770" s="35"/>
      <c r="AC770" s="35"/>
      <c r="AD770" s="35"/>
      <c r="AE770" s="35"/>
      <c r="AT770" s="18" t="s">
        <v>139</v>
      </c>
      <c r="AU770" s="18" t="s">
        <v>82</v>
      </c>
    </row>
    <row r="771" spans="1:65" s="2" customFormat="1" ht="11.25">
      <c r="A771" s="35"/>
      <c r="B771" s="36"/>
      <c r="C771" s="37"/>
      <c r="D771" s="194" t="s">
        <v>141</v>
      </c>
      <c r="E771" s="37"/>
      <c r="F771" s="195" t="s">
        <v>1096</v>
      </c>
      <c r="G771" s="37"/>
      <c r="H771" s="37"/>
      <c r="I771" s="191"/>
      <c r="J771" s="37"/>
      <c r="K771" s="37"/>
      <c r="L771" s="40"/>
      <c r="M771" s="192"/>
      <c r="N771" s="193"/>
      <c r="O771" s="65"/>
      <c r="P771" s="65"/>
      <c r="Q771" s="65"/>
      <c r="R771" s="65"/>
      <c r="S771" s="65"/>
      <c r="T771" s="66"/>
      <c r="U771" s="35"/>
      <c r="V771" s="35"/>
      <c r="W771" s="35"/>
      <c r="X771" s="35"/>
      <c r="Y771" s="35"/>
      <c r="Z771" s="35"/>
      <c r="AA771" s="35"/>
      <c r="AB771" s="35"/>
      <c r="AC771" s="35"/>
      <c r="AD771" s="35"/>
      <c r="AE771" s="35"/>
      <c r="AT771" s="18" t="s">
        <v>141</v>
      </c>
      <c r="AU771" s="18" t="s">
        <v>82</v>
      </c>
    </row>
    <row r="772" spans="1:65" s="13" customFormat="1" ht="11.25">
      <c r="B772" s="196"/>
      <c r="C772" s="197"/>
      <c r="D772" s="189" t="s">
        <v>143</v>
      </c>
      <c r="E772" s="198" t="s">
        <v>19</v>
      </c>
      <c r="F772" s="199" t="s">
        <v>1086</v>
      </c>
      <c r="G772" s="197"/>
      <c r="H772" s="200">
        <v>13.823</v>
      </c>
      <c r="I772" s="201"/>
      <c r="J772" s="197"/>
      <c r="K772" s="197"/>
      <c r="L772" s="202"/>
      <c r="M772" s="203"/>
      <c r="N772" s="204"/>
      <c r="O772" s="204"/>
      <c r="P772" s="204"/>
      <c r="Q772" s="204"/>
      <c r="R772" s="204"/>
      <c r="S772" s="204"/>
      <c r="T772" s="205"/>
      <c r="AT772" s="206" t="s">
        <v>143</v>
      </c>
      <c r="AU772" s="206" t="s">
        <v>82</v>
      </c>
      <c r="AV772" s="13" t="s">
        <v>82</v>
      </c>
      <c r="AW772" s="13" t="s">
        <v>33</v>
      </c>
      <c r="AX772" s="13" t="s">
        <v>71</v>
      </c>
      <c r="AY772" s="206" t="s">
        <v>130</v>
      </c>
    </row>
    <row r="773" spans="1:65" s="13" customFormat="1" ht="11.25">
      <c r="B773" s="196"/>
      <c r="C773" s="197"/>
      <c r="D773" s="189" t="s">
        <v>143</v>
      </c>
      <c r="E773" s="198" t="s">
        <v>19</v>
      </c>
      <c r="F773" s="199" t="s">
        <v>1097</v>
      </c>
      <c r="G773" s="197"/>
      <c r="H773" s="200">
        <v>33.648000000000003</v>
      </c>
      <c r="I773" s="201"/>
      <c r="J773" s="197"/>
      <c r="K773" s="197"/>
      <c r="L773" s="202"/>
      <c r="M773" s="203"/>
      <c r="N773" s="204"/>
      <c r="O773" s="204"/>
      <c r="P773" s="204"/>
      <c r="Q773" s="204"/>
      <c r="R773" s="204"/>
      <c r="S773" s="204"/>
      <c r="T773" s="205"/>
      <c r="AT773" s="206" t="s">
        <v>143</v>
      </c>
      <c r="AU773" s="206" t="s">
        <v>82</v>
      </c>
      <c r="AV773" s="13" t="s">
        <v>82</v>
      </c>
      <c r="AW773" s="13" t="s">
        <v>33</v>
      </c>
      <c r="AX773" s="13" t="s">
        <v>71</v>
      </c>
      <c r="AY773" s="206" t="s">
        <v>130</v>
      </c>
    </row>
    <row r="774" spans="1:65" s="13" customFormat="1" ht="11.25">
      <c r="B774" s="196"/>
      <c r="C774" s="197"/>
      <c r="D774" s="189" t="s">
        <v>143</v>
      </c>
      <c r="E774" s="198" t="s">
        <v>19</v>
      </c>
      <c r="F774" s="199" t="s">
        <v>1098</v>
      </c>
      <c r="G774" s="197"/>
      <c r="H774" s="200">
        <v>0.77800000000000002</v>
      </c>
      <c r="I774" s="201"/>
      <c r="J774" s="197"/>
      <c r="K774" s="197"/>
      <c r="L774" s="202"/>
      <c r="M774" s="203"/>
      <c r="N774" s="204"/>
      <c r="O774" s="204"/>
      <c r="P774" s="204"/>
      <c r="Q774" s="204"/>
      <c r="R774" s="204"/>
      <c r="S774" s="204"/>
      <c r="T774" s="205"/>
      <c r="AT774" s="206" t="s">
        <v>143</v>
      </c>
      <c r="AU774" s="206" t="s">
        <v>82</v>
      </c>
      <c r="AV774" s="13" t="s">
        <v>82</v>
      </c>
      <c r="AW774" s="13" t="s">
        <v>33</v>
      </c>
      <c r="AX774" s="13" t="s">
        <v>71</v>
      </c>
      <c r="AY774" s="206" t="s">
        <v>130</v>
      </c>
    </row>
    <row r="775" spans="1:65" s="13" customFormat="1" ht="11.25">
      <c r="B775" s="196"/>
      <c r="C775" s="197"/>
      <c r="D775" s="189" t="s">
        <v>143</v>
      </c>
      <c r="E775" s="198" t="s">
        <v>19</v>
      </c>
      <c r="F775" s="199" t="s">
        <v>1099</v>
      </c>
      <c r="G775" s="197"/>
      <c r="H775" s="200">
        <v>11.52</v>
      </c>
      <c r="I775" s="201"/>
      <c r="J775" s="197"/>
      <c r="K775" s="197"/>
      <c r="L775" s="202"/>
      <c r="M775" s="203"/>
      <c r="N775" s="204"/>
      <c r="O775" s="204"/>
      <c r="P775" s="204"/>
      <c r="Q775" s="204"/>
      <c r="R775" s="204"/>
      <c r="S775" s="204"/>
      <c r="T775" s="205"/>
      <c r="AT775" s="206" t="s">
        <v>143</v>
      </c>
      <c r="AU775" s="206" t="s">
        <v>82</v>
      </c>
      <c r="AV775" s="13" t="s">
        <v>82</v>
      </c>
      <c r="AW775" s="13" t="s">
        <v>33</v>
      </c>
      <c r="AX775" s="13" t="s">
        <v>71</v>
      </c>
      <c r="AY775" s="206" t="s">
        <v>130</v>
      </c>
    </row>
    <row r="776" spans="1:65" s="2" customFormat="1" ht="16.5" customHeight="1">
      <c r="A776" s="35"/>
      <c r="B776" s="36"/>
      <c r="C776" s="176" t="s">
        <v>1100</v>
      </c>
      <c r="D776" s="176" t="s">
        <v>132</v>
      </c>
      <c r="E776" s="177" t="s">
        <v>1101</v>
      </c>
      <c r="F776" s="178" t="s">
        <v>1102</v>
      </c>
      <c r="G776" s="179" t="s">
        <v>345</v>
      </c>
      <c r="H776" s="180">
        <v>830.92600000000004</v>
      </c>
      <c r="I776" s="181"/>
      <c r="J776" s="182">
        <f>ROUND(I776*H776,2)</f>
        <v>0</v>
      </c>
      <c r="K776" s="178" t="s">
        <v>136</v>
      </c>
      <c r="L776" s="40"/>
      <c r="M776" s="183" t="s">
        <v>19</v>
      </c>
      <c r="N776" s="184" t="s">
        <v>42</v>
      </c>
      <c r="O776" s="65"/>
      <c r="P776" s="185">
        <f>O776*H776</f>
        <v>0</v>
      </c>
      <c r="Q776" s="185">
        <v>0</v>
      </c>
      <c r="R776" s="185">
        <f>Q776*H776</f>
        <v>0</v>
      </c>
      <c r="S776" s="185">
        <v>0</v>
      </c>
      <c r="T776" s="186">
        <f>S776*H776</f>
        <v>0</v>
      </c>
      <c r="U776" s="35"/>
      <c r="V776" s="35"/>
      <c r="W776" s="35"/>
      <c r="X776" s="35"/>
      <c r="Y776" s="35"/>
      <c r="Z776" s="35"/>
      <c r="AA776" s="35"/>
      <c r="AB776" s="35"/>
      <c r="AC776" s="35"/>
      <c r="AD776" s="35"/>
      <c r="AE776" s="35"/>
      <c r="AR776" s="187" t="s">
        <v>137</v>
      </c>
      <c r="AT776" s="187" t="s">
        <v>132</v>
      </c>
      <c r="AU776" s="187" t="s">
        <v>82</v>
      </c>
      <c r="AY776" s="18" t="s">
        <v>130</v>
      </c>
      <c r="BE776" s="188">
        <f>IF(N776="základní",J776,0)</f>
        <v>0</v>
      </c>
      <c r="BF776" s="188">
        <f>IF(N776="snížená",J776,0)</f>
        <v>0</v>
      </c>
      <c r="BG776" s="188">
        <f>IF(N776="zákl. přenesená",J776,0)</f>
        <v>0</v>
      </c>
      <c r="BH776" s="188">
        <f>IF(N776="sníž. přenesená",J776,0)</f>
        <v>0</v>
      </c>
      <c r="BI776" s="188">
        <f>IF(N776="nulová",J776,0)</f>
        <v>0</v>
      </c>
      <c r="BJ776" s="18" t="s">
        <v>79</v>
      </c>
      <c r="BK776" s="188">
        <f>ROUND(I776*H776,2)</f>
        <v>0</v>
      </c>
      <c r="BL776" s="18" t="s">
        <v>137</v>
      </c>
      <c r="BM776" s="187" t="s">
        <v>1103</v>
      </c>
    </row>
    <row r="777" spans="1:65" s="2" customFormat="1" ht="19.5">
      <c r="A777" s="35"/>
      <c r="B777" s="36"/>
      <c r="C777" s="37"/>
      <c r="D777" s="189" t="s">
        <v>139</v>
      </c>
      <c r="E777" s="37"/>
      <c r="F777" s="190" t="s">
        <v>1104</v>
      </c>
      <c r="G777" s="37"/>
      <c r="H777" s="37"/>
      <c r="I777" s="191"/>
      <c r="J777" s="37"/>
      <c r="K777" s="37"/>
      <c r="L777" s="40"/>
      <c r="M777" s="192"/>
      <c r="N777" s="193"/>
      <c r="O777" s="65"/>
      <c r="P777" s="65"/>
      <c r="Q777" s="65"/>
      <c r="R777" s="65"/>
      <c r="S777" s="65"/>
      <c r="T777" s="66"/>
      <c r="U777" s="35"/>
      <c r="V777" s="35"/>
      <c r="W777" s="35"/>
      <c r="X777" s="35"/>
      <c r="Y777" s="35"/>
      <c r="Z777" s="35"/>
      <c r="AA777" s="35"/>
      <c r="AB777" s="35"/>
      <c r="AC777" s="35"/>
      <c r="AD777" s="35"/>
      <c r="AE777" s="35"/>
      <c r="AT777" s="18" t="s">
        <v>139</v>
      </c>
      <c r="AU777" s="18" t="s">
        <v>82</v>
      </c>
    </row>
    <row r="778" spans="1:65" s="2" customFormat="1" ht="11.25">
      <c r="A778" s="35"/>
      <c r="B778" s="36"/>
      <c r="C778" s="37"/>
      <c r="D778" s="194" t="s">
        <v>141</v>
      </c>
      <c r="E778" s="37"/>
      <c r="F778" s="195" t="s">
        <v>1105</v>
      </c>
      <c r="G778" s="37"/>
      <c r="H778" s="37"/>
      <c r="I778" s="191"/>
      <c r="J778" s="37"/>
      <c r="K778" s="37"/>
      <c r="L778" s="40"/>
      <c r="M778" s="192"/>
      <c r="N778" s="193"/>
      <c r="O778" s="65"/>
      <c r="P778" s="65"/>
      <c r="Q778" s="65"/>
      <c r="R778" s="65"/>
      <c r="S778" s="65"/>
      <c r="T778" s="66"/>
      <c r="U778" s="35"/>
      <c r="V778" s="35"/>
      <c r="W778" s="35"/>
      <c r="X778" s="35"/>
      <c r="Y778" s="35"/>
      <c r="Z778" s="35"/>
      <c r="AA778" s="35"/>
      <c r="AB778" s="35"/>
      <c r="AC778" s="35"/>
      <c r="AD778" s="35"/>
      <c r="AE778" s="35"/>
      <c r="AT778" s="18" t="s">
        <v>141</v>
      </c>
      <c r="AU778" s="18" t="s">
        <v>82</v>
      </c>
    </row>
    <row r="779" spans="1:65" s="13" customFormat="1" ht="11.25">
      <c r="B779" s="196"/>
      <c r="C779" s="197"/>
      <c r="D779" s="189" t="s">
        <v>143</v>
      </c>
      <c r="E779" s="198" t="s">
        <v>19</v>
      </c>
      <c r="F779" s="199" t="s">
        <v>1106</v>
      </c>
      <c r="G779" s="197"/>
      <c r="H779" s="200">
        <v>188.06200000000001</v>
      </c>
      <c r="I779" s="201"/>
      <c r="J779" s="197"/>
      <c r="K779" s="197"/>
      <c r="L779" s="202"/>
      <c r="M779" s="203"/>
      <c r="N779" s="204"/>
      <c r="O779" s="204"/>
      <c r="P779" s="204"/>
      <c r="Q779" s="204"/>
      <c r="R779" s="204"/>
      <c r="S779" s="204"/>
      <c r="T779" s="205"/>
      <c r="AT779" s="206" t="s">
        <v>143</v>
      </c>
      <c r="AU779" s="206" t="s">
        <v>82</v>
      </c>
      <c r="AV779" s="13" t="s">
        <v>82</v>
      </c>
      <c r="AW779" s="13" t="s">
        <v>33</v>
      </c>
      <c r="AX779" s="13" t="s">
        <v>71</v>
      </c>
      <c r="AY779" s="206" t="s">
        <v>130</v>
      </c>
    </row>
    <row r="780" spans="1:65" s="13" customFormat="1" ht="11.25">
      <c r="B780" s="196"/>
      <c r="C780" s="197"/>
      <c r="D780" s="189" t="s">
        <v>143</v>
      </c>
      <c r="E780" s="198" t="s">
        <v>19</v>
      </c>
      <c r="F780" s="199" t="s">
        <v>1107</v>
      </c>
      <c r="G780" s="197"/>
      <c r="H780" s="200">
        <v>3.51</v>
      </c>
      <c r="I780" s="201"/>
      <c r="J780" s="197"/>
      <c r="K780" s="197"/>
      <c r="L780" s="202"/>
      <c r="M780" s="203"/>
      <c r="N780" s="204"/>
      <c r="O780" s="204"/>
      <c r="P780" s="204"/>
      <c r="Q780" s="204"/>
      <c r="R780" s="204"/>
      <c r="S780" s="204"/>
      <c r="T780" s="205"/>
      <c r="AT780" s="206" t="s">
        <v>143</v>
      </c>
      <c r="AU780" s="206" t="s">
        <v>82</v>
      </c>
      <c r="AV780" s="13" t="s">
        <v>82</v>
      </c>
      <c r="AW780" s="13" t="s">
        <v>33</v>
      </c>
      <c r="AX780" s="13" t="s">
        <v>71</v>
      </c>
      <c r="AY780" s="206" t="s">
        <v>130</v>
      </c>
    </row>
    <row r="781" spans="1:65" s="13" customFormat="1" ht="11.25">
      <c r="B781" s="196"/>
      <c r="C781" s="197"/>
      <c r="D781" s="189" t="s">
        <v>143</v>
      </c>
      <c r="E781" s="198" t="s">
        <v>19</v>
      </c>
      <c r="F781" s="199" t="s">
        <v>1108</v>
      </c>
      <c r="G781" s="197"/>
      <c r="H781" s="200">
        <v>471.072</v>
      </c>
      <c r="I781" s="201"/>
      <c r="J781" s="197"/>
      <c r="K781" s="197"/>
      <c r="L781" s="202"/>
      <c r="M781" s="203"/>
      <c r="N781" s="204"/>
      <c r="O781" s="204"/>
      <c r="P781" s="204"/>
      <c r="Q781" s="204"/>
      <c r="R781" s="204"/>
      <c r="S781" s="204"/>
      <c r="T781" s="205"/>
      <c r="AT781" s="206" t="s">
        <v>143</v>
      </c>
      <c r="AU781" s="206" t="s">
        <v>82</v>
      </c>
      <c r="AV781" s="13" t="s">
        <v>82</v>
      </c>
      <c r="AW781" s="13" t="s">
        <v>33</v>
      </c>
      <c r="AX781" s="13" t="s">
        <v>71</v>
      </c>
      <c r="AY781" s="206" t="s">
        <v>130</v>
      </c>
    </row>
    <row r="782" spans="1:65" s="13" customFormat="1" ht="11.25">
      <c r="B782" s="196"/>
      <c r="C782" s="197"/>
      <c r="D782" s="189" t="s">
        <v>143</v>
      </c>
      <c r="E782" s="198" t="s">
        <v>19</v>
      </c>
      <c r="F782" s="199" t="s">
        <v>1109</v>
      </c>
      <c r="G782" s="197"/>
      <c r="H782" s="200">
        <v>7.0019999999999998</v>
      </c>
      <c r="I782" s="201"/>
      <c r="J782" s="197"/>
      <c r="K782" s="197"/>
      <c r="L782" s="202"/>
      <c r="M782" s="203"/>
      <c r="N782" s="204"/>
      <c r="O782" s="204"/>
      <c r="P782" s="204"/>
      <c r="Q782" s="204"/>
      <c r="R782" s="204"/>
      <c r="S782" s="204"/>
      <c r="T782" s="205"/>
      <c r="AT782" s="206" t="s">
        <v>143</v>
      </c>
      <c r="AU782" s="206" t="s">
        <v>82</v>
      </c>
      <c r="AV782" s="13" t="s">
        <v>82</v>
      </c>
      <c r="AW782" s="13" t="s">
        <v>33</v>
      </c>
      <c r="AX782" s="13" t="s">
        <v>71</v>
      </c>
      <c r="AY782" s="206" t="s">
        <v>130</v>
      </c>
    </row>
    <row r="783" spans="1:65" s="13" customFormat="1" ht="11.25">
      <c r="B783" s="196"/>
      <c r="C783" s="197"/>
      <c r="D783" s="189" t="s">
        <v>143</v>
      </c>
      <c r="E783" s="198" t="s">
        <v>19</v>
      </c>
      <c r="F783" s="199" t="s">
        <v>1110</v>
      </c>
      <c r="G783" s="197"/>
      <c r="H783" s="200">
        <v>161.28</v>
      </c>
      <c r="I783" s="201"/>
      <c r="J783" s="197"/>
      <c r="K783" s="197"/>
      <c r="L783" s="202"/>
      <c r="M783" s="203"/>
      <c r="N783" s="204"/>
      <c r="O783" s="204"/>
      <c r="P783" s="204"/>
      <c r="Q783" s="204"/>
      <c r="R783" s="204"/>
      <c r="S783" s="204"/>
      <c r="T783" s="205"/>
      <c r="AT783" s="206" t="s">
        <v>143</v>
      </c>
      <c r="AU783" s="206" t="s">
        <v>82</v>
      </c>
      <c r="AV783" s="13" t="s">
        <v>82</v>
      </c>
      <c r="AW783" s="13" t="s">
        <v>33</v>
      </c>
      <c r="AX783" s="13" t="s">
        <v>71</v>
      </c>
      <c r="AY783" s="206" t="s">
        <v>130</v>
      </c>
    </row>
    <row r="784" spans="1:65" s="2" customFormat="1" ht="21.75" customHeight="1">
      <c r="A784" s="35"/>
      <c r="B784" s="36"/>
      <c r="C784" s="176" t="s">
        <v>1111</v>
      </c>
      <c r="D784" s="176" t="s">
        <v>132</v>
      </c>
      <c r="E784" s="177" t="s">
        <v>1112</v>
      </c>
      <c r="F784" s="178" t="s">
        <v>1113</v>
      </c>
      <c r="G784" s="179" t="s">
        <v>345</v>
      </c>
      <c r="H784" s="180">
        <v>0.77800000000000002</v>
      </c>
      <c r="I784" s="181"/>
      <c r="J784" s="182">
        <f>ROUND(I784*H784,2)</f>
        <v>0</v>
      </c>
      <c r="K784" s="178" t="s">
        <v>136</v>
      </c>
      <c r="L784" s="40"/>
      <c r="M784" s="183" t="s">
        <v>19</v>
      </c>
      <c r="N784" s="184" t="s">
        <v>42</v>
      </c>
      <c r="O784" s="65"/>
      <c r="P784" s="185">
        <f>O784*H784</f>
        <v>0</v>
      </c>
      <c r="Q784" s="185">
        <v>0</v>
      </c>
      <c r="R784" s="185">
        <f>Q784*H784</f>
        <v>0</v>
      </c>
      <c r="S784" s="185">
        <v>0</v>
      </c>
      <c r="T784" s="186">
        <f>S784*H784</f>
        <v>0</v>
      </c>
      <c r="U784" s="35"/>
      <c r="V784" s="35"/>
      <c r="W784" s="35"/>
      <c r="X784" s="35"/>
      <c r="Y784" s="35"/>
      <c r="Z784" s="35"/>
      <c r="AA784" s="35"/>
      <c r="AB784" s="35"/>
      <c r="AC784" s="35"/>
      <c r="AD784" s="35"/>
      <c r="AE784" s="35"/>
      <c r="AR784" s="187" t="s">
        <v>137</v>
      </c>
      <c r="AT784" s="187" t="s">
        <v>132</v>
      </c>
      <c r="AU784" s="187" t="s">
        <v>82</v>
      </c>
      <c r="AY784" s="18" t="s">
        <v>130</v>
      </c>
      <c r="BE784" s="188">
        <f>IF(N784="základní",J784,0)</f>
        <v>0</v>
      </c>
      <c r="BF784" s="188">
        <f>IF(N784="snížená",J784,0)</f>
        <v>0</v>
      </c>
      <c r="BG784" s="188">
        <f>IF(N784="zákl. přenesená",J784,0)</f>
        <v>0</v>
      </c>
      <c r="BH784" s="188">
        <f>IF(N784="sníž. přenesená",J784,0)</f>
        <v>0</v>
      </c>
      <c r="BI784" s="188">
        <f>IF(N784="nulová",J784,0)</f>
        <v>0</v>
      </c>
      <c r="BJ784" s="18" t="s">
        <v>79</v>
      </c>
      <c r="BK784" s="188">
        <f>ROUND(I784*H784,2)</f>
        <v>0</v>
      </c>
      <c r="BL784" s="18" t="s">
        <v>137</v>
      </c>
      <c r="BM784" s="187" t="s">
        <v>1114</v>
      </c>
    </row>
    <row r="785" spans="1:65" s="2" customFormat="1" ht="11.25">
      <c r="A785" s="35"/>
      <c r="B785" s="36"/>
      <c r="C785" s="37"/>
      <c r="D785" s="189" t="s">
        <v>139</v>
      </c>
      <c r="E785" s="37"/>
      <c r="F785" s="190" t="s">
        <v>1115</v>
      </c>
      <c r="G785" s="37"/>
      <c r="H785" s="37"/>
      <c r="I785" s="191"/>
      <c r="J785" s="37"/>
      <c r="K785" s="37"/>
      <c r="L785" s="40"/>
      <c r="M785" s="192"/>
      <c r="N785" s="193"/>
      <c r="O785" s="65"/>
      <c r="P785" s="65"/>
      <c r="Q785" s="65"/>
      <c r="R785" s="65"/>
      <c r="S785" s="65"/>
      <c r="T785" s="66"/>
      <c r="U785" s="35"/>
      <c r="V785" s="35"/>
      <c r="W785" s="35"/>
      <c r="X785" s="35"/>
      <c r="Y785" s="35"/>
      <c r="Z785" s="35"/>
      <c r="AA785" s="35"/>
      <c r="AB785" s="35"/>
      <c r="AC785" s="35"/>
      <c r="AD785" s="35"/>
      <c r="AE785" s="35"/>
      <c r="AT785" s="18" t="s">
        <v>139</v>
      </c>
      <c r="AU785" s="18" t="s">
        <v>82</v>
      </c>
    </row>
    <row r="786" spans="1:65" s="2" customFormat="1" ht="11.25">
      <c r="A786" s="35"/>
      <c r="B786" s="36"/>
      <c r="C786" s="37"/>
      <c r="D786" s="194" t="s">
        <v>141</v>
      </c>
      <c r="E786" s="37"/>
      <c r="F786" s="195" t="s">
        <v>1116</v>
      </c>
      <c r="G786" s="37"/>
      <c r="H786" s="37"/>
      <c r="I786" s="191"/>
      <c r="J786" s="37"/>
      <c r="K786" s="37"/>
      <c r="L786" s="40"/>
      <c r="M786" s="192"/>
      <c r="N786" s="193"/>
      <c r="O786" s="65"/>
      <c r="P786" s="65"/>
      <c r="Q786" s="65"/>
      <c r="R786" s="65"/>
      <c r="S786" s="65"/>
      <c r="T786" s="66"/>
      <c r="U786" s="35"/>
      <c r="V786" s="35"/>
      <c r="W786" s="35"/>
      <c r="X786" s="35"/>
      <c r="Y786" s="35"/>
      <c r="Z786" s="35"/>
      <c r="AA786" s="35"/>
      <c r="AB786" s="35"/>
      <c r="AC786" s="35"/>
      <c r="AD786" s="35"/>
      <c r="AE786" s="35"/>
      <c r="AT786" s="18" t="s">
        <v>141</v>
      </c>
      <c r="AU786" s="18" t="s">
        <v>82</v>
      </c>
    </row>
    <row r="787" spans="1:65" s="13" customFormat="1" ht="11.25">
      <c r="B787" s="196"/>
      <c r="C787" s="197"/>
      <c r="D787" s="189" t="s">
        <v>143</v>
      </c>
      <c r="E787" s="198" t="s">
        <v>19</v>
      </c>
      <c r="F787" s="199" t="s">
        <v>1098</v>
      </c>
      <c r="G787" s="197"/>
      <c r="H787" s="200">
        <v>0.77800000000000002</v>
      </c>
      <c r="I787" s="201"/>
      <c r="J787" s="197"/>
      <c r="K787" s="197"/>
      <c r="L787" s="202"/>
      <c r="M787" s="203"/>
      <c r="N787" s="204"/>
      <c r="O787" s="204"/>
      <c r="P787" s="204"/>
      <c r="Q787" s="204"/>
      <c r="R787" s="204"/>
      <c r="S787" s="204"/>
      <c r="T787" s="205"/>
      <c r="AT787" s="206" t="s">
        <v>143</v>
      </c>
      <c r="AU787" s="206" t="s">
        <v>82</v>
      </c>
      <c r="AV787" s="13" t="s">
        <v>82</v>
      </c>
      <c r="AW787" s="13" t="s">
        <v>33</v>
      </c>
      <c r="AX787" s="13" t="s">
        <v>79</v>
      </c>
      <c r="AY787" s="206" t="s">
        <v>130</v>
      </c>
    </row>
    <row r="788" spans="1:65" s="2" customFormat="1" ht="16.5" customHeight="1">
      <c r="A788" s="35"/>
      <c r="B788" s="36"/>
      <c r="C788" s="176" t="s">
        <v>1117</v>
      </c>
      <c r="D788" s="176" t="s">
        <v>132</v>
      </c>
      <c r="E788" s="177" t="s">
        <v>1118</v>
      </c>
      <c r="F788" s="178" t="s">
        <v>1119</v>
      </c>
      <c r="G788" s="179" t="s">
        <v>345</v>
      </c>
      <c r="H788" s="180">
        <v>0.39</v>
      </c>
      <c r="I788" s="181"/>
      <c r="J788" s="182">
        <f>ROUND(I788*H788,2)</f>
        <v>0</v>
      </c>
      <c r="K788" s="178" t="s">
        <v>136</v>
      </c>
      <c r="L788" s="40"/>
      <c r="M788" s="183" t="s">
        <v>19</v>
      </c>
      <c r="N788" s="184" t="s">
        <v>42</v>
      </c>
      <c r="O788" s="65"/>
      <c r="P788" s="185">
        <f>O788*H788</f>
        <v>0</v>
      </c>
      <c r="Q788" s="185">
        <v>0</v>
      </c>
      <c r="R788" s="185">
        <f>Q788*H788</f>
        <v>0</v>
      </c>
      <c r="S788" s="185">
        <v>0</v>
      </c>
      <c r="T788" s="186">
        <f>S788*H788</f>
        <v>0</v>
      </c>
      <c r="U788" s="35"/>
      <c r="V788" s="35"/>
      <c r="W788" s="35"/>
      <c r="X788" s="35"/>
      <c r="Y788" s="35"/>
      <c r="Z788" s="35"/>
      <c r="AA788" s="35"/>
      <c r="AB788" s="35"/>
      <c r="AC788" s="35"/>
      <c r="AD788" s="35"/>
      <c r="AE788" s="35"/>
      <c r="AR788" s="187" t="s">
        <v>137</v>
      </c>
      <c r="AT788" s="187" t="s">
        <v>132</v>
      </c>
      <c r="AU788" s="187" t="s">
        <v>82</v>
      </c>
      <c r="AY788" s="18" t="s">
        <v>130</v>
      </c>
      <c r="BE788" s="188">
        <f>IF(N788="základní",J788,0)</f>
        <v>0</v>
      </c>
      <c r="BF788" s="188">
        <f>IF(N788="snížená",J788,0)</f>
        <v>0</v>
      </c>
      <c r="BG788" s="188">
        <f>IF(N788="zákl. přenesená",J788,0)</f>
        <v>0</v>
      </c>
      <c r="BH788" s="188">
        <f>IF(N788="sníž. přenesená",J788,0)</f>
        <v>0</v>
      </c>
      <c r="BI788" s="188">
        <f>IF(N788="nulová",J788,0)</f>
        <v>0</v>
      </c>
      <c r="BJ788" s="18" t="s">
        <v>79</v>
      </c>
      <c r="BK788" s="188">
        <f>ROUND(I788*H788,2)</f>
        <v>0</v>
      </c>
      <c r="BL788" s="18" t="s">
        <v>137</v>
      </c>
      <c r="BM788" s="187" t="s">
        <v>1120</v>
      </c>
    </row>
    <row r="789" spans="1:65" s="2" customFormat="1" ht="19.5">
      <c r="A789" s="35"/>
      <c r="B789" s="36"/>
      <c r="C789" s="37"/>
      <c r="D789" s="189" t="s">
        <v>139</v>
      </c>
      <c r="E789" s="37"/>
      <c r="F789" s="190" t="s">
        <v>1121</v>
      </c>
      <c r="G789" s="37"/>
      <c r="H789" s="37"/>
      <c r="I789" s="191"/>
      <c r="J789" s="37"/>
      <c r="K789" s="37"/>
      <c r="L789" s="40"/>
      <c r="M789" s="192"/>
      <c r="N789" s="193"/>
      <c r="O789" s="65"/>
      <c r="P789" s="65"/>
      <c r="Q789" s="65"/>
      <c r="R789" s="65"/>
      <c r="S789" s="65"/>
      <c r="T789" s="66"/>
      <c r="U789" s="35"/>
      <c r="V789" s="35"/>
      <c r="W789" s="35"/>
      <c r="X789" s="35"/>
      <c r="Y789" s="35"/>
      <c r="Z789" s="35"/>
      <c r="AA789" s="35"/>
      <c r="AB789" s="35"/>
      <c r="AC789" s="35"/>
      <c r="AD789" s="35"/>
      <c r="AE789" s="35"/>
      <c r="AT789" s="18" t="s">
        <v>139</v>
      </c>
      <c r="AU789" s="18" t="s">
        <v>82</v>
      </c>
    </row>
    <row r="790" spans="1:65" s="2" customFormat="1" ht="11.25">
      <c r="A790" s="35"/>
      <c r="B790" s="36"/>
      <c r="C790" s="37"/>
      <c r="D790" s="194" t="s">
        <v>141</v>
      </c>
      <c r="E790" s="37"/>
      <c r="F790" s="195" t="s">
        <v>1122</v>
      </c>
      <c r="G790" s="37"/>
      <c r="H790" s="37"/>
      <c r="I790" s="191"/>
      <c r="J790" s="37"/>
      <c r="K790" s="37"/>
      <c r="L790" s="40"/>
      <c r="M790" s="192"/>
      <c r="N790" s="193"/>
      <c r="O790" s="65"/>
      <c r="P790" s="65"/>
      <c r="Q790" s="65"/>
      <c r="R790" s="65"/>
      <c r="S790" s="65"/>
      <c r="T790" s="66"/>
      <c r="U790" s="35"/>
      <c r="V790" s="35"/>
      <c r="W790" s="35"/>
      <c r="X790" s="35"/>
      <c r="Y790" s="35"/>
      <c r="Z790" s="35"/>
      <c r="AA790" s="35"/>
      <c r="AB790" s="35"/>
      <c r="AC790" s="35"/>
      <c r="AD790" s="35"/>
      <c r="AE790" s="35"/>
      <c r="AT790" s="18" t="s">
        <v>141</v>
      </c>
      <c r="AU790" s="18" t="s">
        <v>82</v>
      </c>
    </row>
    <row r="791" spans="1:65" s="13" customFormat="1" ht="11.25">
      <c r="B791" s="196"/>
      <c r="C791" s="197"/>
      <c r="D791" s="189" t="s">
        <v>143</v>
      </c>
      <c r="E791" s="198" t="s">
        <v>19</v>
      </c>
      <c r="F791" s="199" t="s">
        <v>1123</v>
      </c>
      <c r="G791" s="197"/>
      <c r="H791" s="200">
        <v>0.39</v>
      </c>
      <c r="I791" s="201"/>
      <c r="J791" s="197"/>
      <c r="K791" s="197"/>
      <c r="L791" s="202"/>
      <c r="M791" s="203"/>
      <c r="N791" s="204"/>
      <c r="O791" s="204"/>
      <c r="P791" s="204"/>
      <c r="Q791" s="204"/>
      <c r="R791" s="204"/>
      <c r="S791" s="204"/>
      <c r="T791" s="205"/>
      <c r="AT791" s="206" t="s">
        <v>143</v>
      </c>
      <c r="AU791" s="206" t="s">
        <v>82</v>
      </c>
      <c r="AV791" s="13" t="s">
        <v>82</v>
      </c>
      <c r="AW791" s="13" t="s">
        <v>33</v>
      </c>
      <c r="AX791" s="13" t="s">
        <v>79</v>
      </c>
      <c r="AY791" s="206" t="s">
        <v>130</v>
      </c>
    </row>
    <row r="792" spans="1:65" s="2" customFormat="1" ht="24.2" customHeight="1">
      <c r="A792" s="35"/>
      <c r="B792" s="36"/>
      <c r="C792" s="176" t="s">
        <v>1124</v>
      </c>
      <c r="D792" s="176" t="s">
        <v>132</v>
      </c>
      <c r="E792" s="177" t="s">
        <v>1125</v>
      </c>
      <c r="F792" s="178" t="s">
        <v>1126</v>
      </c>
      <c r="G792" s="179" t="s">
        <v>345</v>
      </c>
      <c r="H792" s="180">
        <v>58.600999999999999</v>
      </c>
      <c r="I792" s="181"/>
      <c r="J792" s="182">
        <f>ROUND(I792*H792,2)</f>
        <v>0</v>
      </c>
      <c r="K792" s="178" t="s">
        <v>136</v>
      </c>
      <c r="L792" s="40"/>
      <c r="M792" s="183" t="s">
        <v>19</v>
      </c>
      <c r="N792" s="184" t="s">
        <v>42</v>
      </c>
      <c r="O792" s="65"/>
      <c r="P792" s="185">
        <f>O792*H792</f>
        <v>0</v>
      </c>
      <c r="Q792" s="185">
        <v>0</v>
      </c>
      <c r="R792" s="185">
        <f>Q792*H792</f>
        <v>0</v>
      </c>
      <c r="S792" s="185">
        <v>0</v>
      </c>
      <c r="T792" s="186">
        <f>S792*H792</f>
        <v>0</v>
      </c>
      <c r="U792" s="35"/>
      <c r="V792" s="35"/>
      <c r="W792" s="35"/>
      <c r="X792" s="35"/>
      <c r="Y792" s="35"/>
      <c r="Z792" s="35"/>
      <c r="AA792" s="35"/>
      <c r="AB792" s="35"/>
      <c r="AC792" s="35"/>
      <c r="AD792" s="35"/>
      <c r="AE792" s="35"/>
      <c r="AR792" s="187" t="s">
        <v>137</v>
      </c>
      <c r="AT792" s="187" t="s">
        <v>132</v>
      </c>
      <c r="AU792" s="187" t="s">
        <v>82</v>
      </c>
      <c r="AY792" s="18" t="s">
        <v>130</v>
      </c>
      <c r="BE792" s="188">
        <f>IF(N792="základní",J792,0)</f>
        <v>0</v>
      </c>
      <c r="BF792" s="188">
        <f>IF(N792="snížená",J792,0)</f>
        <v>0</v>
      </c>
      <c r="BG792" s="188">
        <f>IF(N792="zákl. přenesená",J792,0)</f>
        <v>0</v>
      </c>
      <c r="BH792" s="188">
        <f>IF(N792="sníž. přenesená",J792,0)</f>
        <v>0</v>
      </c>
      <c r="BI792" s="188">
        <f>IF(N792="nulová",J792,0)</f>
        <v>0</v>
      </c>
      <c r="BJ792" s="18" t="s">
        <v>79</v>
      </c>
      <c r="BK792" s="188">
        <f>ROUND(I792*H792,2)</f>
        <v>0</v>
      </c>
      <c r="BL792" s="18" t="s">
        <v>137</v>
      </c>
      <c r="BM792" s="187" t="s">
        <v>1127</v>
      </c>
    </row>
    <row r="793" spans="1:65" s="2" customFormat="1" ht="19.5">
      <c r="A793" s="35"/>
      <c r="B793" s="36"/>
      <c r="C793" s="37"/>
      <c r="D793" s="189" t="s">
        <v>139</v>
      </c>
      <c r="E793" s="37"/>
      <c r="F793" s="190" t="s">
        <v>1128</v>
      </c>
      <c r="G793" s="37"/>
      <c r="H793" s="37"/>
      <c r="I793" s="191"/>
      <c r="J793" s="37"/>
      <c r="K793" s="37"/>
      <c r="L793" s="40"/>
      <c r="M793" s="192"/>
      <c r="N793" s="193"/>
      <c r="O793" s="65"/>
      <c r="P793" s="65"/>
      <c r="Q793" s="65"/>
      <c r="R793" s="65"/>
      <c r="S793" s="65"/>
      <c r="T793" s="66"/>
      <c r="U793" s="35"/>
      <c r="V793" s="35"/>
      <c r="W793" s="35"/>
      <c r="X793" s="35"/>
      <c r="Y793" s="35"/>
      <c r="Z793" s="35"/>
      <c r="AA793" s="35"/>
      <c r="AB793" s="35"/>
      <c r="AC793" s="35"/>
      <c r="AD793" s="35"/>
      <c r="AE793" s="35"/>
      <c r="AT793" s="18" t="s">
        <v>139</v>
      </c>
      <c r="AU793" s="18" t="s">
        <v>82</v>
      </c>
    </row>
    <row r="794" spans="1:65" s="2" customFormat="1" ht="11.25">
      <c r="A794" s="35"/>
      <c r="B794" s="36"/>
      <c r="C794" s="37"/>
      <c r="D794" s="194" t="s">
        <v>141</v>
      </c>
      <c r="E794" s="37"/>
      <c r="F794" s="195" t="s">
        <v>1129</v>
      </c>
      <c r="G794" s="37"/>
      <c r="H794" s="37"/>
      <c r="I794" s="191"/>
      <c r="J794" s="37"/>
      <c r="K794" s="37"/>
      <c r="L794" s="40"/>
      <c r="M794" s="192"/>
      <c r="N794" s="193"/>
      <c r="O794" s="65"/>
      <c r="P794" s="65"/>
      <c r="Q794" s="65"/>
      <c r="R794" s="65"/>
      <c r="S794" s="65"/>
      <c r="T794" s="66"/>
      <c r="U794" s="35"/>
      <c r="V794" s="35"/>
      <c r="W794" s="35"/>
      <c r="X794" s="35"/>
      <c r="Y794" s="35"/>
      <c r="Z794" s="35"/>
      <c r="AA794" s="35"/>
      <c r="AB794" s="35"/>
      <c r="AC794" s="35"/>
      <c r="AD794" s="35"/>
      <c r="AE794" s="35"/>
      <c r="AT794" s="18" t="s">
        <v>141</v>
      </c>
      <c r="AU794" s="18" t="s">
        <v>82</v>
      </c>
    </row>
    <row r="795" spans="1:65" s="13" customFormat="1" ht="11.25">
      <c r="B795" s="196"/>
      <c r="C795" s="197"/>
      <c r="D795" s="189" t="s">
        <v>143</v>
      </c>
      <c r="E795" s="198" t="s">
        <v>19</v>
      </c>
      <c r="F795" s="199" t="s">
        <v>1130</v>
      </c>
      <c r="G795" s="197"/>
      <c r="H795" s="200">
        <v>13.433</v>
      </c>
      <c r="I795" s="201"/>
      <c r="J795" s="197"/>
      <c r="K795" s="197"/>
      <c r="L795" s="202"/>
      <c r="M795" s="203"/>
      <c r="N795" s="204"/>
      <c r="O795" s="204"/>
      <c r="P795" s="204"/>
      <c r="Q795" s="204"/>
      <c r="R795" s="204"/>
      <c r="S795" s="204"/>
      <c r="T795" s="205"/>
      <c r="AT795" s="206" t="s">
        <v>143</v>
      </c>
      <c r="AU795" s="206" t="s">
        <v>82</v>
      </c>
      <c r="AV795" s="13" t="s">
        <v>82</v>
      </c>
      <c r="AW795" s="13" t="s">
        <v>33</v>
      </c>
      <c r="AX795" s="13" t="s">
        <v>71</v>
      </c>
      <c r="AY795" s="206" t="s">
        <v>130</v>
      </c>
    </row>
    <row r="796" spans="1:65" s="13" customFormat="1" ht="11.25">
      <c r="B796" s="196"/>
      <c r="C796" s="197"/>
      <c r="D796" s="189" t="s">
        <v>143</v>
      </c>
      <c r="E796" s="198" t="s">
        <v>19</v>
      </c>
      <c r="F796" s="199" t="s">
        <v>1097</v>
      </c>
      <c r="G796" s="197"/>
      <c r="H796" s="200">
        <v>33.648000000000003</v>
      </c>
      <c r="I796" s="201"/>
      <c r="J796" s="197"/>
      <c r="K796" s="197"/>
      <c r="L796" s="202"/>
      <c r="M796" s="203"/>
      <c r="N796" s="204"/>
      <c r="O796" s="204"/>
      <c r="P796" s="204"/>
      <c r="Q796" s="204"/>
      <c r="R796" s="204"/>
      <c r="S796" s="204"/>
      <c r="T796" s="205"/>
      <c r="AT796" s="206" t="s">
        <v>143</v>
      </c>
      <c r="AU796" s="206" t="s">
        <v>82</v>
      </c>
      <c r="AV796" s="13" t="s">
        <v>82</v>
      </c>
      <c r="AW796" s="13" t="s">
        <v>33</v>
      </c>
      <c r="AX796" s="13" t="s">
        <v>71</v>
      </c>
      <c r="AY796" s="206" t="s">
        <v>130</v>
      </c>
    </row>
    <row r="797" spans="1:65" s="13" customFormat="1" ht="11.25">
      <c r="B797" s="196"/>
      <c r="C797" s="197"/>
      <c r="D797" s="189" t="s">
        <v>143</v>
      </c>
      <c r="E797" s="198" t="s">
        <v>19</v>
      </c>
      <c r="F797" s="199" t="s">
        <v>1099</v>
      </c>
      <c r="G797" s="197"/>
      <c r="H797" s="200">
        <v>11.52</v>
      </c>
      <c r="I797" s="201"/>
      <c r="J797" s="197"/>
      <c r="K797" s="197"/>
      <c r="L797" s="202"/>
      <c r="M797" s="203"/>
      <c r="N797" s="204"/>
      <c r="O797" s="204"/>
      <c r="P797" s="204"/>
      <c r="Q797" s="204"/>
      <c r="R797" s="204"/>
      <c r="S797" s="204"/>
      <c r="T797" s="205"/>
      <c r="AT797" s="206" t="s">
        <v>143</v>
      </c>
      <c r="AU797" s="206" t="s">
        <v>82</v>
      </c>
      <c r="AV797" s="13" t="s">
        <v>82</v>
      </c>
      <c r="AW797" s="13" t="s">
        <v>33</v>
      </c>
      <c r="AX797" s="13" t="s">
        <v>71</v>
      </c>
      <c r="AY797" s="206" t="s">
        <v>130</v>
      </c>
    </row>
    <row r="798" spans="1:65" s="2" customFormat="1" ht="16.5" customHeight="1">
      <c r="A798" s="35"/>
      <c r="B798" s="36"/>
      <c r="C798" s="176" t="s">
        <v>1131</v>
      </c>
      <c r="D798" s="176" t="s">
        <v>132</v>
      </c>
      <c r="E798" s="177" t="s">
        <v>1132</v>
      </c>
      <c r="F798" s="178" t="s">
        <v>1133</v>
      </c>
      <c r="G798" s="179" t="s">
        <v>345</v>
      </c>
      <c r="H798" s="180">
        <v>46.905999999999999</v>
      </c>
      <c r="I798" s="181"/>
      <c r="J798" s="182">
        <f>ROUND(I798*H798,2)</f>
        <v>0</v>
      </c>
      <c r="K798" s="178" t="s">
        <v>136</v>
      </c>
      <c r="L798" s="40"/>
      <c r="M798" s="183" t="s">
        <v>19</v>
      </c>
      <c r="N798" s="184" t="s">
        <v>42</v>
      </c>
      <c r="O798" s="65"/>
      <c r="P798" s="185">
        <f>O798*H798</f>
        <v>0</v>
      </c>
      <c r="Q798" s="185">
        <v>0</v>
      </c>
      <c r="R798" s="185">
        <f>Q798*H798</f>
        <v>0</v>
      </c>
      <c r="S798" s="185">
        <v>0</v>
      </c>
      <c r="T798" s="186">
        <f>S798*H798</f>
        <v>0</v>
      </c>
      <c r="U798" s="35"/>
      <c r="V798" s="35"/>
      <c r="W798" s="35"/>
      <c r="X798" s="35"/>
      <c r="Y798" s="35"/>
      <c r="Z798" s="35"/>
      <c r="AA798" s="35"/>
      <c r="AB798" s="35"/>
      <c r="AC798" s="35"/>
      <c r="AD798" s="35"/>
      <c r="AE798" s="35"/>
      <c r="AR798" s="187" t="s">
        <v>137</v>
      </c>
      <c r="AT798" s="187" t="s">
        <v>132</v>
      </c>
      <c r="AU798" s="187" t="s">
        <v>82</v>
      </c>
      <c r="AY798" s="18" t="s">
        <v>130</v>
      </c>
      <c r="BE798" s="188">
        <f>IF(N798="základní",J798,0)</f>
        <v>0</v>
      </c>
      <c r="BF798" s="188">
        <f>IF(N798="snížená",J798,0)</f>
        <v>0</v>
      </c>
      <c r="BG798" s="188">
        <f>IF(N798="zákl. přenesená",J798,0)</f>
        <v>0</v>
      </c>
      <c r="BH798" s="188">
        <f>IF(N798="sníž. přenesená",J798,0)</f>
        <v>0</v>
      </c>
      <c r="BI798" s="188">
        <f>IF(N798="nulová",J798,0)</f>
        <v>0</v>
      </c>
      <c r="BJ798" s="18" t="s">
        <v>79</v>
      </c>
      <c r="BK798" s="188">
        <f>ROUND(I798*H798,2)</f>
        <v>0</v>
      </c>
      <c r="BL798" s="18" t="s">
        <v>137</v>
      </c>
      <c r="BM798" s="187" t="s">
        <v>1134</v>
      </c>
    </row>
    <row r="799" spans="1:65" s="2" customFormat="1" ht="11.25">
      <c r="A799" s="35"/>
      <c r="B799" s="36"/>
      <c r="C799" s="37"/>
      <c r="D799" s="189" t="s">
        <v>139</v>
      </c>
      <c r="E799" s="37"/>
      <c r="F799" s="190" t="s">
        <v>1135</v>
      </c>
      <c r="G799" s="37"/>
      <c r="H799" s="37"/>
      <c r="I799" s="191"/>
      <c r="J799" s="37"/>
      <c r="K799" s="37"/>
      <c r="L799" s="40"/>
      <c r="M799" s="192"/>
      <c r="N799" s="193"/>
      <c r="O799" s="65"/>
      <c r="P799" s="65"/>
      <c r="Q799" s="65"/>
      <c r="R799" s="65"/>
      <c r="S799" s="65"/>
      <c r="T799" s="66"/>
      <c r="U799" s="35"/>
      <c r="V799" s="35"/>
      <c r="W799" s="35"/>
      <c r="X799" s="35"/>
      <c r="Y799" s="35"/>
      <c r="Z799" s="35"/>
      <c r="AA799" s="35"/>
      <c r="AB799" s="35"/>
      <c r="AC799" s="35"/>
      <c r="AD799" s="35"/>
      <c r="AE799" s="35"/>
      <c r="AT799" s="18" t="s">
        <v>139</v>
      </c>
      <c r="AU799" s="18" t="s">
        <v>82</v>
      </c>
    </row>
    <row r="800" spans="1:65" s="2" customFormat="1" ht="11.25">
      <c r="A800" s="35"/>
      <c r="B800" s="36"/>
      <c r="C800" s="37"/>
      <c r="D800" s="194" t="s">
        <v>141</v>
      </c>
      <c r="E800" s="37"/>
      <c r="F800" s="195" t="s">
        <v>1136</v>
      </c>
      <c r="G800" s="37"/>
      <c r="H800" s="37"/>
      <c r="I800" s="191"/>
      <c r="J800" s="37"/>
      <c r="K800" s="37"/>
      <c r="L800" s="40"/>
      <c r="M800" s="192"/>
      <c r="N800" s="193"/>
      <c r="O800" s="65"/>
      <c r="P800" s="65"/>
      <c r="Q800" s="65"/>
      <c r="R800" s="65"/>
      <c r="S800" s="65"/>
      <c r="T800" s="66"/>
      <c r="U800" s="35"/>
      <c r="V800" s="35"/>
      <c r="W800" s="35"/>
      <c r="X800" s="35"/>
      <c r="Y800" s="35"/>
      <c r="Z800" s="35"/>
      <c r="AA800" s="35"/>
      <c r="AB800" s="35"/>
      <c r="AC800" s="35"/>
      <c r="AD800" s="35"/>
      <c r="AE800" s="35"/>
      <c r="AT800" s="18" t="s">
        <v>141</v>
      </c>
      <c r="AU800" s="18" t="s">
        <v>82</v>
      </c>
    </row>
    <row r="801" spans="1:65" s="13" customFormat="1" ht="11.25">
      <c r="B801" s="196"/>
      <c r="C801" s="197"/>
      <c r="D801" s="189" t="s">
        <v>143</v>
      </c>
      <c r="E801" s="198" t="s">
        <v>19</v>
      </c>
      <c r="F801" s="199" t="s">
        <v>1137</v>
      </c>
      <c r="G801" s="197"/>
      <c r="H801" s="200">
        <v>9.8260000000000005</v>
      </c>
      <c r="I801" s="201"/>
      <c r="J801" s="197"/>
      <c r="K801" s="197"/>
      <c r="L801" s="202"/>
      <c r="M801" s="203"/>
      <c r="N801" s="204"/>
      <c r="O801" s="204"/>
      <c r="P801" s="204"/>
      <c r="Q801" s="204"/>
      <c r="R801" s="204"/>
      <c r="S801" s="204"/>
      <c r="T801" s="205"/>
      <c r="AT801" s="206" t="s">
        <v>143</v>
      </c>
      <c r="AU801" s="206" t="s">
        <v>82</v>
      </c>
      <c r="AV801" s="13" t="s">
        <v>82</v>
      </c>
      <c r="AW801" s="13" t="s">
        <v>33</v>
      </c>
      <c r="AX801" s="13" t="s">
        <v>71</v>
      </c>
      <c r="AY801" s="206" t="s">
        <v>130</v>
      </c>
    </row>
    <row r="802" spans="1:65" s="13" customFormat="1" ht="11.25">
      <c r="B802" s="196"/>
      <c r="C802" s="197"/>
      <c r="D802" s="189" t="s">
        <v>143</v>
      </c>
      <c r="E802" s="198" t="s">
        <v>19</v>
      </c>
      <c r="F802" s="199" t="s">
        <v>1138</v>
      </c>
      <c r="G802" s="197"/>
      <c r="H802" s="200">
        <v>8.6720000000000006</v>
      </c>
      <c r="I802" s="201"/>
      <c r="J802" s="197"/>
      <c r="K802" s="197"/>
      <c r="L802" s="202"/>
      <c r="M802" s="203"/>
      <c r="N802" s="204"/>
      <c r="O802" s="204"/>
      <c r="P802" s="204"/>
      <c r="Q802" s="204"/>
      <c r="R802" s="204"/>
      <c r="S802" s="204"/>
      <c r="T802" s="205"/>
      <c r="AT802" s="206" t="s">
        <v>143</v>
      </c>
      <c r="AU802" s="206" t="s">
        <v>82</v>
      </c>
      <c r="AV802" s="13" t="s">
        <v>82</v>
      </c>
      <c r="AW802" s="13" t="s">
        <v>33</v>
      </c>
      <c r="AX802" s="13" t="s">
        <v>71</v>
      </c>
      <c r="AY802" s="206" t="s">
        <v>130</v>
      </c>
    </row>
    <row r="803" spans="1:65" s="13" customFormat="1" ht="11.25">
      <c r="B803" s="196"/>
      <c r="C803" s="197"/>
      <c r="D803" s="189" t="s">
        <v>143</v>
      </c>
      <c r="E803" s="198" t="s">
        <v>19</v>
      </c>
      <c r="F803" s="199" t="s">
        <v>1139</v>
      </c>
      <c r="G803" s="197"/>
      <c r="H803" s="200">
        <v>3.2890000000000001</v>
      </c>
      <c r="I803" s="201"/>
      <c r="J803" s="197"/>
      <c r="K803" s="197"/>
      <c r="L803" s="202"/>
      <c r="M803" s="203"/>
      <c r="N803" s="204"/>
      <c r="O803" s="204"/>
      <c r="P803" s="204"/>
      <c r="Q803" s="204"/>
      <c r="R803" s="204"/>
      <c r="S803" s="204"/>
      <c r="T803" s="205"/>
      <c r="AT803" s="206" t="s">
        <v>143</v>
      </c>
      <c r="AU803" s="206" t="s">
        <v>82</v>
      </c>
      <c r="AV803" s="13" t="s">
        <v>82</v>
      </c>
      <c r="AW803" s="13" t="s">
        <v>33</v>
      </c>
      <c r="AX803" s="13" t="s">
        <v>71</v>
      </c>
      <c r="AY803" s="206" t="s">
        <v>130</v>
      </c>
    </row>
    <row r="804" spans="1:65" s="13" customFormat="1" ht="11.25">
      <c r="B804" s="196"/>
      <c r="C804" s="197"/>
      <c r="D804" s="189" t="s">
        <v>143</v>
      </c>
      <c r="E804" s="198" t="s">
        <v>19</v>
      </c>
      <c r="F804" s="199" t="s">
        <v>1140</v>
      </c>
      <c r="G804" s="197"/>
      <c r="H804" s="200">
        <v>25.119</v>
      </c>
      <c r="I804" s="201"/>
      <c r="J804" s="197"/>
      <c r="K804" s="197"/>
      <c r="L804" s="202"/>
      <c r="M804" s="203"/>
      <c r="N804" s="204"/>
      <c r="O804" s="204"/>
      <c r="P804" s="204"/>
      <c r="Q804" s="204"/>
      <c r="R804" s="204"/>
      <c r="S804" s="204"/>
      <c r="T804" s="205"/>
      <c r="AT804" s="206" t="s">
        <v>143</v>
      </c>
      <c r="AU804" s="206" t="s">
        <v>82</v>
      </c>
      <c r="AV804" s="13" t="s">
        <v>82</v>
      </c>
      <c r="AW804" s="13" t="s">
        <v>33</v>
      </c>
      <c r="AX804" s="13" t="s">
        <v>71</v>
      </c>
      <c r="AY804" s="206" t="s">
        <v>130</v>
      </c>
    </row>
    <row r="805" spans="1:65" s="2" customFormat="1" ht="16.5" customHeight="1">
      <c r="A805" s="35"/>
      <c r="B805" s="36"/>
      <c r="C805" s="176" t="s">
        <v>1141</v>
      </c>
      <c r="D805" s="176" t="s">
        <v>132</v>
      </c>
      <c r="E805" s="177" t="s">
        <v>1142</v>
      </c>
      <c r="F805" s="178" t="s">
        <v>1143</v>
      </c>
      <c r="G805" s="179" t="s">
        <v>345</v>
      </c>
      <c r="H805" s="180">
        <v>656.68399999999997</v>
      </c>
      <c r="I805" s="181"/>
      <c r="J805" s="182">
        <f>ROUND(I805*H805,2)</f>
        <v>0</v>
      </c>
      <c r="K805" s="178" t="s">
        <v>136</v>
      </c>
      <c r="L805" s="40"/>
      <c r="M805" s="183" t="s">
        <v>19</v>
      </c>
      <c r="N805" s="184" t="s">
        <v>42</v>
      </c>
      <c r="O805" s="65"/>
      <c r="P805" s="185">
        <f>O805*H805</f>
        <v>0</v>
      </c>
      <c r="Q805" s="185">
        <v>0</v>
      </c>
      <c r="R805" s="185">
        <f>Q805*H805</f>
        <v>0</v>
      </c>
      <c r="S805" s="185">
        <v>0</v>
      </c>
      <c r="T805" s="186">
        <f>S805*H805</f>
        <v>0</v>
      </c>
      <c r="U805" s="35"/>
      <c r="V805" s="35"/>
      <c r="W805" s="35"/>
      <c r="X805" s="35"/>
      <c r="Y805" s="35"/>
      <c r="Z805" s="35"/>
      <c r="AA805" s="35"/>
      <c r="AB805" s="35"/>
      <c r="AC805" s="35"/>
      <c r="AD805" s="35"/>
      <c r="AE805" s="35"/>
      <c r="AR805" s="187" t="s">
        <v>137</v>
      </c>
      <c r="AT805" s="187" t="s">
        <v>132</v>
      </c>
      <c r="AU805" s="187" t="s">
        <v>82</v>
      </c>
      <c r="AY805" s="18" t="s">
        <v>130</v>
      </c>
      <c r="BE805" s="188">
        <f>IF(N805="základní",J805,0)</f>
        <v>0</v>
      </c>
      <c r="BF805" s="188">
        <f>IF(N805="snížená",J805,0)</f>
        <v>0</v>
      </c>
      <c r="BG805" s="188">
        <f>IF(N805="zákl. přenesená",J805,0)</f>
        <v>0</v>
      </c>
      <c r="BH805" s="188">
        <f>IF(N805="sníž. přenesená",J805,0)</f>
        <v>0</v>
      </c>
      <c r="BI805" s="188">
        <f>IF(N805="nulová",J805,0)</f>
        <v>0</v>
      </c>
      <c r="BJ805" s="18" t="s">
        <v>79</v>
      </c>
      <c r="BK805" s="188">
        <f>ROUND(I805*H805,2)</f>
        <v>0</v>
      </c>
      <c r="BL805" s="18" t="s">
        <v>137</v>
      </c>
      <c r="BM805" s="187" t="s">
        <v>1144</v>
      </c>
    </row>
    <row r="806" spans="1:65" s="2" customFormat="1" ht="19.5">
      <c r="A806" s="35"/>
      <c r="B806" s="36"/>
      <c r="C806" s="37"/>
      <c r="D806" s="189" t="s">
        <v>139</v>
      </c>
      <c r="E806" s="37"/>
      <c r="F806" s="190" t="s">
        <v>1145</v>
      </c>
      <c r="G806" s="37"/>
      <c r="H806" s="37"/>
      <c r="I806" s="191"/>
      <c r="J806" s="37"/>
      <c r="K806" s="37"/>
      <c r="L806" s="40"/>
      <c r="M806" s="192"/>
      <c r="N806" s="193"/>
      <c r="O806" s="65"/>
      <c r="P806" s="65"/>
      <c r="Q806" s="65"/>
      <c r="R806" s="65"/>
      <c r="S806" s="65"/>
      <c r="T806" s="66"/>
      <c r="U806" s="35"/>
      <c r="V806" s="35"/>
      <c r="W806" s="35"/>
      <c r="X806" s="35"/>
      <c r="Y806" s="35"/>
      <c r="Z806" s="35"/>
      <c r="AA806" s="35"/>
      <c r="AB806" s="35"/>
      <c r="AC806" s="35"/>
      <c r="AD806" s="35"/>
      <c r="AE806" s="35"/>
      <c r="AT806" s="18" t="s">
        <v>139</v>
      </c>
      <c r="AU806" s="18" t="s">
        <v>82</v>
      </c>
    </row>
    <row r="807" spans="1:65" s="2" customFormat="1" ht="11.25">
      <c r="A807" s="35"/>
      <c r="B807" s="36"/>
      <c r="C807" s="37"/>
      <c r="D807" s="194" t="s">
        <v>141</v>
      </c>
      <c r="E807" s="37"/>
      <c r="F807" s="195" t="s">
        <v>1146</v>
      </c>
      <c r="G807" s="37"/>
      <c r="H807" s="37"/>
      <c r="I807" s="191"/>
      <c r="J807" s="37"/>
      <c r="K807" s="37"/>
      <c r="L807" s="40"/>
      <c r="M807" s="192"/>
      <c r="N807" s="193"/>
      <c r="O807" s="65"/>
      <c r="P807" s="65"/>
      <c r="Q807" s="65"/>
      <c r="R807" s="65"/>
      <c r="S807" s="65"/>
      <c r="T807" s="66"/>
      <c r="U807" s="35"/>
      <c r="V807" s="35"/>
      <c r="W807" s="35"/>
      <c r="X807" s="35"/>
      <c r="Y807" s="35"/>
      <c r="Z807" s="35"/>
      <c r="AA807" s="35"/>
      <c r="AB807" s="35"/>
      <c r="AC807" s="35"/>
      <c r="AD807" s="35"/>
      <c r="AE807" s="35"/>
      <c r="AT807" s="18" t="s">
        <v>141</v>
      </c>
      <c r="AU807" s="18" t="s">
        <v>82</v>
      </c>
    </row>
    <row r="808" spans="1:65" s="13" customFormat="1" ht="11.25">
      <c r="B808" s="196"/>
      <c r="C808" s="197"/>
      <c r="D808" s="189" t="s">
        <v>143</v>
      </c>
      <c r="E808" s="198" t="s">
        <v>19</v>
      </c>
      <c r="F808" s="199" t="s">
        <v>1147</v>
      </c>
      <c r="G808" s="197"/>
      <c r="H808" s="200">
        <v>656.68399999999997</v>
      </c>
      <c r="I808" s="201"/>
      <c r="J808" s="197"/>
      <c r="K808" s="197"/>
      <c r="L808" s="202"/>
      <c r="M808" s="203"/>
      <c r="N808" s="204"/>
      <c r="O808" s="204"/>
      <c r="P808" s="204"/>
      <c r="Q808" s="204"/>
      <c r="R808" s="204"/>
      <c r="S808" s="204"/>
      <c r="T808" s="205"/>
      <c r="AT808" s="206" t="s">
        <v>143</v>
      </c>
      <c r="AU808" s="206" t="s">
        <v>82</v>
      </c>
      <c r="AV808" s="13" t="s">
        <v>82</v>
      </c>
      <c r="AW808" s="13" t="s">
        <v>33</v>
      </c>
      <c r="AX808" s="13" t="s">
        <v>79</v>
      </c>
      <c r="AY808" s="206" t="s">
        <v>130</v>
      </c>
    </row>
    <row r="809" spans="1:65" s="2" customFormat="1" ht="16.5" customHeight="1">
      <c r="A809" s="35"/>
      <c r="B809" s="36"/>
      <c r="C809" s="176" t="s">
        <v>1148</v>
      </c>
      <c r="D809" s="176" t="s">
        <v>132</v>
      </c>
      <c r="E809" s="177" t="s">
        <v>1149</v>
      </c>
      <c r="F809" s="178" t="s">
        <v>1150</v>
      </c>
      <c r="G809" s="179" t="s">
        <v>345</v>
      </c>
      <c r="H809" s="180">
        <v>14.739000000000001</v>
      </c>
      <c r="I809" s="181"/>
      <c r="J809" s="182">
        <f>ROUND(I809*H809,2)</f>
        <v>0</v>
      </c>
      <c r="K809" s="178" t="s">
        <v>136</v>
      </c>
      <c r="L809" s="40"/>
      <c r="M809" s="183" t="s">
        <v>19</v>
      </c>
      <c r="N809" s="184" t="s">
        <v>42</v>
      </c>
      <c r="O809" s="65"/>
      <c r="P809" s="185">
        <f>O809*H809</f>
        <v>0</v>
      </c>
      <c r="Q809" s="185">
        <v>0</v>
      </c>
      <c r="R809" s="185">
        <f>Q809*H809</f>
        <v>0</v>
      </c>
      <c r="S809" s="185">
        <v>0</v>
      </c>
      <c r="T809" s="186">
        <f>S809*H809</f>
        <v>0</v>
      </c>
      <c r="U809" s="35"/>
      <c r="V809" s="35"/>
      <c r="W809" s="35"/>
      <c r="X809" s="35"/>
      <c r="Y809" s="35"/>
      <c r="Z809" s="35"/>
      <c r="AA809" s="35"/>
      <c r="AB809" s="35"/>
      <c r="AC809" s="35"/>
      <c r="AD809" s="35"/>
      <c r="AE809" s="35"/>
      <c r="AR809" s="187" t="s">
        <v>137</v>
      </c>
      <c r="AT809" s="187" t="s">
        <v>132</v>
      </c>
      <c r="AU809" s="187" t="s">
        <v>82</v>
      </c>
      <c r="AY809" s="18" t="s">
        <v>130</v>
      </c>
      <c r="BE809" s="188">
        <f>IF(N809="základní",J809,0)</f>
        <v>0</v>
      </c>
      <c r="BF809" s="188">
        <f>IF(N809="snížená",J809,0)</f>
        <v>0</v>
      </c>
      <c r="BG809" s="188">
        <f>IF(N809="zákl. přenesená",J809,0)</f>
        <v>0</v>
      </c>
      <c r="BH809" s="188">
        <f>IF(N809="sníž. přenesená",J809,0)</f>
        <v>0</v>
      </c>
      <c r="BI809" s="188">
        <f>IF(N809="nulová",J809,0)</f>
        <v>0</v>
      </c>
      <c r="BJ809" s="18" t="s">
        <v>79</v>
      </c>
      <c r="BK809" s="188">
        <f>ROUND(I809*H809,2)</f>
        <v>0</v>
      </c>
      <c r="BL809" s="18" t="s">
        <v>137</v>
      </c>
      <c r="BM809" s="187" t="s">
        <v>1151</v>
      </c>
    </row>
    <row r="810" spans="1:65" s="2" customFormat="1" ht="11.25">
      <c r="A810" s="35"/>
      <c r="B810" s="36"/>
      <c r="C810" s="37"/>
      <c r="D810" s="189" t="s">
        <v>139</v>
      </c>
      <c r="E810" s="37"/>
      <c r="F810" s="190" t="s">
        <v>1152</v>
      </c>
      <c r="G810" s="37"/>
      <c r="H810" s="37"/>
      <c r="I810" s="191"/>
      <c r="J810" s="37"/>
      <c r="K810" s="37"/>
      <c r="L810" s="40"/>
      <c r="M810" s="192"/>
      <c r="N810" s="193"/>
      <c r="O810" s="65"/>
      <c r="P810" s="65"/>
      <c r="Q810" s="65"/>
      <c r="R810" s="65"/>
      <c r="S810" s="65"/>
      <c r="T810" s="66"/>
      <c r="U810" s="35"/>
      <c r="V810" s="35"/>
      <c r="W810" s="35"/>
      <c r="X810" s="35"/>
      <c r="Y810" s="35"/>
      <c r="Z810" s="35"/>
      <c r="AA810" s="35"/>
      <c r="AB810" s="35"/>
      <c r="AC810" s="35"/>
      <c r="AD810" s="35"/>
      <c r="AE810" s="35"/>
      <c r="AT810" s="18" t="s">
        <v>139</v>
      </c>
      <c r="AU810" s="18" t="s">
        <v>82</v>
      </c>
    </row>
    <row r="811" spans="1:65" s="2" customFormat="1" ht="11.25">
      <c r="A811" s="35"/>
      <c r="B811" s="36"/>
      <c r="C811" s="37"/>
      <c r="D811" s="194" t="s">
        <v>141</v>
      </c>
      <c r="E811" s="37"/>
      <c r="F811" s="195" t="s">
        <v>1153</v>
      </c>
      <c r="G811" s="37"/>
      <c r="H811" s="37"/>
      <c r="I811" s="191"/>
      <c r="J811" s="37"/>
      <c r="K811" s="37"/>
      <c r="L811" s="40"/>
      <c r="M811" s="192"/>
      <c r="N811" s="193"/>
      <c r="O811" s="65"/>
      <c r="P811" s="65"/>
      <c r="Q811" s="65"/>
      <c r="R811" s="65"/>
      <c r="S811" s="65"/>
      <c r="T811" s="66"/>
      <c r="U811" s="35"/>
      <c r="V811" s="35"/>
      <c r="W811" s="35"/>
      <c r="X811" s="35"/>
      <c r="Y811" s="35"/>
      <c r="Z811" s="35"/>
      <c r="AA811" s="35"/>
      <c r="AB811" s="35"/>
      <c r="AC811" s="35"/>
      <c r="AD811" s="35"/>
      <c r="AE811" s="35"/>
      <c r="AT811" s="18" t="s">
        <v>141</v>
      </c>
      <c r="AU811" s="18" t="s">
        <v>82</v>
      </c>
    </row>
    <row r="812" spans="1:65" s="13" customFormat="1" ht="11.25">
      <c r="B812" s="196"/>
      <c r="C812" s="197"/>
      <c r="D812" s="189" t="s">
        <v>143</v>
      </c>
      <c r="E812" s="198" t="s">
        <v>19</v>
      </c>
      <c r="F812" s="199" t="s">
        <v>1154</v>
      </c>
      <c r="G812" s="197"/>
      <c r="H812" s="200">
        <v>14.739000000000001</v>
      </c>
      <c r="I812" s="201"/>
      <c r="J812" s="197"/>
      <c r="K812" s="197"/>
      <c r="L812" s="202"/>
      <c r="M812" s="203"/>
      <c r="N812" s="204"/>
      <c r="O812" s="204"/>
      <c r="P812" s="204"/>
      <c r="Q812" s="204"/>
      <c r="R812" s="204"/>
      <c r="S812" s="204"/>
      <c r="T812" s="205"/>
      <c r="AT812" s="206" t="s">
        <v>143</v>
      </c>
      <c r="AU812" s="206" t="s">
        <v>82</v>
      </c>
      <c r="AV812" s="13" t="s">
        <v>82</v>
      </c>
      <c r="AW812" s="13" t="s">
        <v>33</v>
      </c>
      <c r="AX812" s="13" t="s">
        <v>79</v>
      </c>
      <c r="AY812" s="206" t="s">
        <v>130</v>
      </c>
    </row>
    <row r="813" spans="1:65" s="2" customFormat="1" ht="16.5" customHeight="1">
      <c r="A813" s="35"/>
      <c r="B813" s="36"/>
      <c r="C813" s="176" t="s">
        <v>1155</v>
      </c>
      <c r="D813" s="176" t="s">
        <v>132</v>
      </c>
      <c r="E813" s="177" t="s">
        <v>1156</v>
      </c>
      <c r="F813" s="178" t="s">
        <v>1157</v>
      </c>
      <c r="G813" s="179" t="s">
        <v>345</v>
      </c>
      <c r="H813" s="180">
        <v>206.346</v>
      </c>
      <c r="I813" s="181"/>
      <c r="J813" s="182">
        <f>ROUND(I813*H813,2)</f>
        <v>0</v>
      </c>
      <c r="K813" s="178" t="s">
        <v>136</v>
      </c>
      <c r="L813" s="40"/>
      <c r="M813" s="183" t="s">
        <v>19</v>
      </c>
      <c r="N813" s="184" t="s">
        <v>42</v>
      </c>
      <c r="O813" s="65"/>
      <c r="P813" s="185">
        <f>O813*H813</f>
        <v>0</v>
      </c>
      <c r="Q813" s="185">
        <v>0</v>
      </c>
      <c r="R813" s="185">
        <f>Q813*H813</f>
        <v>0</v>
      </c>
      <c r="S813" s="185">
        <v>0</v>
      </c>
      <c r="T813" s="186">
        <f>S813*H813</f>
        <v>0</v>
      </c>
      <c r="U813" s="35"/>
      <c r="V813" s="35"/>
      <c r="W813" s="35"/>
      <c r="X813" s="35"/>
      <c r="Y813" s="35"/>
      <c r="Z813" s="35"/>
      <c r="AA813" s="35"/>
      <c r="AB813" s="35"/>
      <c r="AC813" s="35"/>
      <c r="AD813" s="35"/>
      <c r="AE813" s="35"/>
      <c r="AR813" s="187" t="s">
        <v>137</v>
      </c>
      <c r="AT813" s="187" t="s">
        <v>132</v>
      </c>
      <c r="AU813" s="187" t="s">
        <v>82</v>
      </c>
      <c r="AY813" s="18" t="s">
        <v>130</v>
      </c>
      <c r="BE813" s="188">
        <f>IF(N813="základní",J813,0)</f>
        <v>0</v>
      </c>
      <c r="BF813" s="188">
        <f>IF(N813="snížená",J813,0)</f>
        <v>0</v>
      </c>
      <c r="BG813" s="188">
        <f>IF(N813="zákl. přenesená",J813,0)</f>
        <v>0</v>
      </c>
      <c r="BH813" s="188">
        <f>IF(N813="sníž. přenesená",J813,0)</f>
        <v>0</v>
      </c>
      <c r="BI813" s="188">
        <f>IF(N813="nulová",J813,0)</f>
        <v>0</v>
      </c>
      <c r="BJ813" s="18" t="s">
        <v>79</v>
      </c>
      <c r="BK813" s="188">
        <f>ROUND(I813*H813,2)</f>
        <v>0</v>
      </c>
      <c r="BL813" s="18" t="s">
        <v>137</v>
      </c>
      <c r="BM813" s="187" t="s">
        <v>1158</v>
      </c>
    </row>
    <row r="814" spans="1:65" s="2" customFormat="1" ht="19.5">
      <c r="A814" s="35"/>
      <c r="B814" s="36"/>
      <c r="C814" s="37"/>
      <c r="D814" s="189" t="s">
        <v>139</v>
      </c>
      <c r="E814" s="37"/>
      <c r="F814" s="190" t="s">
        <v>1159</v>
      </c>
      <c r="G814" s="37"/>
      <c r="H814" s="37"/>
      <c r="I814" s="191"/>
      <c r="J814" s="37"/>
      <c r="K814" s="37"/>
      <c r="L814" s="40"/>
      <c r="M814" s="192"/>
      <c r="N814" s="193"/>
      <c r="O814" s="65"/>
      <c r="P814" s="65"/>
      <c r="Q814" s="65"/>
      <c r="R814" s="65"/>
      <c r="S814" s="65"/>
      <c r="T814" s="66"/>
      <c r="U814" s="35"/>
      <c r="V814" s="35"/>
      <c r="W814" s="35"/>
      <c r="X814" s="35"/>
      <c r="Y814" s="35"/>
      <c r="Z814" s="35"/>
      <c r="AA814" s="35"/>
      <c r="AB814" s="35"/>
      <c r="AC814" s="35"/>
      <c r="AD814" s="35"/>
      <c r="AE814" s="35"/>
      <c r="AT814" s="18" t="s">
        <v>139</v>
      </c>
      <c r="AU814" s="18" t="s">
        <v>82</v>
      </c>
    </row>
    <row r="815" spans="1:65" s="2" customFormat="1" ht="11.25">
      <c r="A815" s="35"/>
      <c r="B815" s="36"/>
      <c r="C815" s="37"/>
      <c r="D815" s="194" t="s">
        <v>141</v>
      </c>
      <c r="E815" s="37"/>
      <c r="F815" s="195" t="s">
        <v>1160</v>
      </c>
      <c r="G815" s="37"/>
      <c r="H815" s="37"/>
      <c r="I815" s="191"/>
      <c r="J815" s="37"/>
      <c r="K815" s="37"/>
      <c r="L815" s="40"/>
      <c r="M815" s="192"/>
      <c r="N815" s="193"/>
      <c r="O815" s="65"/>
      <c r="P815" s="65"/>
      <c r="Q815" s="65"/>
      <c r="R815" s="65"/>
      <c r="S815" s="65"/>
      <c r="T815" s="66"/>
      <c r="U815" s="35"/>
      <c r="V815" s="35"/>
      <c r="W815" s="35"/>
      <c r="X815" s="35"/>
      <c r="Y815" s="35"/>
      <c r="Z815" s="35"/>
      <c r="AA815" s="35"/>
      <c r="AB815" s="35"/>
      <c r="AC815" s="35"/>
      <c r="AD815" s="35"/>
      <c r="AE815" s="35"/>
      <c r="AT815" s="18" t="s">
        <v>141</v>
      </c>
      <c r="AU815" s="18" t="s">
        <v>82</v>
      </c>
    </row>
    <row r="816" spans="1:65" s="13" customFormat="1" ht="11.25">
      <c r="B816" s="196"/>
      <c r="C816" s="197"/>
      <c r="D816" s="189" t="s">
        <v>143</v>
      </c>
      <c r="E816" s="198" t="s">
        <v>19</v>
      </c>
      <c r="F816" s="199" t="s">
        <v>1161</v>
      </c>
      <c r="G816" s="197"/>
      <c r="H816" s="200">
        <v>206.346</v>
      </c>
      <c r="I816" s="201"/>
      <c r="J816" s="197"/>
      <c r="K816" s="197"/>
      <c r="L816" s="202"/>
      <c r="M816" s="203"/>
      <c r="N816" s="204"/>
      <c r="O816" s="204"/>
      <c r="P816" s="204"/>
      <c r="Q816" s="204"/>
      <c r="R816" s="204"/>
      <c r="S816" s="204"/>
      <c r="T816" s="205"/>
      <c r="AT816" s="206" t="s">
        <v>143</v>
      </c>
      <c r="AU816" s="206" t="s">
        <v>82</v>
      </c>
      <c r="AV816" s="13" t="s">
        <v>82</v>
      </c>
      <c r="AW816" s="13" t="s">
        <v>33</v>
      </c>
      <c r="AX816" s="13" t="s">
        <v>79</v>
      </c>
      <c r="AY816" s="206" t="s">
        <v>130</v>
      </c>
    </row>
    <row r="817" spans="1:65" s="2" customFormat="1" ht="24.2" customHeight="1">
      <c r="A817" s="35"/>
      <c r="B817" s="36"/>
      <c r="C817" s="176" t="s">
        <v>1162</v>
      </c>
      <c r="D817" s="176" t="s">
        <v>132</v>
      </c>
      <c r="E817" s="177" t="s">
        <v>1163</v>
      </c>
      <c r="F817" s="178" t="s">
        <v>1164</v>
      </c>
      <c r="G817" s="179" t="s">
        <v>345</v>
      </c>
      <c r="H817" s="180">
        <v>39.857999999999997</v>
      </c>
      <c r="I817" s="181"/>
      <c r="J817" s="182">
        <f>ROUND(I817*H817,2)</f>
        <v>0</v>
      </c>
      <c r="K817" s="178" t="s">
        <v>136</v>
      </c>
      <c r="L817" s="40"/>
      <c r="M817" s="183" t="s">
        <v>19</v>
      </c>
      <c r="N817" s="184" t="s">
        <v>42</v>
      </c>
      <c r="O817" s="65"/>
      <c r="P817" s="185">
        <f>O817*H817</f>
        <v>0</v>
      </c>
      <c r="Q817" s="185">
        <v>0</v>
      </c>
      <c r="R817" s="185">
        <f>Q817*H817</f>
        <v>0</v>
      </c>
      <c r="S817" s="185">
        <v>0</v>
      </c>
      <c r="T817" s="186">
        <f>S817*H817</f>
        <v>0</v>
      </c>
      <c r="U817" s="35"/>
      <c r="V817" s="35"/>
      <c r="W817" s="35"/>
      <c r="X817" s="35"/>
      <c r="Y817" s="35"/>
      <c r="Z817" s="35"/>
      <c r="AA817" s="35"/>
      <c r="AB817" s="35"/>
      <c r="AC817" s="35"/>
      <c r="AD817" s="35"/>
      <c r="AE817" s="35"/>
      <c r="AR817" s="187" t="s">
        <v>137</v>
      </c>
      <c r="AT817" s="187" t="s">
        <v>132</v>
      </c>
      <c r="AU817" s="187" t="s">
        <v>82</v>
      </c>
      <c r="AY817" s="18" t="s">
        <v>130</v>
      </c>
      <c r="BE817" s="188">
        <f>IF(N817="základní",J817,0)</f>
        <v>0</v>
      </c>
      <c r="BF817" s="188">
        <f>IF(N817="snížená",J817,0)</f>
        <v>0</v>
      </c>
      <c r="BG817" s="188">
        <f>IF(N817="zákl. přenesená",J817,0)</f>
        <v>0</v>
      </c>
      <c r="BH817" s="188">
        <f>IF(N817="sníž. přenesená",J817,0)</f>
        <v>0</v>
      </c>
      <c r="BI817" s="188">
        <f>IF(N817="nulová",J817,0)</f>
        <v>0</v>
      </c>
      <c r="BJ817" s="18" t="s">
        <v>79</v>
      </c>
      <c r="BK817" s="188">
        <f>ROUND(I817*H817,2)</f>
        <v>0</v>
      </c>
      <c r="BL817" s="18" t="s">
        <v>137</v>
      </c>
      <c r="BM817" s="187" t="s">
        <v>1165</v>
      </c>
    </row>
    <row r="818" spans="1:65" s="2" customFormat="1" ht="19.5">
      <c r="A818" s="35"/>
      <c r="B818" s="36"/>
      <c r="C818" s="37"/>
      <c r="D818" s="189" t="s">
        <v>139</v>
      </c>
      <c r="E818" s="37"/>
      <c r="F818" s="190" t="s">
        <v>1166</v>
      </c>
      <c r="G818" s="37"/>
      <c r="H818" s="37"/>
      <c r="I818" s="191"/>
      <c r="J818" s="37"/>
      <c r="K818" s="37"/>
      <c r="L818" s="40"/>
      <c r="M818" s="192"/>
      <c r="N818" s="193"/>
      <c r="O818" s="65"/>
      <c r="P818" s="65"/>
      <c r="Q818" s="65"/>
      <c r="R818" s="65"/>
      <c r="S818" s="65"/>
      <c r="T818" s="66"/>
      <c r="U818" s="35"/>
      <c r="V818" s="35"/>
      <c r="W818" s="35"/>
      <c r="X818" s="35"/>
      <c r="Y818" s="35"/>
      <c r="Z818" s="35"/>
      <c r="AA818" s="35"/>
      <c r="AB818" s="35"/>
      <c r="AC818" s="35"/>
      <c r="AD818" s="35"/>
      <c r="AE818" s="35"/>
      <c r="AT818" s="18" t="s">
        <v>139</v>
      </c>
      <c r="AU818" s="18" t="s">
        <v>82</v>
      </c>
    </row>
    <row r="819" spans="1:65" s="2" customFormat="1" ht="11.25">
      <c r="A819" s="35"/>
      <c r="B819" s="36"/>
      <c r="C819" s="37"/>
      <c r="D819" s="194" t="s">
        <v>141</v>
      </c>
      <c r="E819" s="37"/>
      <c r="F819" s="195" t="s">
        <v>1167</v>
      </c>
      <c r="G819" s="37"/>
      <c r="H819" s="37"/>
      <c r="I819" s="191"/>
      <c r="J819" s="37"/>
      <c r="K819" s="37"/>
      <c r="L819" s="40"/>
      <c r="M819" s="192"/>
      <c r="N819" s="193"/>
      <c r="O819" s="65"/>
      <c r="P819" s="65"/>
      <c r="Q819" s="65"/>
      <c r="R819" s="65"/>
      <c r="S819" s="65"/>
      <c r="T819" s="66"/>
      <c r="U819" s="35"/>
      <c r="V819" s="35"/>
      <c r="W819" s="35"/>
      <c r="X819" s="35"/>
      <c r="Y819" s="35"/>
      <c r="Z819" s="35"/>
      <c r="AA819" s="35"/>
      <c r="AB819" s="35"/>
      <c r="AC819" s="35"/>
      <c r="AD819" s="35"/>
      <c r="AE819" s="35"/>
      <c r="AT819" s="18" t="s">
        <v>141</v>
      </c>
      <c r="AU819" s="18" t="s">
        <v>82</v>
      </c>
    </row>
    <row r="820" spans="1:65" s="13" customFormat="1" ht="11.25">
      <c r="B820" s="196"/>
      <c r="C820" s="197"/>
      <c r="D820" s="189" t="s">
        <v>143</v>
      </c>
      <c r="E820" s="198" t="s">
        <v>19</v>
      </c>
      <c r="F820" s="199" t="s">
        <v>1140</v>
      </c>
      <c r="G820" s="197"/>
      <c r="H820" s="200">
        <v>25.119</v>
      </c>
      <c r="I820" s="201"/>
      <c r="J820" s="197"/>
      <c r="K820" s="197"/>
      <c r="L820" s="202"/>
      <c r="M820" s="203"/>
      <c r="N820" s="204"/>
      <c r="O820" s="204"/>
      <c r="P820" s="204"/>
      <c r="Q820" s="204"/>
      <c r="R820" s="204"/>
      <c r="S820" s="204"/>
      <c r="T820" s="205"/>
      <c r="AT820" s="206" t="s">
        <v>143</v>
      </c>
      <c r="AU820" s="206" t="s">
        <v>82</v>
      </c>
      <c r="AV820" s="13" t="s">
        <v>82</v>
      </c>
      <c r="AW820" s="13" t="s">
        <v>33</v>
      </c>
      <c r="AX820" s="13" t="s">
        <v>71</v>
      </c>
      <c r="AY820" s="206" t="s">
        <v>130</v>
      </c>
    </row>
    <row r="821" spans="1:65" s="13" customFormat="1" ht="11.25">
      <c r="B821" s="196"/>
      <c r="C821" s="197"/>
      <c r="D821" s="189" t="s">
        <v>143</v>
      </c>
      <c r="E821" s="198" t="s">
        <v>19</v>
      </c>
      <c r="F821" s="199" t="s">
        <v>1154</v>
      </c>
      <c r="G821" s="197"/>
      <c r="H821" s="200">
        <v>14.739000000000001</v>
      </c>
      <c r="I821" s="201"/>
      <c r="J821" s="197"/>
      <c r="K821" s="197"/>
      <c r="L821" s="202"/>
      <c r="M821" s="203"/>
      <c r="N821" s="204"/>
      <c r="O821" s="204"/>
      <c r="P821" s="204"/>
      <c r="Q821" s="204"/>
      <c r="R821" s="204"/>
      <c r="S821" s="204"/>
      <c r="T821" s="205"/>
      <c r="AT821" s="206" t="s">
        <v>143</v>
      </c>
      <c r="AU821" s="206" t="s">
        <v>82</v>
      </c>
      <c r="AV821" s="13" t="s">
        <v>82</v>
      </c>
      <c r="AW821" s="13" t="s">
        <v>33</v>
      </c>
      <c r="AX821" s="13" t="s">
        <v>71</v>
      </c>
      <c r="AY821" s="206" t="s">
        <v>130</v>
      </c>
    </row>
    <row r="822" spans="1:65" s="2" customFormat="1" ht="24.2" customHeight="1">
      <c r="A822" s="35"/>
      <c r="B822" s="36"/>
      <c r="C822" s="176" t="s">
        <v>1168</v>
      </c>
      <c r="D822" s="176" t="s">
        <v>132</v>
      </c>
      <c r="E822" s="177" t="s">
        <v>1169</v>
      </c>
      <c r="F822" s="178" t="s">
        <v>1170</v>
      </c>
      <c r="G822" s="179" t="s">
        <v>345</v>
      </c>
      <c r="H822" s="180">
        <v>18.498000000000001</v>
      </c>
      <c r="I822" s="181"/>
      <c r="J822" s="182">
        <f>ROUND(I822*H822,2)</f>
        <v>0</v>
      </c>
      <c r="K822" s="178" t="s">
        <v>136</v>
      </c>
      <c r="L822" s="40"/>
      <c r="M822" s="183" t="s">
        <v>19</v>
      </c>
      <c r="N822" s="184" t="s">
        <v>42</v>
      </c>
      <c r="O822" s="65"/>
      <c r="P822" s="185">
        <f>O822*H822</f>
        <v>0</v>
      </c>
      <c r="Q822" s="185">
        <v>0</v>
      </c>
      <c r="R822" s="185">
        <f>Q822*H822</f>
        <v>0</v>
      </c>
      <c r="S822" s="185">
        <v>0</v>
      </c>
      <c r="T822" s="186">
        <f>S822*H822</f>
        <v>0</v>
      </c>
      <c r="U822" s="35"/>
      <c r="V822" s="35"/>
      <c r="W822" s="35"/>
      <c r="X822" s="35"/>
      <c r="Y822" s="35"/>
      <c r="Z822" s="35"/>
      <c r="AA822" s="35"/>
      <c r="AB822" s="35"/>
      <c r="AC822" s="35"/>
      <c r="AD822" s="35"/>
      <c r="AE822" s="35"/>
      <c r="AR822" s="187" t="s">
        <v>137</v>
      </c>
      <c r="AT822" s="187" t="s">
        <v>132</v>
      </c>
      <c r="AU822" s="187" t="s">
        <v>82</v>
      </c>
      <c r="AY822" s="18" t="s">
        <v>130</v>
      </c>
      <c r="BE822" s="188">
        <f>IF(N822="základní",J822,0)</f>
        <v>0</v>
      </c>
      <c r="BF822" s="188">
        <f>IF(N822="snížená",J822,0)</f>
        <v>0</v>
      </c>
      <c r="BG822" s="188">
        <f>IF(N822="zákl. přenesená",J822,0)</f>
        <v>0</v>
      </c>
      <c r="BH822" s="188">
        <f>IF(N822="sníž. přenesená",J822,0)</f>
        <v>0</v>
      </c>
      <c r="BI822" s="188">
        <f>IF(N822="nulová",J822,0)</f>
        <v>0</v>
      </c>
      <c r="BJ822" s="18" t="s">
        <v>79</v>
      </c>
      <c r="BK822" s="188">
        <f>ROUND(I822*H822,2)</f>
        <v>0</v>
      </c>
      <c r="BL822" s="18" t="s">
        <v>137</v>
      </c>
      <c r="BM822" s="187" t="s">
        <v>1171</v>
      </c>
    </row>
    <row r="823" spans="1:65" s="2" customFormat="1" ht="19.5">
      <c r="A823" s="35"/>
      <c r="B823" s="36"/>
      <c r="C823" s="37"/>
      <c r="D823" s="189" t="s">
        <v>139</v>
      </c>
      <c r="E823" s="37"/>
      <c r="F823" s="190" t="s">
        <v>347</v>
      </c>
      <c r="G823" s="37"/>
      <c r="H823" s="37"/>
      <c r="I823" s="191"/>
      <c r="J823" s="37"/>
      <c r="K823" s="37"/>
      <c r="L823" s="40"/>
      <c r="M823" s="192"/>
      <c r="N823" s="193"/>
      <c r="O823" s="65"/>
      <c r="P823" s="65"/>
      <c r="Q823" s="65"/>
      <c r="R823" s="65"/>
      <c r="S823" s="65"/>
      <c r="T823" s="66"/>
      <c r="U823" s="35"/>
      <c r="V823" s="35"/>
      <c r="W823" s="35"/>
      <c r="X823" s="35"/>
      <c r="Y823" s="35"/>
      <c r="Z823" s="35"/>
      <c r="AA823" s="35"/>
      <c r="AB823" s="35"/>
      <c r="AC823" s="35"/>
      <c r="AD823" s="35"/>
      <c r="AE823" s="35"/>
      <c r="AT823" s="18" t="s">
        <v>139</v>
      </c>
      <c r="AU823" s="18" t="s">
        <v>82</v>
      </c>
    </row>
    <row r="824" spans="1:65" s="2" customFormat="1" ht="11.25">
      <c r="A824" s="35"/>
      <c r="B824" s="36"/>
      <c r="C824" s="37"/>
      <c r="D824" s="194" t="s">
        <v>141</v>
      </c>
      <c r="E824" s="37"/>
      <c r="F824" s="195" t="s">
        <v>1172</v>
      </c>
      <c r="G824" s="37"/>
      <c r="H824" s="37"/>
      <c r="I824" s="191"/>
      <c r="J824" s="37"/>
      <c r="K824" s="37"/>
      <c r="L824" s="40"/>
      <c r="M824" s="192"/>
      <c r="N824" s="193"/>
      <c r="O824" s="65"/>
      <c r="P824" s="65"/>
      <c r="Q824" s="65"/>
      <c r="R824" s="65"/>
      <c r="S824" s="65"/>
      <c r="T824" s="66"/>
      <c r="U824" s="35"/>
      <c r="V824" s="35"/>
      <c r="W824" s="35"/>
      <c r="X824" s="35"/>
      <c r="Y824" s="35"/>
      <c r="Z824" s="35"/>
      <c r="AA824" s="35"/>
      <c r="AB824" s="35"/>
      <c r="AC824" s="35"/>
      <c r="AD824" s="35"/>
      <c r="AE824" s="35"/>
      <c r="AT824" s="18" t="s">
        <v>141</v>
      </c>
      <c r="AU824" s="18" t="s">
        <v>82</v>
      </c>
    </row>
    <row r="825" spans="1:65" s="13" customFormat="1" ht="11.25">
      <c r="B825" s="196"/>
      <c r="C825" s="197"/>
      <c r="D825" s="189" t="s">
        <v>143</v>
      </c>
      <c r="E825" s="198" t="s">
        <v>19</v>
      </c>
      <c r="F825" s="199" t="s">
        <v>1137</v>
      </c>
      <c r="G825" s="197"/>
      <c r="H825" s="200">
        <v>9.8260000000000005</v>
      </c>
      <c r="I825" s="201"/>
      <c r="J825" s="197"/>
      <c r="K825" s="197"/>
      <c r="L825" s="202"/>
      <c r="M825" s="203"/>
      <c r="N825" s="204"/>
      <c r="O825" s="204"/>
      <c r="P825" s="204"/>
      <c r="Q825" s="204"/>
      <c r="R825" s="204"/>
      <c r="S825" s="204"/>
      <c r="T825" s="205"/>
      <c r="AT825" s="206" t="s">
        <v>143</v>
      </c>
      <c r="AU825" s="206" t="s">
        <v>82</v>
      </c>
      <c r="AV825" s="13" t="s">
        <v>82</v>
      </c>
      <c r="AW825" s="13" t="s">
        <v>33</v>
      </c>
      <c r="AX825" s="13" t="s">
        <v>71</v>
      </c>
      <c r="AY825" s="206" t="s">
        <v>130</v>
      </c>
    </row>
    <row r="826" spans="1:65" s="13" customFormat="1" ht="11.25">
      <c r="B826" s="196"/>
      <c r="C826" s="197"/>
      <c r="D826" s="189" t="s">
        <v>143</v>
      </c>
      <c r="E826" s="198" t="s">
        <v>19</v>
      </c>
      <c r="F826" s="199" t="s">
        <v>1138</v>
      </c>
      <c r="G826" s="197"/>
      <c r="H826" s="200">
        <v>8.6720000000000006</v>
      </c>
      <c r="I826" s="201"/>
      <c r="J826" s="197"/>
      <c r="K826" s="197"/>
      <c r="L826" s="202"/>
      <c r="M826" s="203"/>
      <c r="N826" s="204"/>
      <c r="O826" s="204"/>
      <c r="P826" s="204"/>
      <c r="Q826" s="204"/>
      <c r="R826" s="204"/>
      <c r="S826" s="204"/>
      <c r="T826" s="205"/>
      <c r="AT826" s="206" t="s">
        <v>143</v>
      </c>
      <c r="AU826" s="206" t="s">
        <v>82</v>
      </c>
      <c r="AV826" s="13" t="s">
        <v>82</v>
      </c>
      <c r="AW826" s="13" t="s">
        <v>33</v>
      </c>
      <c r="AX826" s="13" t="s">
        <v>71</v>
      </c>
      <c r="AY826" s="206" t="s">
        <v>130</v>
      </c>
    </row>
    <row r="827" spans="1:65" s="2" customFormat="1" ht="24.2" customHeight="1">
      <c r="A827" s="35"/>
      <c r="B827" s="36"/>
      <c r="C827" s="176" t="s">
        <v>1173</v>
      </c>
      <c r="D827" s="176" t="s">
        <v>132</v>
      </c>
      <c r="E827" s="177" t="s">
        <v>1174</v>
      </c>
      <c r="F827" s="178" t="s">
        <v>1175</v>
      </c>
      <c r="G827" s="179" t="s">
        <v>345</v>
      </c>
      <c r="H827" s="180">
        <v>3.2890000000000001</v>
      </c>
      <c r="I827" s="181"/>
      <c r="J827" s="182">
        <f>ROUND(I827*H827,2)</f>
        <v>0</v>
      </c>
      <c r="K827" s="178" t="s">
        <v>136</v>
      </c>
      <c r="L827" s="40"/>
      <c r="M827" s="183" t="s">
        <v>19</v>
      </c>
      <c r="N827" s="184" t="s">
        <v>42</v>
      </c>
      <c r="O827" s="65"/>
      <c r="P827" s="185">
        <f>O827*H827</f>
        <v>0</v>
      </c>
      <c r="Q827" s="185">
        <v>0</v>
      </c>
      <c r="R827" s="185">
        <f>Q827*H827</f>
        <v>0</v>
      </c>
      <c r="S827" s="185">
        <v>0</v>
      </c>
      <c r="T827" s="186">
        <f>S827*H827</f>
        <v>0</v>
      </c>
      <c r="U827" s="35"/>
      <c r="V827" s="35"/>
      <c r="W827" s="35"/>
      <c r="X827" s="35"/>
      <c r="Y827" s="35"/>
      <c r="Z827" s="35"/>
      <c r="AA827" s="35"/>
      <c r="AB827" s="35"/>
      <c r="AC827" s="35"/>
      <c r="AD827" s="35"/>
      <c r="AE827" s="35"/>
      <c r="AR827" s="187" t="s">
        <v>137</v>
      </c>
      <c r="AT827" s="187" t="s">
        <v>132</v>
      </c>
      <c r="AU827" s="187" t="s">
        <v>82</v>
      </c>
      <c r="AY827" s="18" t="s">
        <v>130</v>
      </c>
      <c r="BE827" s="188">
        <f>IF(N827="základní",J827,0)</f>
        <v>0</v>
      </c>
      <c r="BF827" s="188">
        <f>IF(N827="snížená",J827,0)</f>
        <v>0</v>
      </c>
      <c r="BG827" s="188">
        <f>IF(N827="zákl. přenesená",J827,0)</f>
        <v>0</v>
      </c>
      <c r="BH827" s="188">
        <f>IF(N827="sníž. přenesená",J827,0)</f>
        <v>0</v>
      </c>
      <c r="BI827" s="188">
        <f>IF(N827="nulová",J827,0)</f>
        <v>0</v>
      </c>
      <c r="BJ827" s="18" t="s">
        <v>79</v>
      </c>
      <c r="BK827" s="188">
        <f>ROUND(I827*H827,2)</f>
        <v>0</v>
      </c>
      <c r="BL827" s="18" t="s">
        <v>137</v>
      </c>
      <c r="BM827" s="187" t="s">
        <v>1176</v>
      </c>
    </row>
    <row r="828" spans="1:65" s="2" customFormat="1" ht="19.5">
      <c r="A828" s="35"/>
      <c r="B828" s="36"/>
      <c r="C828" s="37"/>
      <c r="D828" s="189" t="s">
        <v>139</v>
      </c>
      <c r="E828" s="37"/>
      <c r="F828" s="190" t="s">
        <v>1177</v>
      </c>
      <c r="G828" s="37"/>
      <c r="H828" s="37"/>
      <c r="I828" s="191"/>
      <c r="J828" s="37"/>
      <c r="K828" s="37"/>
      <c r="L828" s="40"/>
      <c r="M828" s="192"/>
      <c r="N828" s="193"/>
      <c r="O828" s="65"/>
      <c r="P828" s="65"/>
      <c r="Q828" s="65"/>
      <c r="R828" s="65"/>
      <c r="S828" s="65"/>
      <c r="T828" s="66"/>
      <c r="U828" s="35"/>
      <c r="V828" s="35"/>
      <c r="W828" s="35"/>
      <c r="X828" s="35"/>
      <c r="Y828" s="35"/>
      <c r="Z828" s="35"/>
      <c r="AA828" s="35"/>
      <c r="AB828" s="35"/>
      <c r="AC828" s="35"/>
      <c r="AD828" s="35"/>
      <c r="AE828" s="35"/>
      <c r="AT828" s="18" t="s">
        <v>139</v>
      </c>
      <c r="AU828" s="18" t="s">
        <v>82</v>
      </c>
    </row>
    <row r="829" spans="1:65" s="2" customFormat="1" ht="11.25">
      <c r="A829" s="35"/>
      <c r="B829" s="36"/>
      <c r="C829" s="37"/>
      <c r="D829" s="194" t="s">
        <v>141</v>
      </c>
      <c r="E829" s="37"/>
      <c r="F829" s="195" t="s">
        <v>1178</v>
      </c>
      <c r="G829" s="37"/>
      <c r="H829" s="37"/>
      <c r="I829" s="191"/>
      <c r="J829" s="37"/>
      <c r="K829" s="37"/>
      <c r="L829" s="40"/>
      <c r="M829" s="192"/>
      <c r="N829" s="193"/>
      <c r="O829" s="65"/>
      <c r="P829" s="65"/>
      <c r="Q829" s="65"/>
      <c r="R829" s="65"/>
      <c r="S829" s="65"/>
      <c r="T829" s="66"/>
      <c r="U829" s="35"/>
      <c r="V829" s="35"/>
      <c r="W829" s="35"/>
      <c r="X829" s="35"/>
      <c r="Y829" s="35"/>
      <c r="Z829" s="35"/>
      <c r="AA829" s="35"/>
      <c r="AB829" s="35"/>
      <c r="AC829" s="35"/>
      <c r="AD829" s="35"/>
      <c r="AE829" s="35"/>
      <c r="AT829" s="18" t="s">
        <v>141</v>
      </c>
      <c r="AU829" s="18" t="s">
        <v>82</v>
      </c>
    </row>
    <row r="830" spans="1:65" s="13" customFormat="1" ht="11.25">
      <c r="B830" s="196"/>
      <c r="C830" s="197"/>
      <c r="D830" s="189" t="s">
        <v>143</v>
      </c>
      <c r="E830" s="198" t="s">
        <v>19</v>
      </c>
      <c r="F830" s="199" t="s">
        <v>1139</v>
      </c>
      <c r="G830" s="197"/>
      <c r="H830" s="200">
        <v>3.2890000000000001</v>
      </c>
      <c r="I830" s="201"/>
      <c r="J830" s="197"/>
      <c r="K830" s="197"/>
      <c r="L830" s="202"/>
      <c r="M830" s="203"/>
      <c r="N830" s="204"/>
      <c r="O830" s="204"/>
      <c r="P830" s="204"/>
      <c r="Q830" s="204"/>
      <c r="R830" s="204"/>
      <c r="S830" s="204"/>
      <c r="T830" s="205"/>
      <c r="AT830" s="206" t="s">
        <v>143</v>
      </c>
      <c r="AU830" s="206" t="s">
        <v>82</v>
      </c>
      <c r="AV830" s="13" t="s">
        <v>82</v>
      </c>
      <c r="AW830" s="13" t="s">
        <v>33</v>
      </c>
      <c r="AX830" s="13" t="s">
        <v>79</v>
      </c>
      <c r="AY830" s="206" t="s">
        <v>130</v>
      </c>
    </row>
    <row r="831" spans="1:65" s="12" customFormat="1" ht="22.9" customHeight="1">
      <c r="B831" s="160"/>
      <c r="C831" s="161"/>
      <c r="D831" s="162" t="s">
        <v>70</v>
      </c>
      <c r="E831" s="174" t="s">
        <v>1179</v>
      </c>
      <c r="F831" s="174" t="s">
        <v>1180</v>
      </c>
      <c r="G831" s="161"/>
      <c r="H831" s="161"/>
      <c r="I831" s="164"/>
      <c r="J831" s="175">
        <f>BK831</f>
        <v>0</v>
      </c>
      <c r="K831" s="161"/>
      <c r="L831" s="166"/>
      <c r="M831" s="167"/>
      <c r="N831" s="168"/>
      <c r="O831" s="168"/>
      <c r="P831" s="169">
        <f>SUM(P832:P838)</f>
        <v>0</v>
      </c>
      <c r="Q831" s="168"/>
      <c r="R831" s="169">
        <f>SUM(R832:R838)</f>
        <v>0</v>
      </c>
      <c r="S831" s="168"/>
      <c r="T831" s="170">
        <f>SUM(T832:T838)</f>
        <v>0</v>
      </c>
      <c r="AR831" s="171" t="s">
        <v>79</v>
      </c>
      <c r="AT831" s="172" t="s">
        <v>70</v>
      </c>
      <c r="AU831" s="172" t="s">
        <v>79</v>
      </c>
      <c r="AY831" s="171" t="s">
        <v>130</v>
      </c>
      <c r="BK831" s="173">
        <f>SUM(BK832:BK838)</f>
        <v>0</v>
      </c>
    </row>
    <row r="832" spans="1:65" s="2" customFormat="1" ht="16.5" customHeight="1">
      <c r="A832" s="35"/>
      <c r="B832" s="36"/>
      <c r="C832" s="176" t="s">
        <v>1181</v>
      </c>
      <c r="D832" s="176" t="s">
        <v>132</v>
      </c>
      <c r="E832" s="177" t="s">
        <v>1182</v>
      </c>
      <c r="F832" s="178" t="s">
        <v>1183</v>
      </c>
      <c r="G832" s="179" t="s">
        <v>345</v>
      </c>
      <c r="H832" s="180">
        <v>61.793999999999997</v>
      </c>
      <c r="I832" s="181"/>
      <c r="J832" s="182">
        <f>ROUND(I832*H832,2)</f>
        <v>0</v>
      </c>
      <c r="K832" s="178" t="s">
        <v>136</v>
      </c>
      <c r="L832" s="40"/>
      <c r="M832" s="183" t="s">
        <v>19</v>
      </c>
      <c r="N832" s="184" t="s">
        <v>42</v>
      </c>
      <c r="O832" s="65"/>
      <c r="P832" s="185">
        <f>O832*H832</f>
        <v>0</v>
      </c>
      <c r="Q832" s="185">
        <v>0</v>
      </c>
      <c r="R832" s="185">
        <f>Q832*H832</f>
        <v>0</v>
      </c>
      <c r="S832" s="185">
        <v>0</v>
      </c>
      <c r="T832" s="186">
        <f>S832*H832</f>
        <v>0</v>
      </c>
      <c r="U832" s="35"/>
      <c r="V832" s="35"/>
      <c r="W832" s="35"/>
      <c r="X832" s="35"/>
      <c r="Y832" s="35"/>
      <c r="Z832" s="35"/>
      <c r="AA832" s="35"/>
      <c r="AB832" s="35"/>
      <c r="AC832" s="35"/>
      <c r="AD832" s="35"/>
      <c r="AE832" s="35"/>
      <c r="AR832" s="187" t="s">
        <v>137</v>
      </c>
      <c r="AT832" s="187" t="s">
        <v>132</v>
      </c>
      <c r="AU832" s="187" t="s">
        <v>82</v>
      </c>
      <c r="AY832" s="18" t="s">
        <v>130</v>
      </c>
      <c r="BE832" s="188">
        <f>IF(N832="základní",J832,0)</f>
        <v>0</v>
      </c>
      <c r="BF832" s="188">
        <f>IF(N832="snížená",J832,0)</f>
        <v>0</v>
      </c>
      <c r="BG832" s="188">
        <f>IF(N832="zákl. přenesená",J832,0)</f>
        <v>0</v>
      </c>
      <c r="BH832" s="188">
        <f>IF(N832="sníž. přenesená",J832,0)</f>
        <v>0</v>
      </c>
      <c r="BI832" s="188">
        <f>IF(N832="nulová",J832,0)</f>
        <v>0</v>
      </c>
      <c r="BJ832" s="18" t="s">
        <v>79</v>
      </c>
      <c r="BK832" s="188">
        <f>ROUND(I832*H832,2)</f>
        <v>0</v>
      </c>
      <c r="BL832" s="18" t="s">
        <v>137</v>
      </c>
      <c r="BM832" s="187" t="s">
        <v>1184</v>
      </c>
    </row>
    <row r="833" spans="1:65" s="2" customFormat="1" ht="19.5">
      <c r="A833" s="35"/>
      <c r="B833" s="36"/>
      <c r="C833" s="37"/>
      <c r="D833" s="189" t="s">
        <v>139</v>
      </c>
      <c r="E833" s="37"/>
      <c r="F833" s="190" t="s">
        <v>1185</v>
      </c>
      <c r="G833" s="37"/>
      <c r="H833" s="37"/>
      <c r="I833" s="191"/>
      <c r="J833" s="37"/>
      <c r="K833" s="37"/>
      <c r="L833" s="40"/>
      <c r="M833" s="192"/>
      <c r="N833" s="193"/>
      <c r="O833" s="65"/>
      <c r="P833" s="65"/>
      <c r="Q833" s="65"/>
      <c r="R833" s="65"/>
      <c r="S833" s="65"/>
      <c r="T833" s="66"/>
      <c r="U833" s="35"/>
      <c r="V833" s="35"/>
      <c r="W833" s="35"/>
      <c r="X833" s="35"/>
      <c r="Y833" s="35"/>
      <c r="Z833" s="35"/>
      <c r="AA833" s="35"/>
      <c r="AB833" s="35"/>
      <c r="AC833" s="35"/>
      <c r="AD833" s="35"/>
      <c r="AE833" s="35"/>
      <c r="AT833" s="18" t="s">
        <v>139</v>
      </c>
      <c r="AU833" s="18" t="s">
        <v>82</v>
      </c>
    </row>
    <row r="834" spans="1:65" s="2" customFormat="1" ht="11.25">
      <c r="A834" s="35"/>
      <c r="B834" s="36"/>
      <c r="C834" s="37"/>
      <c r="D834" s="194" t="s">
        <v>141</v>
      </c>
      <c r="E834" s="37"/>
      <c r="F834" s="195" t="s">
        <v>1186</v>
      </c>
      <c r="G834" s="37"/>
      <c r="H834" s="37"/>
      <c r="I834" s="191"/>
      <c r="J834" s="37"/>
      <c r="K834" s="37"/>
      <c r="L834" s="40"/>
      <c r="M834" s="192"/>
      <c r="N834" s="193"/>
      <c r="O834" s="65"/>
      <c r="P834" s="65"/>
      <c r="Q834" s="65"/>
      <c r="R834" s="65"/>
      <c r="S834" s="65"/>
      <c r="T834" s="66"/>
      <c r="U834" s="35"/>
      <c r="V834" s="35"/>
      <c r="W834" s="35"/>
      <c r="X834" s="35"/>
      <c r="Y834" s="35"/>
      <c r="Z834" s="35"/>
      <c r="AA834" s="35"/>
      <c r="AB834" s="35"/>
      <c r="AC834" s="35"/>
      <c r="AD834" s="35"/>
      <c r="AE834" s="35"/>
      <c r="AT834" s="18" t="s">
        <v>141</v>
      </c>
      <c r="AU834" s="18" t="s">
        <v>82</v>
      </c>
    </row>
    <row r="835" spans="1:65" s="13" customFormat="1" ht="11.25">
      <c r="B835" s="196"/>
      <c r="C835" s="197"/>
      <c r="D835" s="189" t="s">
        <v>143</v>
      </c>
      <c r="E835" s="198" t="s">
        <v>19</v>
      </c>
      <c r="F835" s="199" t="s">
        <v>1187</v>
      </c>
      <c r="G835" s="197"/>
      <c r="H835" s="200">
        <v>61.793999999999997</v>
      </c>
      <c r="I835" s="201"/>
      <c r="J835" s="197"/>
      <c r="K835" s="197"/>
      <c r="L835" s="202"/>
      <c r="M835" s="203"/>
      <c r="N835" s="204"/>
      <c r="O835" s="204"/>
      <c r="P835" s="204"/>
      <c r="Q835" s="204"/>
      <c r="R835" s="204"/>
      <c r="S835" s="204"/>
      <c r="T835" s="205"/>
      <c r="AT835" s="206" t="s">
        <v>143</v>
      </c>
      <c r="AU835" s="206" t="s">
        <v>82</v>
      </c>
      <c r="AV835" s="13" t="s">
        <v>82</v>
      </c>
      <c r="AW835" s="13" t="s">
        <v>33</v>
      </c>
      <c r="AX835" s="13" t="s">
        <v>79</v>
      </c>
      <c r="AY835" s="206" t="s">
        <v>130</v>
      </c>
    </row>
    <row r="836" spans="1:65" s="2" customFormat="1" ht="16.5" customHeight="1">
      <c r="A836" s="35"/>
      <c r="B836" s="36"/>
      <c r="C836" s="176" t="s">
        <v>1188</v>
      </c>
      <c r="D836" s="176" t="s">
        <v>132</v>
      </c>
      <c r="E836" s="177" t="s">
        <v>1189</v>
      </c>
      <c r="F836" s="178" t="s">
        <v>1190</v>
      </c>
      <c r="G836" s="179" t="s">
        <v>345</v>
      </c>
      <c r="H836" s="180">
        <v>258.86799999999999</v>
      </c>
      <c r="I836" s="181"/>
      <c r="J836" s="182">
        <f>ROUND(I836*H836,2)</f>
        <v>0</v>
      </c>
      <c r="K836" s="178" t="s">
        <v>19</v>
      </c>
      <c r="L836" s="40"/>
      <c r="M836" s="183" t="s">
        <v>19</v>
      </c>
      <c r="N836" s="184" t="s">
        <v>42</v>
      </c>
      <c r="O836" s="65"/>
      <c r="P836" s="185">
        <f>O836*H836</f>
        <v>0</v>
      </c>
      <c r="Q836" s="185">
        <v>0</v>
      </c>
      <c r="R836" s="185">
        <f>Q836*H836</f>
        <v>0</v>
      </c>
      <c r="S836" s="185">
        <v>0</v>
      </c>
      <c r="T836" s="186">
        <f>S836*H836</f>
        <v>0</v>
      </c>
      <c r="U836" s="35"/>
      <c r="V836" s="35"/>
      <c r="W836" s="35"/>
      <c r="X836" s="35"/>
      <c r="Y836" s="35"/>
      <c r="Z836" s="35"/>
      <c r="AA836" s="35"/>
      <c r="AB836" s="35"/>
      <c r="AC836" s="35"/>
      <c r="AD836" s="35"/>
      <c r="AE836" s="35"/>
      <c r="AR836" s="187" t="s">
        <v>137</v>
      </c>
      <c r="AT836" s="187" t="s">
        <v>132</v>
      </c>
      <c r="AU836" s="187" t="s">
        <v>82</v>
      </c>
      <c r="AY836" s="18" t="s">
        <v>130</v>
      </c>
      <c r="BE836" s="188">
        <f>IF(N836="základní",J836,0)</f>
        <v>0</v>
      </c>
      <c r="BF836" s="188">
        <f>IF(N836="snížená",J836,0)</f>
        <v>0</v>
      </c>
      <c r="BG836" s="188">
        <f>IF(N836="zákl. přenesená",J836,0)</f>
        <v>0</v>
      </c>
      <c r="BH836" s="188">
        <f>IF(N836="sníž. přenesená",J836,0)</f>
        <v>0</v>
      </c>
      <c r="BI836" s="188">
        <f>IF(N836="nulová",J836,0)</f>
        <v>0</v>
      </c>
      <c r="BJ836" s="18" t="s">
        <v>79</v>
      </c>
      <c r="BK836" s="188">
        <f>ROUND(I836*H836,2)</f>
        <v>0</v>
      </c>
      <c r="BL836" s="18" t="s">
        <v>137</v>
      </c>
      <c r="BM836" s="187" t="s">
        <v>1191</v>
      </c>
    </row>
    <row r="837" spans="1:65" s="2" customFormat="1" ht="11.25">
      <c r="A837" s="35"/>
      <c r="B837" s="36"/>
      <c r="C837" s="37"/>
      <c r="D837" s="189" t="s">
        <v>139</v>
      </c>
      <c r="E837" s="37"/>
      <c r="F837" s="190" t="s">
        <v>1190</v>
      </c>
      <c r="G837" s="37"/>
      <c r="H837" s="37"/>
      <c r="I837" s="191"/>
      <c r="J837" s="37"/>
      <c r="K837" s="37"/>
      <c r="L837" s="40"/>
      <c r="M837" s="192"/>
      <c r="N837" s="193"/>
      <c r="O837" s="65"/>
      <c r="P837" s="65"/>
      <c r="Q837" s="65"/>
      <c r="R837" s="65"/>
      <c r="S837" s="65"/>
      <c r="T837" s="66"/>
      <c r="U837" s="35"/>
      <c r="V837" s="35"/>
      <c r="W837" s="35"/>
      <c r="X837" s="35"/>
      <c r="Y837" s="35"/>
      <c r="Z837" s="35"/>
      <c r="AA837" s="35"/>
      <c r="AB837" s="35"/>
      <c r="AC837" s="35"/>
      <c r="AD837" s="35"/>
      <c r="AE837" s="35"/>
      <c r="AT837" s="18" t="s">
        <v>139</v>
      </c>
      <c r="AU837" s="18" t="s">
        <v>82</v>
      </c>
    </row>
    <row r="838" spans="1:65" s="13" customFormat="1" ht="11.25">
      <c r="B838" s="196"/>
      <c r="C838" s="197"/>
      <c r="D838" s="189" t="s">
        <v>143</v>
      </c>
      <c r="E838" s="198" t="s">
        <v>19</v>
      </c>
      <c r="F838" s="199" t="s">
        <v>1192</v>
      </c>
      <c r="G838" s="197"/>
      <c r="H838" s="200">
        <v>258.86799999999999</v>
      </c>
      <c r="I838" s="201"/>
      <c r="J838" s="197"/>
      <c r="K838" s="197"/>
      <c r="L838" s="202"/>
      <c r="M838" s="203"/>
      <c r="N838" s="204"/>
      <c r="O838" s="204"/>
      <c r="P838" s="204"/>
      <c r="Q838" s="204"/>
      <c r="R838" s="204"/>
      <c r="S838" s="204"/>
      <c r="T838" s="205"/>
      <c r="AT838" s="206" t="s">
        <v>143</v>
      </c>
      <c r="AU838" s="206" t="s">
        <v>82</v>
      </c>
      <c r="AV838" s="13" t="s">
        <v>82</v>
      </c>
      <c r="AW838" s="13" t="s">
        <v>33</v>
      </c>
      <c r="AX838" s="13" t="s">
        <v>79</v>
      </c>
      <c r="AY838" s="206" t="s">
        <v>130</v>
      </c>
    </row>
    <row r="839" spans="1:65" s="12" customFormat="1" ht="25.9" customHeight="1">
      <c r="B839" s="160"/>
      <c r="C839" s="161"/>
      <c r="D839" s="162" t="s">
        <v>70</v>
      </c>
      <c r="E839" s="163" t="s">
        <v>1193</v>
      </c>
      <c r="F839" s="163" t="s">
        <v>1194</v>
      </c>
      <c r="G839" s="161"/>
      <c r="H839" s="161"/>
      <c r="I839" s="164"/>
      <c r="J839" s="165">
        <f>BK839</f>
        <v>0</v>
      </c>
      <c r="K839" s="161"/>
      <c r="L839" s="166"/>
      <c r="M839" s="167"/>
      <c r="N839" s="168"/>
      <c r="O839" s="168"/>
      <c r="P839" s="169">
        <f>P840+P859</f>
        <v>0</v>
      </c>
      <c r="Q839" s="168"/>
      <c r="R839" s="169">
        <f>R840+R859</f>
        <v>5.1036934</v>
      </c>
      <c r="S839" s="168"/>
      <c r="T839" s="170">
        <f>T840+T859</f>
        <v>0.38984299999999994</v>
      </c>
      <c r="AR839" s="171" t="s">
        <v>82</v>
      </c>
      <c r="AT839" s="172" t="s">
        <v>70</v>
      </c>
      <c r="AU839" s="172" t="s">
        <v>71</v>
      </c>
      <c r="AY839" s="171" t="s">
        <v>130</v>
      </c>
      <c r="BK839" s="173">
        <f>BK840+BK859</f>
        <v>0</v>
      </c>
    </row>
    <row r="840" spans="1:65" s="12" customFormat="1" ht="22.9" customHeight="1">
      <c r="B840" s="160"/>
      <c r="C840" s="161"/>
      <c r="D840" s="162" t="s">
        <v>70</v>
      </c>
      <c r="E840" s="174" t="s">
        <v>1195</v>
      </c>
      <c r="F840" s="174" t="s">
        <v>1196</v>
      </c>
      <c r="G840" s="161"/>
      <c r="H840" s="161"/>
      <c r="I840" s="164"/>
      <c r="J840" s="175">
        <f>BK840</f>
        <v>0</v>
      </c>
      <c r="K840" s="161"/>
      <c r="L840" s="166"/>
      <c r="M840" s="167"/>
      <c r="N840" s="168"/>
      <c r="O840" s="168"/>
      <c r="P840" s="169">
        <f>SUM(P841:P858)</f>
        <v>0</v>
      </c>
      <c r="Q840" s="168"/>
      <c r="R840" s="169">
        <f>SUM(R841:R858)</f>
        <v>0.23622870000000001</v>
      </c>
      <c r="S840" s="168"/>
      <c r="T840" s="170">
        <f>SUM(T841:T858)</f>
        <v>0.28936799999999996</v>
      </c>
      <c r="AR840" s="171" t="s">
        <v>82</v>
      </c>
      <c r="AT840" s="172" t="s">
        <v>70</v>
      </c>
      <c r="AU840" s="172" t="s">
        <v>79</v>
      </c>
      <c r="AY840" s="171" t="s">
        <v>130</v>
      </c>
      <c r="BK840" s="173">
        <f>SUM(BK841:BK858)</f>
        <v>0</v>
      </c>
    </row>
    <row r="841" spans="1:65" s="2" customFormat="1" ht="21.75" customHeight="1">
      <c r="A841" s="35"/>
      <c r="B841" s="36"/>
      <c r="C841" s="176" t="s">
        <v>1197</v>
      </c>
      <c r="D841" s="176" t="s">
        <v>132</v>
      </c>
      <c r="E841" s="177" t="s">
        <v>1198</v>
      </c>
      <c r="F841" s="178" t="s">
        <v>1199</v>
      </c>
      <c r="G841" s="179" t="s">
        <v>135</v>
      </c>
      <c r="H841" s="180">
        <v>40.19</v>
      </c>
      <c r="I841" s="181"/>
      <c r="J841" s="182">
        <f>ROUND(I841*H841,2)</f>
        <v>0</v>
      </c>
      <c r="K841" s="178" t="s">
        <v>136</v>
      </c>
      <c r="L841" s="40"/>
      <c r="M841" s="183" t="s">
        <v>19</v>
      </c>
      <c r="N841" s="184" t="s">
        <v>42</v>
      </c>
      <c r="O841" s="65"/>
      <c r="P841" s="185">
        <f>O841*H841</f>
        <v>0</v>
      </c>
      <c r="Q841" s="185">
        <v>0</v>
      </c>
      <c r="R841" s="185">
        <f>Q841*H841</f>
        <v>0</v>
      </c>
      <c r="S841" s="185">
        <v>1.6999999999999999E-3</v>
      </c>
      <c r="T841" s="186">
        <f>S841*H841</f>
        <v>6.8322999999999995E-2</v>
      </c>
      <c r="U841" s="35"/>
      <c r="V841" s="35"/>
      <c r="W841" s="35"/>
      <c r="X841" s="35"/>
      <c r="Y841" s="35"/>
      <c r="Z841" s="35"/>
      <c r="AA841" s="35"/>
      <c r="AB841" s="35"/>
      <c r="AC841" s="35"/>
      <c r="AD841" s="35"/>
      <c r="AE841" s="35"/>
      <c r="AR841" s="187" t="s">
        <v>245</v>
      </c>
      <c r="AT841" s="187" t="s">
        <v>132</v>
      </c>
      <c r="AU841" s="187" t="s">
        <v>82</v>
      </c>
      <c r="AY841" s="18" t="s">
        <v>130</v>
      </c>
      <c r="BE841" s="188">
        <f>IF(N841="základní",J841,0)</f>
        <v>0</v>
      </c>
      <c r="BF841" s="188">
        <f>IF(N841="snížená",J841,0)</f>
        <v>0</v>
      </c>
      <c r="BG841" s="188">
        <f>IF(N841="zákl. přenesená",J841,0)</f>
        <v>0</v>
      </c>
      <c r="BH841" s="188">
        <f>IF(N841="sníž. přenesená",J841,0)</f>
        <v>0</v>
      </c>
      <c r="BI841" s="188">
        <f>IF(N841="nulová",J841,0)</f>
        <v>0</v>
      </c>
      <c r="BJ841" s="18" t="s">
        <v>79</v>
      </c>
      <c r="BK841" s="188">
        <f>ROUND(I841*H841,2)</f>
        <v>0</v>
      </c>
      <c r="BL841" s="18" t="s">
        <v>245</v>
      </c>
      <c r="BM841" s="187" t="s">
        <v>1200</v>
      </c>
    </row>
    <row r="842" spans="1:65" s="2" customFormat="1" ht="11.25">
      <c r="A842" s="35"/>
      <c r="B842" s="36"/>
      <c r="C842" s="37"/>
      <c r="D842" s="189" t="s">
        <v>139</v>
      </c>
      <c r="E842" s="37"/>
      <c r="F842" s="190" t="s">
        <v>1201</v>
      </c>
      <c r="G842" s="37"/>
      <c r="H842" s="37"/>
      <c r="I842" s="191"/>
      <c r="J842" s="37"/>
      <c r="K842" s="37"/>
      <c r="L842" s="40"/>
      <c r="M842" s="192"/>
      <c r="N842" s="193"/>
      <c r="O842" s="65"/>
      <c r="P842" s="65"/>
      <c r="Q842" s="65"/>
      <c r="R842" s="65"/>
      <c r="S842" s="65"/>
      <c r="T842" s="66"/>
      <c r="U842" s="35"/>
      <c r="V842" s="35"/>
      <c r="W842" s="35"/>
      <c r="X842" s="35"/>
      <c r="Y842" s="35"/>
      <c r="Z842" s="35"/>
      <c r="AA842" s="35"/>
      <c r="AB842" s="35"/>
      <c r="AC842" s="35"/>
      <c r="AD842" s="35"/>
      <c r="AE842" s="35"/>
      <c r="AT842" s="18" t="s">
        <v>139</v>
      </c>
      <c r="AU842" s="18" t="s">
        <v>82</v>
      </c>
    </row>
    <row r="843" spans="1:65" s="2" customFormat="1" ht="11.25">
      <c r="A843" s="35"/>
      <c r="B843" s="36"/>
      <c r="C843" s="37"/>
      <c r="D843" s="194" t="s">
        <v>141</v>
      </c>
      <c r="E843" s="37"/>
      <c r="F843" s="195" t="s">
        <v>1202</v>
      </c>
      <c r="G843" s="37"/>
      <c r="H843" s="37"/>
      <c r="I843" s="191"/>
      <c r="J843" s="37"/>
      <c r="K843" s="37"/>
      <c r="L843" s="40"/>
      <c r="M843" s="192"/>
      <c r="N843" s="193"/>
      <c r="O843" s="65"/>
      <c r="P843" s="65"/>
      <c r="Q843" s="65"/>
      <c r="R843" s="65"/>
      <c r="S843" s="65"/>
      <c r="T843" s="66"/>
      <c r="U843" s="35"/>
      <c r="V843" s="35"/>
      <c r="W843" s="35"/>
      <c r="X843" s="35"/>
      <c r="Y843" s="35"/>
      <c r="Z843" s="35"/>
      <c r="AA843" s="35"/>
      <c r="AB843" s="35"/>
      <c r="AC843" s="35"/>
      <c r="AD843" s="35"/>
      <c r="AE843" s="35"/>
      <c r="AT843" s="18" t="s">
        <v>141</v>
      </c>
      <c r="AU843" s="18" t="s">
        <v>82</v>
      </c>
    </row>
    <row r="844" spans="1:65" s="13" customFormat="1" ht="11.25">
      <c r="B844" s="196"/>
      <c r="C844" s="197"/>
      <c r="D844" s="189" t="s">
        <v>143</v>
      </c>
      <c r="E844" s="198" t="s">
        <v>19</v>
      </c>
      <c r="F844" s="199" t="s">
        <v>1203</v>
      </c>
      <c r="G844" s="197"/>
      <c r="H844" s="200">
        <v>40.19</v>
      </c>
      <c r="I844" s="201"/>
      <c r="J844" s="197"/>
      <c r="K844" s="197"/>
      <c r="L844" s="202"/>
      <c r="M844" s="203"/>
      <c r="N844" s="204"/>
      <c r="O844" s="204"/>
      <c r="P844" s="204"/>
      <c r="Q844" s="204"/>
      <c r="R844" s="204"/>
      <c r="S844" s="204"/>
      <c r="T844" s="205"/>
      <c r="AT844" s="206" t="s">
        <v>143</v>
      </c>
      <c r="AU844" s="206" t="s">
        <v>82</v>
      </c>
      <c r="AV844" s="13" t="s">
        <v>82</v>
      </c>
      <c r="AW844" s="13" t="s">
        <v>33</v>
      </c>
      <c r="AX844" s="13" t="s">
        <v>79</v>
      </c>
      <c r="AY844" s="206" t="s">
        <v>130</v>
      </c>
    </row>
    <row r="845" spans="1:65" s="2" customFormat="1" ht="16.5" customHeight="1">
      <c r="A845" s="35"/>
      <c r="B845" s="36"/>
      <c r="C845" s="176" t="s">
        <v>1204</v>
      </c>
      <c r="D845" s="176" t="s">
        <v>132</v>
      </c>
      <c r="E845" s="177" t="s">
        <v>1205</v>
      </c>
      <c r="F845" s="178" t="s">
        <v>1206</v>
      </c>
      <c r="G845" s="179" t="s">
        <v>135</v>
      </c>
      <c r="H845" s="180">
        <v>40.19</v>
      </c>
      <c r="I845" s="181"/>
      <c r="J845" s="182">
        <f>ROUND(I845*H845,2)</f>
        <v>0</v>
      </c>
      <c r="K845" s="178" t="s">
        <v>136</v>
      </c>
      <c r="L845" s="40"/>
      <c r="M845" s="183" t="s">
        <v>19</v>
      </c>
      <c r="N845" s="184" t="s">
        <v>42</v>
      </c>
      <c r="O845" s="65"/>
      <c r="P845" s="185">
        <f>O845*H845</f>
        <v>0</v>
      </c>
      <c r="Q845" s="185">
        <v>4.0000000000000002E-4</v>
      </c>
      <c r="R845" s="185">
        <f>Q845*H845</f>
        <v>1.6076E-2</v>
      </c>
      <c r="S845" s="185">
        <v>0</v>
      </c>
      <c r="T845" s="186">
        <f>S845*H845</f>
        <v>0</v>
      </c>
      <c r="U845" s="35"/>
      <c r="V845" s="35"/>
      <c r="W845" s="35"/>
      <c r="X845" s="35"/>
      <c r="Y845" s="35"/>
      <c r="Z845" s="35"/>
      <c r="AA845" s="35"/>
      <c r="AB845" s="35"/>
      <c r="AC845" s="35"/>
      <c r="AD845" s="35"/>
      <c r="AE845" s="35"/>
      <c r="AR845" s="187" t="s">
        <v>245</v>
      </c>
      <c r="AT845" s="187" t="s">
        <v>132</v>
      </c>
      <c r="AU845" s="187" t="s">
        <v>82</v>
      </c>
      <c r="AY845" s="18" t="s">
        <v>130</v>
      </c>
      <c r="BE845" s="188">
        <f>IF(N845="základní",J845,0)</f>
        <v>0</v>
      </c>
      <c r="BF845" s="188">
        <f>IF(N845="snížená",J845,0)</f>
        <v>0</v>
      </c>
      <c r="BG845" s="188">
        <f>IF(N845="zákl. přenesená",J845,0)</f>
        <v>0</v>
      </c>
      <c r="BH845" s="188">
        <f>IF(N845="sníž. přenesená",J845,0)</f>
        <v>0</v>
      </c>
      <c r="BI845" s="188">
        <f>IF(N845="nulová",J845,0)</f>
        <v>0</v>
      </c>
      <c r="BJ845" s="18" t="s">
        <v>79</v>
      </c>
      <c r="BK845" s="188">
        <f>ROUND(I845*H845,2)</f>
        <v>0</v>
      </c>
      <c r="BL845" s="18" t="s">
        <v>245</v>
      </c>
      <c r="BM845" s="187" t="s">
        <v>1207</v>
      </c>
    </row>
    <row r="846" spans="1:65" s="2" customFormat="1" ht="11.25">
      <c r="A846" s="35"/>
      <c r="B846" s="36"/>
      <c r="C846" s="37"/>
      <c r="D846" s="189" t="s">
        <v>139</v>
      </c>
      <c r="E846" s="37"/>
      <c r="F846" s="190" t="s">
        <v>1208</v>
      </c>
      <c r="G846" s="37"/>
      <c r="H846" s="37"/>
      <c r="I846" s="191"/>
      <c r="J846" s="37"/>
      <c r="K846" s="37"/>
      <c r="L846" s="40"/>
      <c r="M846" s="192"/>
      <c r="N846" s="193"/>
      <c r="O846" s="65"/>
      <c r="P846" s="65"/>
      <c r="Q846" s="65"/>
      <c r="R846" s="65"/>
      <c r="S846" s="65"/>
      <c r="T846" s="66"/>
      <c r="U846" s="35"/>
      <c r="V846" s="35"/>
      <c r="W846" s="35"/>
      <c r="X846" s="35"/>
      <c r="Y846" s="35"/>
      <c r="Z846" s="35"/>
      <c r="AA846" s="35"/>
      <c r="AB846" s="35"/>
      <c r="AC846" s="35"/>
      <c r="AD846" s="35"/>
      <c r="AE846" s="35"/>
      <c r="AT846" s="18" t="s">
        <v>139</v>
      </c>
      <c r="AU846" s="18" t="s">
        <v>82</v>
      </c>
    </row>
    <row r="847" spans="1:65" s="2" customFormat="1" ht="11.25">
      <c r="A847" s="35"/>
      <c r="B847" s="36"/>
      <c r="C847" s="37"/>
      <c r="D847" s="194" t="s">
        <v>141</v>
      </c>
      <c r="E847" s="37"/>
      <c r="F847" s="195" t="s">
        <v>1209</v>
      </c>
      <c r="G847" s="37"/>
      <c r="H847" s="37"/>
      <c r="I847" s="191"/>
      <c r="J847" s="37"/>
      <c r="K847" s="37"/>
      <c r="L847" s="40"/>
      <c r="M847" s="192"/>
      <c r="N847" s="193"/>
      <c r="O847" s="65"/>
      <c r="P847" s="65"/>
      <c r="Q847" s="65"/>
      <c r="R847" s="65"/>
      <c r="S847" s="65"/>
      <c r="T847" s="66"/>
      <c r="U847" s="35"/>
      <c r="V847" s="35"/>
      <c r="W847" s="35"/>
      <c r="X847" s="35"/>
      <c r="Y847" s="35"/>
      <c r="Z847" s="35"/>
      <c r="AA847" s="35"/>
      <c r="AB847" s="35"/>
      <c r="AC847" s="35"/>
      <c r="AD847" s="35"/>
      <c r="AE847" s="35"/>
      <c r="AT847" s="18" t="s">
        <v>141</v>
      </c>
      <c r="AU847" s="18" t="s">
        <v>82</v>
      </c>
    </row>
    <row r="848" spans="1:65" s="13" customFormat="1" ht="11.25">
      <c r="B848" s="196"/>
      <c r="C848" s="197"/>
      <c r="D848" s="189" t="s">
        <v>143</v>
      </c>
      <c r="E848" s="198" t="s">
        <v>19</v>
      </c>
      <c r="F848" s="199" t="s">
        <v>580</v>
      </c>
      <c r="G848" s="197"/>
      <c r="H848" s="200">
        <v>40.19</v>
      </c>
      <c r="I848" s="201"/>
      <c r="J848" s="197"/>
      <c r="K848" s="197"/>
      <c r="L848" s="202"/>
      <c r="M848" s="203"/>
      <c r="N848" s="204"/>
      <c r="O848" s="204"/>
      <c r="P848" s="204"/>
      <c r="Q848" s="204"/>
      <c r="R848" s="204"/>
      <c r="S848" s="204"/>
      <c r="T848" s="205"/>
      <c r="AT848" s="206" t="s">
        <v>143</v>
      </c>
      <c r="AU848" s="206" t="s">
        <v>82</v>
      </c>
      <c r="AV848" s="13" t="s">
        <v>82</v>
      </c>
      <c r="AW848" s="13" t="s">
        <v>33</v>
      </c>
      <c r="AX848" s="13" t="s">
        <v>79</v>
      </c>
      <c r="AY848" s="206" t="s">
        <v>130</v>
      </c>
    </row>
    <row r="849" spans="1:65" s="2" customFormat="1" ht="24.2" customHeight="1">
      <c r="A849" s="35"/>
      <c r="B849" s="36"/>
      <c r="C849" s="218" t="s">
        <v>1210</v>
      </c>
      <c r="D849" s="218" t="s">
        <v>394</v>
      </c>
      <c r="E849" s="219" t="s">
        <v>1211</v>
      </c>
      <c r="F849" s="220" t="s">
        <v>1212</v>
      </c>
      <c r="G849" s="221" t="s">
        <v>135</v>
      </c>
      <c r="H849" s="222">
        <v>46.841000000000001</v>
      </c>
      <c r="I849" s="223"/>
      <c r="J849" s="224">
        <f>ROUND(I849*H849,2)</f>
        <v>0</v>
      </c>
      <c r="K849" s="220" t="s">
        <v>136</v>
      </c>
      <c r="L849" s="225"/>
      <c r="M849" s="226" t="s">
        <v>19</v>
      </c>
      <c r="N849" s="227" t="s">
        <v>42</v>
      </c>
      <c r="O849" s="65"/>
      <c r="P849" s="185">
        <f>O849*H849</f>
        <v>0</v>
      </c>
      <c r="Q849" s="185">
        <v>4.7000000000000002E-3</v>
      </c>
      <c r="R849" s="185">
        <f>Q849*H849</f>
        <v>0.22015270000000001</v>
      </c>
      <c r="S849" s="185">
        <v>0</v>
      </c>
      <c r="T849" s="186">
        <f>S849*H849</f>
        <v>0</v>
      </c>
      <c r="U849" s="35"/>
      <c r="V849" s="35"/>
      <c r="W849" s="35"/>
      <c r="X849" s="35"/>
      <c r="Y849" s="35"/>
      <c r="Z849" s="35"/>
      <c r="AA849" s="35"/>
      <c r="AB849" s="35"/>
      <c r="AC849" s="35"/>
      <c r="AD849" s="35"/>
      <c r="AE849" s="35"/>
      <c r="AR849" s="187" t="s">
        <v>378</v>
      </c>
      <c r="AT849" s="187" t="s">
        <v>394</v>
      </c>
      <c r="AU849" s="187" t="s">
        <v>82</v>
      </c>
      <c r="AY849" s="18" t="s">
        <v>130</v>
      </c>
      <c r="BE849" s="188">
        <f>IF(N849="základní",J849,0)</f>
        <v>0</v>
      </c>
      <c r="BF849" s="188">
        <f>IF(N849="snížená",J849,0)</f>
        <v>0</v>
      </c>
      <c r="BG849" s="188">
        <f>IF(N849="zákl. přenesená",J849,0)</f>
        <v>0</v>
      </c>
      <c r="BH849" s="188">
        <f>IF(N849="sníž. přenesená",J849,0)</f>
        <v>0</v>
      </c>
      <c r="BI849" s="188">
        <f>IF(N849="nulová",J849,0)</f>
        <v>0</v>
      </c>
      <c r="BJ849" s="18" t="s">
        <v>79</v>
      </c>
      <c r="BK849" s="188">
        <f>ROUND(I849*H849,2)</f>
        <v>0</v>
      </c>
      <c r="BL849" s="18" t="s">
        <v>245</v>
      </c>
      <c r="BM849" s="187" t="s">
        <v>1213</v>
      </c>
    </row>
    <row r="850" spans="1:65" s="2" customFormat="1" ht="11.25">
      <c r="A850" s="35"/>
      <c r="B850" s="36"/>
      <c r="C850" s="37"/>
      <c r="D850" s="189" t="s">
        <v>139</v>
      </c>
      <c r="E850" s="37"/>
      <c r="F850" s="190" t="s">
        <v>1212</v>
      </c>
      <c r="G850" s="37"/>
      <c r="H850" s="37"/>
      <c r="I850" s="191"/>
      <c r="J850" s="37"/>
      <c r="K850" s="37"/>
      <c r="L850" s="40"/>
      <c r="M850" s="192"/>
      <c r="N850" s="193"/>
      <c r="O850" s="65"/>
      <c r="P850" s="65"/>
      <c r="Q850" s="65"/>
      <c r="R850" s="65"/>
      <c r="S850" s="65"/>
      <c r="T850" s="66"/>
      <c r="U850" s="35"/>
      <c r="V850" s="35"/>
      <c r="W850" s="35"/>
      <c r="X850" s="35"/>
      <c r="Y850" s="35"/>
      <c r="Z850" s="35"/>
      <c r="AA850" s="35"/>
      <c r="AB850" s="35"/>
      <c r="AC850" s="35"/>
      <c r="AD850" s="35"/>
      <c r="AE850" s="35"/>
      <c r="AT850" s="18" t="s">
        <v>139</v>
      </c>
      <c r="AU850" s="18" t="s">
        <v>82</v>
      </c>
    </row>
    <row r="851" spans="1:65" s="13" customFormat="1" ht="11.25">
      <c r="B851" s="196"/>
      <c r="C851" s="197"/>
      <c r="D851" s="189" t="s">
        <v>143</v>
      </c>
      <c r="E851" s="197"/>
      <c r="F851" s="199" t="s">
        <v>1214</v>
      </c>
      <c r="G851" s="197"/>
      <c r="H851" s="200">
        <v>46.841000000000001</v>
      </c>
      <c r="I851" s="201"/>
      <c r="J851" s="197"/>
      <c r="K851" s="197"/>
      <c r="L851" s="202"/>
      <c r="M851" s="203"/>
      <c r="N851" s="204"/>
      <c r="O851" s="204"/>
      <c r="P851" s="204"/>
      <c r="Q851" s="204"/>
      <c r="R851" s="204"/>
      <c r="S851" s="204"/>
      <c r="T851" s="205"/>
      <c r="AT851" s="206" t="s">
        <v>143</v>
      </c>
      <c r="AU851" s="206" t="s">
        <v>82</v>
      </c>
      <c r="AV851" s="13" t="s">
        <v>82</v>
      </c>
      <c r="AW851" s="13" t="s">
        <v>4</v>
      </c>
      <c r="AX851" s="13" t="s">
        <v>79</v>
      </c>
      <c r="AY851" s="206" t="s">
        <v>130</v>
      </c>
    </row>
    <row r="852" spans="1:65" s="2" customFormat="1" ht="21.75" customHeight="1">
      <c r="A852" s="35"/>
      <c r="B852" s="36"/>
      <c r="C852" s="176" t="s">
        <v>1215</v>
      </c>
      <c r="D852" s="176" t="s">
        <v>132</v>
      </c>
      <c r="E852" s="177" t="s">
        <v>1216</v>
      </c>
      <c r="F852" s="178" t="s">
        <v>1217</v>
      </c>
      <c r="G852" s="179" t="s">
        <v>135</v>
      </c>
      <c r="H852" s="180">
        <v>40.19</v>
      </c>
      <c r="I852" s="181"/>
      <c r="J852" s="182">
        <f>ROUND(I852*H852,2)</f>
        <v>0</v>
      </c>
      <c r="K852" s="178" t="s">
        <v>136</v>
      </c>
      <c r="L852" s="40"/>
      <c r="M852" s="183" t="s">
        <v>19</v>
      </c>
      <c r="N852" s="184" t="s">
        <v>42</v>
      </c>
      <c r="O852" s="65"/>
      <c r="P852" s="185">
        <f>O852*H852</f>
        <v>0</v>
      </c>
      <c r="Q852" s="185">
        <v>0</v>
      </c>
      <c r="R852" s="185">
        <f>Q852*H852</f>
        <v>0</v>
      </c>
      <c r="S852" s="185">
        <v>5.4999999999999997E-3</v>
      </c>
      <c r="T852" s="186">
        <f>S852*H852</f>
        <v>0.22104499999999996</v>
      </c>
      <c r="U852" s="35"/>
      <c r="V852" s="35"/>
      <c r="W852" s="35"/>
      <c r="X852" s="35"/>
      <c r="Y852" s="35"/>
      <c r="Z852" s="35"/>
      <c r="AA852" s="35"/>
      <c r="AB852" s="35"/>
      <c r="AC852" s="35"/>
      <c r="AD852" s="35"/>
      <c r="AE852" s="35"/>
      <c r="AR852" s="187" t="s">
        <v>245</v>
      </c>
      <c r="AT852" s="187" t="s">
        <v>132</v>
      </c>
      <c r="AU852" s="187" t="s">
        <v>82</v>
      </c>
      <c r="AY852" s="18" t="s">
        <v>130</v>
      </c>
      <c r="BE852" s="188">
        <f>IF(N852="základní",J852,0)</f>
        <v>0</v>
      </c>
      <c r="BF852" s="188">
        <f>IF(N852="snížená",J852,0)</f>
        <v>0</v>
      </c>
      <c r="BG852" s="188">
        <f>IF(N852="zákl. přenesená",J852,0)</f>
        <v>0</v>
      </c>
      <c r="BH852" s="188">
        <f>IF(N852="sníž. přenesená",J852,0)</f>
        <v>0</v>
      </c>
      <c r="BI852" s="188">
        <f>IF(N852="nulová",J852,0)</f>
        <v>0</v>
      </c>
      <c r="BJ852" s="18" t="s">
        <v>79</v>
      </c>
      <c r="BK852" s="188">
        <f>ROUND(I852*H852,2)</f>
        <v>0</v>
      </c>
      <c r="BL852" s="18" t="s">
        <v>245</v>
      </c>
      <c r="BM852" s="187" t="s">
        <v>1218</v>
      </c>
    </row>
    <row r="853" spans="1:65" s="2" customFormat="1" ht="11.25">
      <c r="A853" s="35"/>
      <c r="B853" s="36"/>
      <c r="C853" s="37"/>
      <c r="D853" s="189" t="s">
        <v>139</v>
      </c>
      <c r="E853" s="37"/>
      <c r="F853" s="190" t="s">
        <v>1219</v>
      </c>
      <c r="G853" s="37"/>
      <c r="H853" s="37"/>
      <c r="I853" s="191"/>
      <c r="J853" s="37"/>
      <c r="K853" s="37"/>
      <c r="L853" s="40"/>
      <c r="M853" s="192"/>
      <c r="N853" s="193"/>
      <c r="O853" s="65"/>
      <c r="P853" s="65"/>
      <c r="Q853" s="65"/>
      <c r="R853" s="65"/>
      <c r="S853" s="65"/>
      <c r="T853" s="66"/>
      <c r="U853" s="35"/>
      <c r="V853" s="35"/>
      <c r="W853" s="35"/>
      <c r="X853" s="35"/>
      <c r="Y853" s="35"/>
      <c r="Z853" s="35"/>
      <c r="AA853" s="35"/>
      <c r="AB853" s="35"/>
      <c r="AC853" s="35"/>
      <c r="AD853" s="35"/>
      <c r="AE853" s="35"/>
      <c r="AT853" s="18" t="s">
        <v>139</v>
      </c>
      <c r="AU853" s="18" t="s">
        <v>82</v>
      </c>
    </row>
    <row r="854" spans="1:65" s="2" customFormat="1" ht="11.25">
      <c r="A854" s="35"/>
      <c r="B854" s="36"/>
      <c r="C854" s="37"/>
      <c r="D854" s="194" t="s">
        <v>141</v>
      </c>
      <c r="E854" s="37"/>
      <c r="F854" s="195" t="s">
        <v>1220</v>
      </c>
      <c r="G854" s="37"/>
      <c r="H854" s="37"/>
      <c r="I854" s="191"/>
      <c r="J854" s="37"/>
      <c r="K854" s="37"/>
      <c r="L854" s="40"/>
      <c r="M854" s="192"/>
      <c r="N854" s="193"/>
      <c r="O854" s="65"/>
      <c r="P854" s="65"/>
      <c r="Q854" s="65"/>
      <c r="R854" s="65"/>
      <c r="S854" s="65"/>
      <c r="T854" s="66"/>
      <c r="U854" s="35"/>
      <c r="V854" s="35"/>
      <c r="W854" s="35"/>
      <c r="X854" s="35"/>
      <c r="Y854" s="35"/>
      <c r="Z854" s="35"/>
      <c r="AA854" s="35"/>
      <c r="AB854" s="35"/>
      <c r="AC854" s="35"/>
      <c r="AD854" s="35"/>
      <c r="AE854" s="35"/>
      <c r="AT854" s="18" t="s">
        <v>141</v>
      </c>
      <c r="AU854" s="18" t="s">
        <v>82</v>
      </c>
    </row>
    <row r="855" spans="1:65" s="13" customFormat="1" ht="11.25">
      <c r="B855" s="196"/>
      <c r="C855" s="197"/>
      <c r="D855" s="189" t="s">
        <v>143</v>
      </c>
      <c r="E855" s="198" t="s">
        <v>19</v>
      </c>
      <c r="F855" s="199" t="s">
        <v>1221</v>
      </c>
      <c r="G855" s="197"/>
      <c r="H855" s="200">
        <v>40.19</v>
      </c>
      <c r="I855" s="201"/>
      <c r="J855" s="197"/>
      <c r="K855" s="197"/>
      <c r="L855" s="202"/>
      <c r="M855" s="203"/>
      <c r="N855" s="204"/>
      <c r="O855" s="204"/>
      <c r="P855" s="204"/>
      <c r="Q855" s="204"/>
      <c r="R855" s="204"/>
      <c r="S855" s="204"/>
      <c r="T855" s="205"/>
      <c r="AT855" s="206" t="s">
        <v>143</v>
      </c>
      <c r="AU855" s="206" t="s">
        <v>82</v>
      </c>
      <c r="AV855" s="13" t="s">
        <v>82</v>
      </c>
      <c r="AW855" s="13" t="s">
        <v>33</v>
      </c>
      <c r="AX855" s="13" t="s">
        <v>79</v>
      </c>
      <c r="AY855" s="206" t="s">
        <v>130</v>
      </c>
    </row>
    <row r="856" spans="1:65" s="2" customFormat="1" ht="16.5" customHeight="1">
      <c r="A856" s="35"/>
      <c r="B856" s="36"/>
      <c r="C856" s="176" t="s">
        <v>1222</v>
      </c>
      <c r="D856" s="176" t="s">
        <v>132</v>
      </c>
      <c r="E856" s="177" t="s">
        <v>1223</v>
      </c>
      <c r="F856" s="178" t="s">
        <v>1224</v>
      </c>
      <c r="G856" s="179" t="s">
        <v>345</v>
      </c>
      <c r="H856" s="180">
        <v>0.23599999999999999</v>
      </c>
      <c r="I856" s="181"/>
      <c r="J856" s="182">
        <f>ROUND(I856*H856,2)</f>
        <v>0</v>
      </c>
      <c r="K856" s="178" t="s">
        <v>136</v>
      </c>
      <c r="L856" s="40"/>
      <c r="M856" s="183" t="s">
        <v>19</v>
      </c>
      <c r="N856" s="184" t="s">
        <v>42</v>
      </c>
      <c r="O856" s="65"/>
      <c r="P856" s="185">
        <f>O856*H856</f>
        <v>0</v>
      </c>
      <c r="Q856" s="185">
        <v>0</v>
      </c>
      <c r="R856" s="185">
        <f>Q856*H856</f>
        <v>0</v>
      </c>
      <c r="S856" s="185">
        <v>0</v>
      </c>
      <c r="T856" s="186">
        <f>S856*H856</f>
        <v>0</v>
      </c>
      <c r="U856" s="35"/>
      <c r="V856" s="35"/>
      <c r="W856" s="35"/>
      <c r="X856" s="35"/>
      <c r="Y856" s="35"/>
      <c r="Z856" s="35"/>
      <c r="AA856" s="35"/>
      <c r="AB856" s="35"/>
      <c r="AC856" s="35"/>
      <c r="AD856" s="35"/>
      <c r="AE856" s="35"/>
      <c r="AR856" s="187" t="s">
        <v>245</v>
      </c>
      <c r="AT856" s="187" t="s">
        <v>132</v>
      </c>
      <c r="AU856" s="187" t="s">
        <v>82</v>
      </c>
      <c r="AY856" s="18" t="s">
        <v>130</v>
      </c>
      <c r="BE856" s="188">
        <f>IF(N856="základní",J856,0)</f>
        <v>0</v>
      </c>
      <c r="BF856" s="188">
        <f>IF(N856="snížená",J856,0)</f>
        <v>0</v>
      </c>
      <c r="BG856" s="188">
        <f>IF(N856="zákl. přenesená",J856,0)</f>
        <v>0</v>
      </c>
      <c r="BH856" s="188">
        <f>IF(N856="sníž. přenesená",J856,0)</f>
        <v>0</v>
      </c>
      <c r="BI856" s="188">
        <f>IF(N856="nulová",J856,0)</f>
        <v>0</v>
      </c>
      <c r="BJ856" s="18" t="s">
        <v>79</v>
      </c>
      <c r="BK856" s="188">
        <f>ROUND(I856*H856,2)</f>
        <v>0</v>
      </c>
      <c r="BL856" s="18" t="s">
        <v>245</v>
      </c>
      <c r="BM856" s="187" t="s">
        <v>1225</v>
      </c>
    </row>
    <row r="857" spans="1:65" s="2" customFormat="1" ht="19.5">
      <c r="A857" s="35"/>
      <c r="B857" s="36"/>
      <c r="C857" s="37"/>
      <c r="D857" s="189" t="s">
        <v>139</v>
      </c>
      <c r="E857" s="37"/>
      <c r="F857" s="190" t="s">
        <v>1226</v>
      </c>
      <c r="G857" s="37"/>
      <c r="H857" s="37"/>
      <c r="I857" s="191"/>
      <c r="J857" s="37"/>
      <c r="K857" s="37"/>
      <c r="L857" s="40"/>
      <c r="M857" s="192"/>
      <c r="N857" s="193"/>
      <c r="O857" s="65"/>
      <c r="P857" s="65"/>
      <c r="Q857" s="65"/>
      <c r="R857" s="65"/>
      <c r="S857" s="65"/>
      <c r="T857" s="66"/>
      <c r="U857" s="35"/>
      <c r="V857" s="35"/>
      <c r="W857" s="35"/>
      <c r="X857" s="35"/>
      <c r="Y857" s="35"/>
      <c r="Z857" s="35"/>
      <c r="AA857" s="35"/>
      <c r="AB857" s="35"/>
      <c r="AC857" s="35"/>
      <c r="AD857" s="35"/>
      <c r="AE857" s="35"/>
      <c r="AT857" s="18" t="s">
        <v>139</v>
      </c>
      <c r="AU857" s="18" t="s">
        <v>82</v>
      </c>
    </row>
    <row r="858" spans="1:65" s="2" customFormat="1" ht="11.25">
      <c r="A858" s="35"/>
      <c r="B858" s="36"/>
      <c r="C858" s="37"/>
      <c r="D858" s="194" t="s">
        <v>141</v>
      </c>
      <c r="E858" s="37"/>
      <c r="F858" s="195" t="s">
        <v>1227</v>
      </c>
      <c r="G858" s="37"/>
      <c r="H858" s="37"/>
      <c r="I858" s="191"/>
      <c r="J858" s="37"/>
      <c r="K858" s="37"/>
      <c r="L858" s="40"/>
      <c r="M858" s="192"/>
      <c r="N858" s="193"/>
      <c r="O858" s="65"/>
      <c r="P858" s="65"/>
      <c r="Q858" s="65"/>
      <c r="R858" s="65"/>
      <c r="S858" s="65"/>
      <c r="T858" s="66"/>
      <c r="U858" s="35"/>
      <c r="V858" s="35"/>
      <c r="W858" s="35"/>
      <c r="X858" s="35"/>
      <c r="Y858" s="35"/>
      <c r="Z858" s="35"/>
      <c r="AA858" s="35"/>
      <c r="AB858" s="35"/>
      <c r="AC858" s="35"/>
      <c r="AD858" s="35"/>
      <c r="AE858" s="35"/>
      <c r="AT858" s="18" t="s">
        <v>141</v>
      </c>
      <c r="AU858" s="18" t="s">
        <v>82</v>
      </c>
    </row>
    <row r="859" spans="1:65" s="12" customFormat="1" ht="22.9" customHeight="1">
      <c r="B859" s="160"/>
      <c r="C859" s="161"/>
      <c r="D859" s="162" t="s">
        <v>70</v>
      </c>
      <c r="E859" s="174" t="s">
        <v>1228</v>
      </c>
      <c r="F859" s="174" t="s">
        <v>1229</v>
      </c>
      <c r="G859" s="161"/>
      <c r="H859" s="161"/>
      <c r="I859" s="164"/>
      <c r="J859" s="175">
        <f>BK859</f>
        <v>0</v>
      </c>
      <c r="K859" s="161"/>
      <c r="L859" s="166"/>
      <c r="M859" s="167"/>
      <c r="N859" s="168"/>
      <c r="O859" s="168"/>
      <c r="P859" s="169">
        <f>P860+SUM(P861:P881)</f>
        <v>0</v>
      </c>
      <c r="Q859" s="168"/>
      <c r="R859" s="169">
        <f>R860+SUM(R861:R881)</f>
        <v>4.8674647000000002</v>
      </c>
      <c r="S859" s="168"/>
      <c r="T859" s="170">
        <f>T860+SUM(T861:T881)</f>
        <v>0.10047499999999999</v>
      </c>
      <c r="AR859" s="171" t="s">
        <v>82</v>
      </c>
      <c r="AT859" s="172" t="s">
        <v>70</v>
      </c>
      <c r="AU859" s="172" t="s">
        <v>79</v>
      </c>
      <c r="AY859" s="171" t="s">
        <v>130</v>
      </c>
      <c r="BK859" s="173">
        <f>BK860+SUM(BK861:BK881)</f>
        <v>0</v>
      </c>
    </row>
    <row r="860" spans="1:65" s="2" customFormat="1" ht="16.5" customHeight="1">
      <c r="A860" s="35"/>
      <c r="B860" s="36"/>
      <c r="C860" s="176" t="s">
        <v>1230</v>
      </c>
      <c r="D860" s="176" t="s">
        <v>132</v>
      </c>
      <c r="E860" s="177" t="s">
        <v>1231</v>
      </c>
      <c r="F860" s="178" t="s">
        <v>1232</v>
      </c>
      <c r="G860" s="179" t="s">
        <v>135</v>
      </c>
      <c r="H860" s="180">
        <v>40.19</v>
      </c>
      <c r="I860" s="181"/>
      <c r="J860" s="182">
        <f>ROUND(I860*H860,2)</f>
        <v>0</v>
      </c>
      <c r="K860" s="178" t="s">
        <v>136</v>
      </c>
      <c r="L860" s="40"/>
      <c r="M860" s="183" t="s">
        <v>19</v>
      </c>
      <c r="N860" s="184" t="s">
        <v>42</v>
      </c>
      <c r="O860" s="65"/>
      <c r="P860" s="185">
        <f>O860*H860</f>
        <v>0</v>
      </c>
      <c r="Q860" s="185">
        <v>0</v>
      </c>
      <c r="R860" s="185">
        <f>Q860*H860</f>
        <v>0</v>
      </c>
      <c r="S860" s="185">
        <v>2.5000000000000001E-3</v>
      </c>
      <c r="T860" s="186">
        <f>S860*H860</f>
        <v>0.10047499999999999</v>
      </c>
      <c r="U860" s="35"/>
      <c r="V860" s="35"/>
      <c r="W860" s="35"/>
      <c r="X860" s="35"/>
      <c r="Y860" s="35"/>
      <c r="Z860" s="35"/>
      <c r="AA860" s="35"/>
      <c r="AB860" s="35"/>
      <c r="AC860" s="35"/>
      <c r="AD860" s="35"/>
      <c r="AE860" s="35"/>
      <c r="AR860" s="187" t="s">
        <v>245</v>
      </c>
      <c r="AT860" s="187" t="s">
        <v>132</v>
      </c>
      <c r="AU860" s="187" t="s">
        <v>82</v>
      </c>
      <c r="AY860" s="18" t="s">
        <v>130</v>
      </c>
      <c r="BE860" s="188">
        <f>IF(N860="základní",J860,0)</f>
        <v>0</v>
      </c>
      <c r="BF860" s="188">
        <f>IF(N860="snížená",J860,0)</f>
        <v>0</v>
      </c>
      <c r="BG860" s="188">
        <f>IF(N860="zákl. přenesená",J860,0)</f>
        <v>0</v>
      </c>
      <c r="BH860" s="188">
        <f>IF(N860="sníž. přenesená",J860,0)</f>
        <v>0</v>
      </c>
      <c r="BI860" s="188">
        <f>IF(N860="nulová",J860,0)</f>
        <v>0</v>
      </c>
      <c r="BJ860" s="18" t="s">
        <v>79</v>
      </c>
      <c r="BK860" s="188">
        <f>ROUND(I860*H860,2)</f>
        <v>0</v>
      </c>
      <c r="BL860" s="18" t="s">
        <v>245</v>
      </c>
      <c r="BM860" s="187" t="s">
        <v>1233</v>
      </c>
    </row>
    <row r="861" spans="1:65" s="2" customFormat="1" ht="19.5">
      <c r="A861" s="35"/>
      <c r="B861" s="36"/>
      <c r="C861" s="37"/>
      <c r="D861" s="189" t="s">
        <v>139</v>
      </c>
      <c r="E861" s="37"/>
      <c r="F861" s="190" t="s">
        <v>1234</v>
      </c>
      <c r="G861" s="37"/>
      <c r="H861" s="37"/>
      <c r="I861" s="191"/>
      <c r="J861" s="37"/>
      <c r="K861" s="37"/>
      <c r="L861" s="40"/>
      <c r="M861" s="192"/>
      <c r="N861" s="193"/>
      <c r="O861" s="65"/>
      <c r="P861" s="65"/>
      <c r="Q861" s="65"/>
      <c r="R861" s="65"/>
      <c r="S861" s="65"/>
      <c r="T861" s="66"/>
      <c r="U861" s="35"/>
      <c r="V861" s="35"/>
      <c r="W861" s="35"/>
      <c r="X861" s="35"/>
      <c r="Y861" s="35"/>
      <c r="Z861" s="35"/>
      <c r="AA861" s="35"/>
      <c r="AB861" s="35"/>
      <c r="AC861" s="35"/>
      <c r="AD861" s="35"/>
      <c r="AE861" s="35"/>
      <c r="AT861" s="18" t="s">
        <v>139</v>
      </c>
      <c r="AU861" s="18" t="s">
        <v>82</v>
      </c>
    </row>
    <row r="862" spans="1:65" s="2" customFormat="1" ht="11.25">
      <c r="A862" s="35"/>
      <c r="B862" s="36"/>
      <c r="C862" s="37"/>
      <c r="D862" s="194" t="s">
        <v>141</v>
      </c>
      <c r="E862" s="37"/>
      <c r="F862" s="195" t="s">
        <v>1235</v>
      </c>
      <c r="G862" s="37"/>
      <c r="H862" s="37"/>
      <c r="I862" s="191"/>
      <c r="J862" s="37"/>
      <c r="K862" s="37"/>
      <c r="L862" s="40"/>
      <c r="M862" s="192"/>
      <c r="N862" s="193"/>
      <c r="O862" s="65"/>
      <c r="P862" s="65"/>
      <c r="Q862" s="65"/>
      <c r="R862" s="65"/>
      <c r="S862" s="65"/>
      <c r="T862" s="66"/>
      <c r="U862" s="35"/>
      <c r="V862" s="35"/>
      <c r="W862" s="35"/>
      <c r="X862" s="35"/>
      <c r="Y862" s="35"/>
      <c r="Z862" s="35"/>
      <c r="AA862" s="35"/>
      <c r="AB862" s="35"/>
      <c r="AC862" s="35"/>
      <c r="AD862" s="35"/>
      <c r="AE862" s="35"/>
      <c r="AT862" s="18" t="s">
        <v>141</v>
      </c>
      <c r="AU862" s="18" t="s">
        <v>82</v>
      </c>
    </row>
    <row r="863" spans="1:65" s="13" customFormat="1" ht="11.25">
      <c r="B863" s="196"/>
      <c r="C863" s="197"/>
      <c r="D863" s="189" t="s">
        <v>143</v>
      </c>
      <c r="E863" s="198" t="s">
        <v>19</v>
      </c>
      <c r="F863" s="199" t="s">
        <v>1236</v>
      </c>
      <c r="G863" s="197"/>
      <c r="H863" s="200">
        <v>40.19</v>
      </c>
      <c r="I863" s="201"/>
      <c r="J863" s="197"/>
      <c r="K863" s="197"/>
      <c r="L863" s="202"/>
      <c r="M863" s="203"/>
      <c r="N863" s="204"/>
      <c r="O863" s="204"/>
      <c r="P863" s="204"/>
      <c r="Q863" s="204"/>
      <c r="R863" s="204"/>
      <c r="S863" s="204"/>
      <c r="T863" s="205"/>
      <c r="AT863" s="206" t="s">
        <v>143</v>
      </c>
      <c r="AU863" s="206" t="s">
        <v>82</v>
      </c>
      <c r="AV863" s="13" t="s">
        <v>82</v>
      </c>
      <c r="AW863" s="13" t="s">
        <v>33</v>
      </c>
      <c r="AX863" s="13" t="s">
        <v>79</v>
      </c>
      <c r="AY863" s="206" t="s">
        <v>130</v>
      </c>
    </row>
    <row r="864" spans="1:65" s="2" customFormat="1" ht="16.5" customHeight="1">
      <c r="A864" s="35"/>
      <c r="B864" s="36"/>
      <c r="C864" s="176" t="s">
        <v>1237</v>
      </c>
      <c r="D864" s="176" t="s">
        <v>132</v>
      </c>
      <c r="E864" s="177" t="s">
        <v>1238</v>
      </c>
      <c r="F864" s="178" t="s">
        <v>1239</v>
      </c>
      <c r="G864" s="179" t="s">
        <v>135</v>
      </c>
      <c r="H864" s="180">
        <v>40.19</v>
      </c>
      <c r="I864" s="181"/>
      <c r="J864" s="182">
        <f>ROUND(I864*H864,2)</f>
        <v>0</v>
      </c>
      <c r="K864" s="178" t="s">
        <v>136</v>
      </c>
      <c r="L864" s="40"/>
      <c r="M864" s="183" t="s">
        <v>19</v>
      </c>
      <c r="N864" s="184" t="s">
        <v>42</v>
      </c>
      <c r="O864" s="65"/>
      <c r="P864" s="185">
        <f>O864*H864</f>
        <v>0</v>
      </c>
      <c r="Q864" s="185">
        <v>0</v>
      </c>
      <c r="R864" s="185">
        <f>Q864*H864</f>
        <v>0</v>
      </c>
      <c r="S864" s="185">
        <v>0</v>
      </c>
      <c r="T864" s="186">
        <f>S864*H864</f>
        <v>0</v>
      </c>
      <c r="U864" s="35"/>
      <c r="V864" s="35"/>
      <c r="W864" s="35"/>
      <c r="X864" s="35"/>
      <c r="Y864" s="35"/>
      <c r="Z864" s="35"/>
      <c r="AA864" s="35"/>
      <c r="AB864" s="35"/>
      <c r="AC864" s="35"/>
      <c r="AD864" s="35"/>
      <c r="AE864" s="35"/>
      <c r="AR864" s="187" t="s">
        <v>245</v>
      </c>
      <c r="AT864" s="187" t="s">
        <v>132</v>
      </c>
      <c r="AU864" s="187" t="s">
        <v>82</v>
      </c>
      <c r="AY864" s="18" t="s">
        <v>130</v>
      </c>
      <c r="BE864" s="188">
        <f>IF(N864="základní",J864,0)</f>
        <v>0</v>
      </c>
      <c r="BF864" s="188">
        <f>IF(N864="snížená",J864,0)</f>
        <v>0</v>
      </c>
      <c r="BG864" s="188">
        <f>IF(N864="zákl. přenesená",J864,0)</f>
        <v>0</v>
      </c>
      <c r="BH864" s="188">
        <f>IF(N864="sníž. přenesená",J864,0)</f>
        <v>0</v>
      </c>
      <c r="BI864" s="188">
        <f>IF(N864="nulová",J864,0)</f>
        <v>0</v>
      </c>
      <c r="BJ864" s="18" t="s">
        <v>79</v>
      </c>
      <c r="BK864" s="188">
        <f>ROUND(I864*H864,2)</f>
        <v>0</v>
      </c>
      <c r="BL864" s="18" t="s">
        <v>245</v>
      </c>
      <c r="BM864" s="187" t="s">
        <v>1240</v>
      </c>
    </row>
    <row r="865" spans="1:65" s="2" customFormat="1" ht="11.25">
      <c r="A865" s="35"/>
      <c r="B865" s="36"/>
      <c r="C865" s="37"/>
      <c r="D865" s="189" t="s">
        <v>139</v>
      </c>
      <c r="E865" s="37"/>
      <c r="F865" s="190" t="s">
        <v>1241</v>
      </c>
      <c r="G865" s="37"/>
      <c r="H865" s="37"/>
      <c r="I865" s="191"/>
      <c r="J865" s="37"/>
      <c r="K865" s="37"/>
      <c r="L865" s="40"/>
      <c r="M865" s="192"/>
      <c r="N865" s="193"/>
      <c r="O865" s="65"/>
      <c r="P865" s="65"/>
      <c r="Q865" s="65"/>
      <c r="R865" s="65"/>
      <c r="S865" s="65"/>
      <c r="T865" s="66"/>
      <c r="U865" s="35"/>
      <c r="V865" s="35"/>
      <c r="W865" s="35"/>
      <c r="X865" s="35"/>
      <c r="Y865" s="35"/>
      <c r="Z865" s="35"/>
      <c r="AA865" s="35"/>
      <c r="AB865" s="35"/>
      <c r="AC865" s="35"/>
      <c r="AD865" s="35"/>
      <c r="AE865" s="35"/>
      <c r="AT865" s="18" t="s">
        <v>139</v>
      </c>
      <c r="AU865" s="18" t="s">
        <v>82</v>
      </c>
    </row>
    <row r="866" spans="1:65" s="2" customFormat="1" ht="11.25">
      <c r="A866" s="35"/>
      <c r="B866" s="36"/>
      <c r="C866" s="37"/>
      <c r="D866" s="194" t="s">
        <v>141</v>
      </c>
      <c r="E866" s="37"/>
      <c r="F866" s="195" t="s">
        <v>1242</v>
      </c>
      <c r="G866" s="37"/>
      <c r="H866" s="37"/>
      <c r="I866" s="191"/>
      <c r="J866" s="37"/>
      <c r="K866" s="37"/>
      <c r="L866" s="40"/>
      <c r="M866" s="192"/>
      <c r="N866" s="193"/>
      <c r="O866" s="65"/>
      <c r="P866" s="65"/>
      <c r="Q866" s="65"/>
      <c r="R866" s="65"/>
      <c r="S866" s="65"/>
      <c r="T866" s="66"/>
      <c r="U866" s="35"/>
      <c r="V866" s="35"/>
      <c r="W866" s="35"/>
      <c r="X866" s="35"/>
      <c r="Y866" s="35"/>
      <c r="Z866" s="35"/>
      <c r="AA866" s="35"/>
      <c r="AB866" s="35"/>
      <c r="AC866" s="35"/>
      <c r="AD866" s="35"/>
      <c r="AE866" s="35"/>
      <c r="AT866" s="18" t="s">
        <v>141</v>
      </c>
      <c r="AU866" s="18" t="s">
        <v>82</v>
      </c>
    </row>
    <row r="867" spans="1:65" s="13" customFormat="1" ht="11.25">
      <c r="B867" s="196"/>
      <c r="C867" s="197"/>
      <c r="D867" s="189" t="s">
        <v>143</v>
      </c>
      <c r="E867" s="198" t="s">
        <v>19</v>
      </c>
      <c r="F867" s="199" t="s">
        <v>580</v>
      </c>
      <c r="G867" s="197"/>
      <c r="H867" s="200">
        <v>40.19</v>
      </c>
      <c r="I867" s="201"/>
      <c r="J867" s="197"/>
      <c r="K867" s="197"/>
      <c r="L867" s="202"/>
      <c r="M867" s="203"/>
      <c r="N867" s="204"/>
      <c r="O867" s="204"/>
      <c r="P867" s="204"/>
      <c r="Q867" s="204"/>
      <c r="R867" s="204"/>
      <c r="S867" s="204"/>
      <c r="T867" s="205"/>
      <c r="AT867" s="206" t="s">
        <v>143</v>
      </c>
      <c r="AU867" s="206" t="s">
        <v>82</v>
      </c>
      <c r="AV867" s="13" t="s">
        <v>82</v>
      </c>
      <c r="AW867" s="13" t="s">
        <v>33</v>
      </c>
      <c r="AX867" s="13" t="s">
        <v>79</v>
      </c>
      <c r="AY867" s="206" t="s">
        <v>130</v>
      </c>
    </row>
    <row r="868" spans="1:65" s="2" customFormat="1" ht="16.5" customHeight="1">
      <c r="A868" s="35"/>
      <c r="B868" s="36"/>
      <c r="C868" s="218" t="s">
        <v>1243</v>
      </c>
      <c r="D868" s="218" t="s">
        <v>394</v>
      </c>
      <c r="E868" s="219" t="s">
        <v>1244</v>
      </c>
      <c r="F868" s="220" t="s">
        <v>1245</v>
      </c>
      <c r="G868" s="221" t="s">
        <v>135</v>
      </c>
      <c r="H868" s="222">
        <v>42.2</v>
      </c>
      <c r="I868" s="223"/>
      <c r="J868" s="224">
        <f>ROUND(I868*H868,2)</f>
        <v>0</v>
      </c>
      <c r="K868" s="220" t="s">
        <v>136</v>
      </c>
      <c r="L868" s="225"/>
      <c r="M868" s="226" t="s">
        <v>19</v>
      </c>
      <c r="N868" s="227" t="s">
        <v>42</v>
      </c>
      <c r="O868" s="65"/>
      <c r="P868" s="185">
        <f>O868*H868</f>
        <v>0</v>
      </c>
      <c r="Q868" s="185">
        <v>5.9999999999999995E-4</v>
      </c>
      <c r="R868" s="185">
        <f>Q868*H868</f>
        <v>2.5319999999999999E-2</v>
      </c>
      <c r="S868" s="185">
        <v>0</v>
      </c>
      <c r="T868" s="186">
        <f>S868*H868</f>
        <v>0</v>
      </c>
      <c r="U868" s="35"/>
      <c r="V868" s="35"/>
      <c r="W868" s="35"/>
      <c r="X868" s="35"/>
      <c r="Y868" s="35"/>
      <c r="Z868" s="35"/>
      <c r="AA868" s="35"/>
      <c r="AB868" s="35"/>
      <c r="AC868" s="35"/>
      <c r="AD868" s="35"/>
      <c r="AE868" s="35"/>
      <c r="AR868" s="187" t="s">
        <v>378</v>
      </c>
      <c r="AT868" s="187" t="s">
        <v>394</v>
      </c>
      <c r="AU868" s="187" t="s">
        <v>82</v>
      </c>
      <c r="AY868" s="18" t="s">
        <v>130</v>
      </c>
      <c r="BE868" s="188">
        <f>IF(N868="základní",J868,0)</f>
        <v>0</v>
      </c>
      <c r="BF868" s="188">
        <f>IF(N868="snížená",J868,0)</f>
        <v>0</v>
      </c>
      <c r="BG868" s="188">
        <f>IF(N868="zákl. přenesená",J868,0)</f>
        <v>0</v>
      </c>
      <c r="BH868" s="188">
        <f>IF(N868="sníž. přenesená",J868,0)</f>
        <v>0</v>
      </c>
      <c r="BI868" s="188">
        <f>IF(N868="nulová",J868,0)</f>
        <v>0</v>
      </c>
      <c r="BJ868" s="18" t="s">
        <v>79</v>
      </c>
      <c r="BK868" s="188">
        <f>ROUND(I868*H868,2)</f>
        <v>0</v>
      </c>
      <c r="BL868" s="18" t="s">
        <v>245</v>
      </c>
      <c r="BM868" s="187" t="s">
        <v>1246</v>
      </c>
    </row>
    <row r="869" spans="1:65" s="2" customFormat="1" ht="11.25">
      <c r="A869" s="35"/>
      <c r="B869" s="36"/>
      <c r="C869" s="37"/>
      <c r="D869" s="189" t="s">
        <v>139</v>
      </c>
      <c r="E869" s="37"/>
      <c r="F869" s="190" t="s">
        <v>1245</v>
      </c>
      <c r="G869" s="37"/>
      <c r="H869" s="37"/>
      <c r="I869" s="191"/>
      <c r="J869" s="37"/>
      <c r="K869" s="37"/>
      <c r="L869" s="40"/>
      <c r="M869" s="192"/>
      <c r="N869" s="193"/>
      <c r="O869" s="65"/>
      <c r="P869" s="65"/>
      <c r="Q869" s="65"/>
      <c r="R869" s="65"/>
      <c r="S869" s="65"/>
      <c r="T869" s="66"/>
      <c r="U869" s="35"/>
      <c r="V869" s="35"/>
      <c r="W869" s="35"/>
      <c r="X869" s="35"/>
      <c r="Y869" s="35"/>
      <c r="Z869" s="35"/>
      <c r="AA869" s="35"/>
      <c r="AB869" s="35"/>
      <c r="AC869" s="35"/>
      <c r="AD869" s="35"/>
      <c r="AE869" s="35"/>
      <c r="AT869" s="18" t="s">
        <v>139</v>
      </c>
      <c r="AU869" s="18" t="s">
        <v>82</v>
      </c>
    </row>
    <row r="870" spans="1:65" s="13" customFormat="1" ht="11.25">
      <c r="B870" s="196"/>
      <c r="C870" s="197"/>
      <c r="D870" s="189" t="s">
        <v>143</v>
      </c>
      <c r="E870" s="197"/>
      <c r="F870" s="199" t="s">
        <v>1247</v>
      </c>
      <c r="G870" s="197"/>
      <c r="H870" s="200">
        <v>42.2</v>
      </c>
      <c r="I870" s="201"/>
      <c r="J870" s="197"/>
      <c r="K870" s="197"/>
      <c r="L870" s="202"/>
      <c r="M870" s="203"/>
      <c r="N870" s="204"/>
      <c r="O870" s="204"/>
      <c r="P870" s="204"/>
      <c r="Q870" s="204"/>
      <c r="R870" s="204"/>
      <c r="S870" s="204"/>
      <c r="T870" s="205"/>
      <c r="AT870" s="206" t="s">
        <v>143</v>
      </c>
      <c r="AU870" s="206" t="s">
        <v>82</v>
      </c>
      <c r="AV870" s="13" t="s">
        <v>82</v>
      </c>
      <c r="AW870" s="13" t="s">
        <v>4</v>
      </c>
      <c r="AX870" s="13" t="s">
        <v>79</v>
      </c>
      <c r="AY870" s="206" t="s">
        <v>130</v>
      </c>
    </row>
    <row r="871" spans="1:65" s="2" customFormat="1" ht="21.75" customHeight="1">
      <c r="A871" s="35"/>
      <c r="B871" s="36"/>
      <c r="C871" s="176" t="s">
        <v>1248</v>
      </c>
      <c r="D871" s="176" t="s">
        <v>132</v>
      </c>
      <c r="E871" s="177" t="s">
        <v>1249</v>
      </c>
      <c r="F871" s="178" t="s">
        <v>1250</v>
      </c>
      <c r="G871" s="179" t="s">
        <v>135</v>
      </c>
      <c r="H871" s="180">
        <v>40.19</v>
      </c>
      <c r="I871" s="181"/>
      <c r="J871" s="182">
        <f>ROUND(I871*H871,2)</f>
        <v>0</v>
      </c>
      <c r="K871" s="178" t="s">
        <v>136</v>
      </c>
      <c r="L871" s="40"/>
      <c r="M871" s="183" t="s">
        <v>19</v>
      </c>
      <c r="N871" s="184" t="s">
        <v>42</v>
      </c>
      <c r="O871" s="65"/>
      <c r="P871" s="185">
        <f>O871*H871</f>
        <v>0</v>
      </c>
      <c r="Q871" s="185">
        <v>0</v>
      </c>
      <c r="R871" s="185">
        <f>Q871*H871</f>
        <v>0</v>
      </c>
      <c r="S871" s="185">
        <v>0</v>
      </c>
      <c r="T871" s="186">
        <f>S871*H871</f>
        <v>0</v>
      </c>
      <c r="U871" s="35"/>
      <c r="V871" s="35"/>
      <c r="W871" s="35"/>
      <c r="X871" s="35"/>
      <c r="Y871" s="35"/>
      <c r="Z871" s="35"/>
      <c r="AA871" s="35"/>
      <c r="AB871" s="35"/>
      <c r="AC871" s="35"/>
      <c r="AD871" s="35"/>
      <c r="AE871" s="35"/>
      <c r="AR871" s="187" t="s">
        <v>245</v>
      </c>
      <c r="AT871" s="187" t="s">
        <v>132</v>
      </c>
      <c r="AU871" s="187" t="s">
        <v>82</v>
      </c>
      <c r="AY871" s="18" t="s">
        <v>130</v>
      </c>
      <c r="BE871" s="188">
        <f>IF(N871="základní",J871,0)</f>
        <v>0</v>
      </c>
      <c r="BF871" s="188">
        <f>IF(N871="snížená",J871,0)</f>
        <v>0</v>
      </c>
      <c r="BG871" s="188">
        <f>IF(N871="zákl. přenesená",J871,0)</f>
        <v>0</v>
      </c>
      <c r="BH871" s="188">
        <f>IF(N871="sníž. přenesená",J871,0)</f>
        <v>0</v>
      </c>
      <c r="BI871" s="188">
        <f>IF(N871="nulová",J871,0)</f>
        <v>0</v>
      </c>
      <c r="BJ871" s="18" t="s">
        <v>79</v>
      </c>
      <c r="BK871" s="188">
        <f>ROUND(I871*H871,2)</f>
        <v>0</v>
      </c>
      <c r="BL871" s="18" t="s">
        <v>245</v>
      </c>
      <c r="BM871" s="187" t="s">
        <v>1251</v>
      </c>
    </row>
    <row r="872" spans="1:65" s="2" customFormat="1" ht="19.5">
      <c r="A872" s="35"/>
      <c r="B872" s="36"/>
      <c r="C872" s="37"/>
      <c r="D872" s="189" t="s">
        <v>139</v>
      </c>
      <c r="E872" s="37"/>
      <c r="F872" s="190" t="s">
        <v>1252</v>
      </c>
      <c r="G872" s="37"/>
      <c r="H872" s="37"/>
      <c r="I872" s="191"/>
      <c r="J872" s="37"/>
      <c r="K872" s="37"/>
      <c r="L872" s="40"/>
      <c r="M872" s="192"/>
      <c r="N872" s="193"/>
      <c r="O872" s="65"/>
      <c r="P872" s="65"/>
      <c r="Q872" s="65"/>
      <c r="R872" s="65"/>
      <c r="S872" s="65"/>
      <c r="T872" s="66"/>
      <c r="U872" s="35"/>
      <c r="V872" s="35"/>
      <c r="W872" s="35"/>
      <c r="X872" s="35"/>
      <c r="Y872" s="35"/>
      <c r="Z872" s="35"/>
      <c r="AA872" s="35"/>
      <c r="AB872" s="35"/>
      <c r="AC872" s="35"/>
      <c r="AD872" s="35"/>
      <c r="AE872" s="35"/>
      <c r="AT872" s="18" t="s">
        <v>139</v>
      </c>
      <c r="AU872" s="18" t="s">
        <v>82</v>
      </c>
    </row>
    <row r="873" spans="1:65" s="2" customFormat="1" ht="11.25">
      <c r="A873" s="35"/>
      <c r="B873" s="36"/>
      <c r="C873" s="37"/>
      <c r="D873" s="194" t="s">
        <v>141</v>
      </c>
      <c r="E873" s="37"/>
      <c r="F873" s="195" t="s">
        <v>1253</v>
      </c>
      <c r="G873" s="37"/>
      <c r="H873" s="37"/>
      <c r="I873" s="191"/>
      <c r="J873" s="37"/>
      <c r="K873" s="37"/>
      <c r="L873" s="40"/>
      <c r="M873" s="192"/>
      <c r="N873" s="193"/>
      <c r="O873" s="65"/>
      <c r="P873" s="65"/>
      <c r="Q873" s="65"/>
      <c r="R873" s="65"/>
      <c r="S873" s="65"/>
      <c r="T873" s="66"/>
      <c r="U873" s="35"/>
      <c r="V873" s="35"/>
      <c r="W873" s="35"/>
      <c r="X873" s="35"/>
      <c r="Y873" s="35"/>
      <c r="Z873" s="35"/>
      <c r="AA873" s="35"/>
      <c r="AB873" s="35"/>
      <c r="AC873" s="35"/>
      <c r="AD873" s="35"/>
      <c r="AE873" s="35"/>
      <c r="AT873" s="18" t="s">
        <v>141</v>
      </c>
      <c r="AU873" s="18" t="s">
        <v>82</v>
      </c>
    </row>
    <row r="874" spans="1:65" s="13" customFormat="1" ht="11.25">
      <c r="B874" s="196"/>
      <c r="C874" s="197"/>
      <c r="D874" s="189" t="s">
        <v>143</v>
      </c>
      <c r="E874" s="198" t="s">
        <v>19</v>
      </c>
      <c r="F874" s="199" t="s">
        <v>580</v>
      </c>
      <c r="G874" s="197"/>
      <c r="H874" s="200">
        <v>40.19</v>
      </c>
      <c r="I874" s="201"/>
      <c r="J874" s="197"/>
      <c r="K874" s="197"/>
      <c r="L874" s="202"/>
      <c r="M874" s="203"/>
      <c r="N874" s="204"/>
      <c r="O874" s="204"/>
      <c r="P874" s="204"/>
      <c r="Q874" s="204"/>
      <c r="R874" s="204"/>
      <c r="S874" s="204"/>
      <c r="T874" s="205"/>
      <c r="AT874" s="206" t="s">
        <v>143</v>
      </c>
      <c r="AU874" s="206" t="s">
        <v>82</v>
      </c>
      <c r="AV874" s="13" t="s">
        <v>82</v>
      </c>
      <c r="AW874" s="13" t="s">
        <v>33</v>
      </c>
      <c r="AX874" s="13" t="s">
        <v>79</v>
      </c>
      <c r="AY874" s="206" t="s">
        <v>130</v>
      </c>
    </row>
    <row r="875" spans="1:65" s="2" customFormat="1" ht="16.5" customHeight="1">
      <c r="A875" s="35"/>
      <c r="B875" s="36"/>
      <c r="C875" s="218" t="s">
        <v>1254</v>
      </c>
      <c r="D875" s="218" t="s">
        <v>394</v>
      </c>
      <c r="E875" s="219" t="s">
        <v>1255</v>
      </c>
      <c r="F875" s="220" t="s">
        <v>1256</v>
      </c>
      <c r="G875" s="221" t="s">
        <v>135</v>
      </c>
      <c r="H875" s="222">
        <v>46.841000000000001</v>
      </c>
      <c r="I875" s="223"/>
      <c r="J875" s="224">
        <f>ROUND(I875*H875,2)</f>
        <v>0</v>
      </c>
      <c r="K875" s="220" t="s">
        <v>136</v>
      </c>
      <c r="L875" s="225"/>
      <c r="M875" s="226" t="s">
        <v>19</v>
      </c>
      <c r="N875" s="227" t="s">
        <v>42</v>
      </c>
      <c r="O875" s="65"/>
      <c r="P875" s="185">
        <f>O875*H875</f>
        <v>0</v>
      </c>
      <c r="Q875" s="185">
        <v>1.6999999999999999E-3</v>
      </c>
      <c r="R875" s="185">
        <f>Q875*H875</f>
        <v>7.9629699999999998E-2</v>
      </c>
      <c r="S875" s="185">
        <v>0</v>
      </c>
      <c r="T875" s="186">
        <f>S875*H875</f>
        <v>0</v>
      </c>
      <c r="U875" s="35"/>
      <c r="V875" s="35"/>
      <c r="W875" s="35"/>
      <c r="X875" s="35"/>
      <c r="Y875" s="35"/>
      <c r="Z875" s="35"/>
      <c r="AA875" s="35"/>
      <c r="AB875" s="35"/>
      <c r="AC875" s="35"/>
      <c r="AD875" s="35"/>
      <c r="AE875" s="35"/>
      <c r="AR875" s="187" t="s">
        <v>378</v>
      </c>
      <c r="AT875" s="187" t="s">
        <v>394</v>
      </c>
      <c r="AU875" s="187" t="s">
        <v>82</v>
      </c>
      <c r="AY875" s="18" t="s">
        <v>130</v>
      </c>
      <c r="BE875" s="188">
        <f>IF(N875="základní",J875,0)</f>
        <v>0</v>
      </c>
      <c r="BF875" s="188">
        <f>IF(N875="snížená",J875,0)</f>
        <v>0</v>
      </c>
      <c r="BG875" s="188">
        <f>IF(N875="zákl. přenesená",J875,0)</f>
        <v>0</v>
      </c>
      <c r="BH875" s="188">
        <f>IF(N875="sníž. přenesená",J875,0)</f>
        <v>0</v>
      </c>
      <c r="BI875" s="188">
        <f>IF(N875="nulová",J875,0)</f>
        <v>0</v>
      </c>
      <c r="BJ875" s="18" t="s">
        <v>79</v>
      </c>
      <c r="BK875" s="188">
        <f>ROUND(I875*H875,2)</f>
        <v>0</v>
      </c>
      <c r="BL875" s="18" t="s">
        <v>245</v>
      </c>
      <c r="BM875" s="187" t="s">
        <v>1257</v>
      </c>
    </row>
    <row r="876" spans="1:65" s="2" customFormat="1" ht="11.25">
      <c r="A876" s="35"/>
      <c r="B876" s="36"/>
      <c r="C876" s="37"/>
      <c r="D876" s="189" t="s">
        <v>139</v>
      </c>
      <c r="E876" s="37"/>
      <c r="F876" s="190" t="s">
        <v>1256</v>
      </c>
      <c r="G876" s="37"/>
      <c r="H876" s="37"/>
      <c r="I876" s="191"/>
      <c r="J876" s="37"/>
      <c r="K876" s="37"/>
      <c r="L876" s="40"/>
      <c r="M876" s="192"/>
      <c r="N876" s="193"/>
      <c r="O876" s="65"/>
      <c r="P876" s="65"/>
      <c r="Q876" s="65"/>
      <c r="R876" s="65"/>
      <c r="S876" s="65"/>
      <c r="T876" s="66"/>
      <c r="U876" s="35"/>
      <c r="V876" s="35"/>
      <c r="W876" s="35"/>
      <c r="X876" s="35"/>
      <c r="Y876" s="35"/>
      <c r="Z876" s="35"/>
      <c r="AA876" s="35"/>
      <c r="AB876" s="35"/>
      <c r="AC876" s="35"/>
      <c r="AD876" s="35"/>
      <c r="AE876" s="35"/>
      <c r="AT876" s="18" t="s">
        <v>139</v>
      </c>
      <c r="AU876" s="18" t="s">
        <v>82</v>
      </c>
    </row>
    <row r="877" spans="1:65" s="13" customFormat="1" ht="11.25">
      <c r="B877" s="196"/>
      <c r="C877" s="197"/>
      <c r="D877" s="189" t="s">
        <v>143</v>
      </c>
      <c r="E877" s="197"/>
      <c r="F877" s="199" t="s">
        <v>1214</v>
      </c>
      <c r="G877" s="197"/>
      <c r="H877" s="200">
        <v>46.841000000000001</v>
      </c>
      <c r="I877" s="201"/>
      <c r="J877" s="197"/>
      <c r="K877" s="197"/>
      <c r="L877" s="202"/>
      <c r="M877" s="203"/>
      <c r="N877" s="204"/>
      <c r="O877" s="204"/>
      <c r="P877" s="204"/>
      <c r="Q877" s="204"/>
      <c r="R877" s="204"/>
      <c r="S877" s="204"/>
      <c r="T877" s="205"/>
      <c r="AT877" s="206" t="s">
        <v>143</v>
      </c>
      <c r="AU877" s="206" t="s">
        <v>82</v>
      </c>
      <c r="AV877" s="13" t="s">
        <v>82</v>
      </c>
      <c r="AW877" s="13" t="s">
        <v>4</v>
      </c>
      <c r="AX877" s="13" t="s">
        <v>79</v>
      </c>
      <c r="AY877" s="206" t="s">
        <v>130</v>
      </c>
    </row>
    <row r="878" spans="1:65" s="2" customFormat="1" ht="16.5" customHeight="1">
      <c r="A878" s="35"/>
      <c r="B878" s="36"/>
      <c r="C878" s="176" t="s">
        <v>1258</v>
      </c>
      <c r="D878" s="176" t="s">
        <v>132</v>
      </c>
      <c r="E878" s="177" t="s">
        <v>1259</v>
      </c>
      <c r="F878" s="178" t="s">
        <v>1260</v>
      </c>
      <c r="G878" s="179" t="s">
        <v>345</v>
      </c>
      <c r="H878" s="180">
        <v>4.867</v>
      </c>
      <c r="I878" s="181"/>
      <c r="J878" s="182">
        <f>ROUND(I878*H878,2)</f>
        <v>0</v>
      </c>
      <c r="K878" s="178" t="s">
        <v>136</v>
      </c>
      <c r="L878" s="40"/>
      <c r="M878" s="183" t="s">
        <v>19</v>
      </c>
      <c r="N878" s="184" t="s">
        <v>42</v>
      </c>
      <c r="O878" s="65"/>
      <c r="P878" s="185">
        <f>O878*H878</f>
        <v>0</v>
      </c>
      <c r="Q878" s="185">
        <v>0</v>
      </c>
      <c r="R878" s="185">
        <f>Q878*H878</f>
        <v>0</v>
      </c>
      <c r="S878" s="185">
        <v>0</v>
      </c>
      <c r="T878" s="186">
        <f>S878*H878</f>
        <v>0</v>
      </c>
      <c r="U878" s="35"/>
      <c r="V878" s="35"/>
      <c r="W878" s="35"/>
      <c r="X878" s="35"/>
      <c r="Y878" s="35"/>
      <c r="Z878" s="35"/>
      <c r="AA878" s="35"/>
      <c r="AB878" s="35"/>
      <c r="AC878" s="35"/>
      <c r="AD878" s="35"/>
      <c r="AE878" s="35"/>
      <c r="AR878" s="187" t="s">
        <v>245</v>
      </c>
      <c r="AT878" s="187" t="s">
        <v>132</v>
      </c>
      <c r="AU878" s="187" t="s">
        <v>82</v>
      </c>
      <c r="AY878" s="18" t="s">
        <v>130</v>
      </c>
      <c r="BE878" s="188">
        <f>IF(N878="základní",J878,0)</f>
        <v>0</v>
      </c>
      <c r="BF878" s="188">
        <f>IF(N878="snížená",J878,0)</f>
        <v>0</v>
      </c>
      <c r="BG878" s="188">
        <f>IF(N878="zákl. přenesená",J878,0)</f>
        <v>0</v>
      </c>
      <c r="BH878" s="188">
        <f>IF(N878="sníž. přenesená",J878,0)</f>
        <v>0</v>
      </c>
      <c r="BI878" s="188">
        <f>IF(N878="nulová",J878,0)</f>
        <v>0</v>
      </c>
      <c r="BJ878" s="18" t="s">
        <v>79</v>
      </c>
      <c r="BK878" s="188">
        <f>ROUND(I878*H878,2)</f>
        <v>0</v>
      </c>
      <c r="BL878" s="18" t="s">
        <v>245</v>
      </c>
      <c r="BM878" s="187" t="s">
        <v>1261</v>
      </c>
    </row>
    <row r="879" spans="1:65" s="2" customFormat="1" ht="19.5">
      <c r="A879" s="35"/>
      <c r="B879" s="36"/>
      <c r="C879" s="37"/>
      <c r="D879" s="189" t="s">
        <v>139</v>
      </c>
      <c r="E879" s="37"/>
      <c r="F879" s="190" t="s">
        <v>1262</v>
      </c>
      <c r="G879" s="37"/>
      <c r="H879" s="37"/>
      <c r="I879" s="191"/>
      <c r="J879" s="37"/>
      <c r="K879" s="37"/>
      <c r="L879" s="40"/>
      <c r="M879" s="192"/>
      <c r="N879" s="193"/>
      <c r="O879" s="65"/>
      <c r="P879" s="65"/>
      <c r="Q879" s="65"/>
      <c r="R879" s="65"/>
      <c r="S879" s="65"/>
      <c r="T879" s="66"/>
      <c r="U879" s="35"/>
      <c r="V879" s="35"/>
      <c r="W879" s="35"/>
      <c r="X879" s="35"/>
      <c r="Y879" s="35"/>
      <c r="Z879" s="35"/>
      <c r="AA879" s="35"/>
      <c r="AB879" s="35"/>
      <c r="AC879" s="35"/>
      <c r="AD879" s="35"/>
      <c r="AE879" s="35"/>
      <c r="AT879" s="18" t="s">
        <v>139</v>
      </c>
      <c r="AU879" s="18" t="s">
        <v>82</v>
      </c>
    </row>
    <row r="880" spans="1:65" s="2" customFormat="1" ht="11.25">
      <c r="A880" s="35"/>
      <c r="B880" s="36"/>
      <c r="C880" s="37"/>
      <c r="D880" s="194" t="s">
        <v>141</v>
      </c>
      <c r="E880" s="37"/>
      <c r="F880" s="195" t="s">
        <v>1263</v>
      </c>
      <c r="G880" s="37"/>
      <c r="H880" s="37"/>
      <c r="I880" s="191"/>
      <c r="J880" s="37"/>
      <c r="K880" s="37"/>
      <c r="L880" s="40"/>
      <c r="M880" s="192"/>
      <c r="N880" s="193"/>
      <c r="O880" s="65"/>
      <c r="P880" s="65"/>
      <c r="Q880" s="65"/>
      <c r="R880" s="65"/>
      <c r="S880" s="65"/>
      <c r="T880" s="66"/>
      <c r="U880" s="35"/>
      <c r="V880" s="35"/>
      <c r="W880" s="35"/>
      <c r="X880" s="35"/>
      <c r="Y880" s="35"/>
      <c r="Z880" s="35"/>
      <c r="AA880" s="35"/>
      <c r="AB880" s="35"/>
      <c r="AC880" s="35"/>
      <c r="AD880" s="35"/>
      <c r="AE880" s="35"/>
      <c r="AT880" s="18" t="s">
        <v>141</v>
      </c>
      <c r="AU880" s="18" t="s">
        <v>82</v>
      </c>
    </row>
    <row r="881" spans="1:65" s="12" customFormat="1" ht="20.85" customHeight="1">
      <c r="B881" s="160"/>
      <c r="C881" s="161"/>
      <c r="D881" s="162" t="s">
        <v>70</v>
      </c>
      <c r="E881" s="174" t="s">
        <v>1264</v>
      </c>
      <c r="F881" s="174" t="s">
        <v>1265</v>
      </c>
      <c r="G881" s="161"/>
      <c r="H881" s="161"/>
      <c r="I881" s="164"/>
      <c r="J881" s="175">
        <f>BK881</f>
        <v>0</v>
      </c>
      <c r="K881" s="161"/>
      <c r="L881" s="166"/>
      <c r="M881" s="167"/>
      <c r="N881" s="168"/>
      <c r="O881" s="168"/>
      <c r="P881" s="169">
        <f>SUM(P882:P892)</f>
        <v>0</v>
      </c>
      <c r="Q881" s="168"/>
      <c r="R881" s="169">
        <f>SUM(R882:R892)</f>
        <v>4.7625150000000005</v>
      </c>
      <c r="S881" s="168"/>
      <c r="T881" s="170">
        <f>SUM(T882:T892)</f>
        <v>0</v>
      </c>
      <c r="AR881" s="171" t="s">
        <v>82</v>
      </c>
      <c r="AT881" s="172" t="s">
        <v>70</v>
      </c>
      <c r="AU881" s="172" t="s">
        <v>82</v>
      </c>
      <c r="AY881" s="171" t="s">
        <v>130</v>
      </c>
      <c r="BK881" s="173">
        <f>SUM(BK882:BK892)</f>
        <v>0</v>
      </c>
    </row>
    <row r="882" spans="1:65" s="2" customFormat="1" ht="16.5" customHeight="1">
      <c r="A882" s="35"/>
      <c r="B882" s="36"/>
      <c r="C882" s="176" t="s">
        <v>1266</v>
      </c>
      <c r="D882" s="176" t="s">
        <v>132</v>
      </c>
      <c r="E882" s="177" t="s">
        <v>1267</v>
      </c>
      <c r="F882" s="178" t="s">
        <v>1268</v>
      </c>
      <c r="G882" s="179" t="s">
        <v>135</v>
      </c>
      <c r="H882" s="180">
        <v>40.19</v>
      </c>
      <c r="I882" s="181"/>
      <c r="J882" s="182">
        <f>ROUND(I882*H882,2)</f>
        <v>0</v>
      </c>
      <c r="K882" s="178" t="s">
        <v>136</v>
      </c>
      <c r="L882" s="40"/>
      <c r="M882" s="183" t="s">
        <v>19</v>
      </c>
      <c r="N882" s="184" t="s">
        <v>42</v>
      </c>
      <c r="O882" s="65"/>
      <c r="P882" s="185">
        <f>O882*H882</f>
        <v>0</v>
      </c>
      <c r="Q882" s="185">
        <v>4.1500000000000002E-2</v>
      </c>
      <c r="R882" s="185">
        <f>Q882*H882</f>
        <v>1.6678850000000001</v>
      </c>
      <c r="S882" s="185">
        <v>0</v>
      </c>
      <c r="T882" s="186">
        <f>S882*H882</f>
        <v>0</v>
      </c>
      <c r="U882" s="35"/>
      <c r="V882" s="35"/>
      <c r="W882" s="35"/>
      <c r="X882" s="35"/>
      <c r="Y882" s="35"/>
      <c r="Z882" s="35"/>
      <c r="AA882" s="35"/>
      <c r="AB882" s="35"/>
      <c r="AC882" s="35"/>
      <c r="AD882" s="35"/>
      <c r="AE882" s="35"/>
      <c r="AR882" s="187" t="s">
        <v>245</v>
      </c>
      <c r="AT882" s="187" t="s">
        <v>132</v>
      </c>
      <c r="AU882" s="187" t="s">
        <v>151</v>
      </c>
      <c r="AY882" s="18" t="s">
        <v>130</v>
      </c>
      <c r="BE882" s="188">
        <f>IF(N882="základní",J882,0)</f>
        <v>0</v>
      </c>
      <c r="BF882" s="188">
        <f>IF(N882="snížená",J882,0)</f>
        <v>0</v>
      </c>
      <c r="BG882" s="188">
        <f>IF(N882="zákl. přenesená",J882,0)</f>
        <v>0</v>
      </c>
      <c r="BH882" s="188">
        <f>IF(N882="sníž. přenesená",J882,0)</f>
        <v>0</v>
      </c>
      <c r="BI882" s="188">
        <f>IF(N882="nulová",J882,0)</f>
        <v>0</v>
      </c>
      <c r="BJ882" s="18" t="s">
        <v>79</v>
      </c>
      <c r="BK882" s="188">
        <f>ROUND(I882*H882,2)</f>
        <v>0</v>
      </c>
      <c r="BL882" s="18" t="s">
        <v>245</v>
      </c>
      <c r="BM882" s="187" t="s">
        <v>1269</v>
      </c>
    </row>
    <row r="883" spans="1:65" s="2" customFormat="1" ht="11.25">
      <c r="A883" s="35"/>
      <c r="B883" s="36"/>
      <c r="C883" s="37"/>
      <c r="D883" s="189" t="s">
        <v>139</v>
      </c>
      <c r="E883" s="37"/>
      <c r="F883" s="190" t="s">
        <v>1270</v>
      </c>
      <c r="G883" s="37"/>
      <c r="H883" s="37"/>
      <c r="I883" s="191"/>
      <c r="J883" s="37"/>
      <c r="K883" s="37"/>
      <c r="L883" s="40"/>
      <c r="M883" s="192"/>
      <c r="N883" s="193"/>
      <c r="O883" s="65"/>
      <c r="P883" s="65"/>
      <c r="Q883" s="65"/>
      <c r="R883" s="65"/>
      <c r="S883" s="65"/>
      <c r="T883" s="66"/>
      <c r="U883" s="35"/>
      <c r="V883" s="35"/>
      <c r="W883" s="35"/>
      <c r="X883" s="35"/>
      <c r="Y883" s="35"/>
      <c r="Z883" s="35"/>
      <c r="AA883" s="35"/>
      <c r="AB883" s="35"/>
      <c r="AC883" s="35"/>
      <c r="AD883" s="35"/>
      <c r="AE883" s="35"/>
      <c r="AT883" s="18" t="s">
        <v>139</v>
      </c>
      <c r="AU883" s="18" t="s">
        <v>151</v>
      </c>
    </row>
    <row r="884" spans="1:65" s="2" customFormat="1" ht="11.25">
      <c r="A884" s="35"/>
      <c r="B884" s="36"/>
      <c r="C884" s="37"/>
      <c r="D884" s="194" t="s">
        <v>141</v>
      </c>
      <c r="E884" s="37"/>
      <c r="F884" s="195" t="s">
        <v>1271</v>
      </c>
      <c r="G884" s="37"/>
      <c r="H884" s="37"/>
      <c r="I884" s="191"/>
      <c r="J884" s="37"/>
      <c r="K884" s="37"/>
      <c r="L884" s="40"/>
      <c r="M884" s="192"/>
      <c r="N884" s="193"/>
      <c r="O884" s="65"/>
      <c r="P884" s="65"/>
      <c r="Q884" s="65"/>
      <c r="R884" s="65"/>
      <c r="S884" s="65"/>
      <c r="T884" s="66"/>
      <c r="U884" s="35"/>
      <c r="V884" s="35"/>
      <c r="W884" s="35"/>
      <c r="X884" s="35"/>
      <c r="Y884" s="35"/>
      <c r="Z884" s="35"/>
      <c r="AA884" s="35"/>
      <c r="AB884" s="35"/>
      <c r="AC884" s="35"/>
      <c r="AD884" s="35"/>
      <c r="AE884" s="35"/>
      <c r="AT884" s="18" t="s">
        <v>141</v>
      </c>
      <c r="AU884" s="18" t="s">
        <v>151</v>
      </c>
    </row>
    <row r="885" spans="1:65" s="13" customFormat="1" ht="11.25">
      <c r="B885" s="196"/>
      <c r="C885" s="197"/>
      <c r="D885" s="189" t="s">
        <v>143</v>
      </c>
      <c r="E885" s="198" t="s">
        <v>19</v>
      </c>
      <c r="F885" s="199" t="s">
        <v>580</v>
      </c>
      <c r="G885" s="197"/>
      <c r="H885" s="200">
        <v>40.19</v>
      </c>
      <c r="I885" s="201"/>
      <c r="J885" s="197"/>
      <c r="K885" s="197"/>
      <c r="L885" s="202"/>
      <c r="M885" s="203"/>
      <c r="N885" s="204"/>
      <c r="O885" s="204"/>
      <c r="P885" s="204"/>
      <c r="Q885" s="204"/>
      <c r="R885" s="204"/>
      <c r="S885" s="204"/>
      <c r="T885" s="205"/>
      <c r="AT885" s="206" t="s">
        <v>143</v>
      </c>
      <c r="AU885" s="206" t="s">
        <v>151</v>
      </c>
      <c r="AV885" s="13" t="s">
        <v>82</v>
      </c>
      <c r="AW885" s="13" t="s">
        <v>33</v>
      </c>
      <c r="AX885" s="13" t="s">
        <v>79</v>
      </c>
      <c r="AY885" s="206" t="s">
        <v>130</v>
      </c>
    </row>
    <row r="886" spans="1:65" s="2" customFormat="1" ht="16.5" customHeight="1">
      <c r="A886" s="35"/>
      <c r="B886" s="36"/>
      <c r="C886" s="218" t="s">
        <v>1272</v>
      </c>
      <c r="D886" s="218" t="s">
        <v>394</v>
      </c>
      <c r="E886" s="219" t="s">
        <v>1273</v>
      </c>
      <c r="F886" s="220" t="s">
        <v>1274</v>
      </c>
      <c r="G886" s="221" t="s">
        <v>135</v>
      </c>
      <c r="H886" s="222">
        <v>44.209000000000003</v>
      </c>
      <c r="I886" s="223"/>
      <c r="J886" s="224">
        <f>ROUND(I886*H886,2)</f>
        <v>0</v>
      </c>
      <c r="K886" s="220" t="s">
        <v>136</v>
      </c>
      <c r="L886" s="225"/>
      <c r="M886" s="226" t="s">
        <v>19</v>
      </c>
      <c r="N886" s="227" t="s">
        <v>42</v>
      </c>
      <c r="O886" s="65"/>
      <c r="P886" s="185">
        <f>O886*H886</f>
        <v>0</v>
      </c>
      <c r="Q886" s="185">
        <v>7.0000000000000007E-2</v>
      </c>
      <c r="R886" s="185">
        <f>Q886*H886</f>
        <v>3.0946300000000004</v>
      </c>
      <c r="S886" s="185">
        <v>0</v>
      </c>
      <c r="T886" s="186">
        <f>S886*H886</f>
        <v>0</v>
      </c>
      <c r="U886" s="35"/>
      <c r="V886" s="35"/>
      <c r="W886" s="35"/>
      <c r="X886" s="35"/>
      <c r="Y886" s="35"/>
      <c r="Z886" s="35"/>
      <c r="AA886" s="35"/>
      <c r="AB886" s="35"/>
      <c r="AC886" s="35"/>
      <c r="AD886" s="35"/>
      <c r="AE886" s="35"/>
      <c r="AR886" s="187" t="s">
        <v>378</v>
      </c>
      <c r="AT886" s="187" t="s">
        <v>394</v>
      </c>
      <c r="AU886" s="187" t="s">
        <v>151</v>
      </c>
      <c r="AY886" s="18" t="s">
        <v>130</v>
      </c>
      <c r="BE886" s="188">
        <f>IF(N886="základní",J886,0)</f>
        <v>0</v>
      </c>
      <c r="BF886" s="188">
        <f>IF(N886="snížená",J886,0)</f>
        <v>0</v>
      </c>
      <c r="BG886" s="188">
        <f>IF(N886="zákl. přenesená",J886,0)</f>
        <v>0</v>
      </c>
      <c r="BH886" s="188">
        <f>IF(N886="sníž. přenesená",J886,0)</f>
        <v>0</v>
      </c>
      <c r="BI886" s="188">
        <f>IF(N886="nulová",J886,0)</f>
        <v>0</v>
      </c>
      <c r="BJ886" s="18" t="s">
        <v>79</v>
      </c>
      <c r="BK886" s="188">
        <f>ROUND(I886*H886,2)</f>
        <v>0</v>
      </c>
      <c r="BL886" s="18" t="s">
        <v>245</v>
      </c>
      <c r="BM886" s="187" t="s">
        <v>1275</v>
      </c>
    </row>
    <row r="887" spans="1:65" s="2" customFormat="1" ht="11.25">
      <c r="A887" s="35"/>
      <c r="B887" s="36"/>
      <c r="C887" s="37"/>
      <c r="D887" s="189" t="s">
        <v>139</v>
      </c>
      <c r="E887" s="37"/>
      <c r="F887" s="190" t="s">
        <v>1274</v>
      </c>
      <c r="G887" s="37"/>
      <c r="H887" s="37"/>
      <c r="I887" s="191"/>
      <c r="J887" s="37"/>
      <c r="K887" s="37"/>
      <c r="L887" s="40"/>
      <c r="M887" s="192"/>
      <c r="N887" s="193"/>
      <c r="O887" s="65"/>
      <c r="P887" s="65"/>
      <c r="Q887" s="65"/>
      <c r="R887" s="65"/>
      <c r="S887" s="65"/>
      <c r="T887" s="66"/>
      <c r="U887" s="35"/>
      <c r="V887" s="35"/>
      <c r="W887" s="35"/>
      <c r="X887" s="35"/>
      <c r="Y887" s="35"/>
      <c r="Z887" s="35"/>
      <c r="AA887" s="35"/>
      <c r="AB887" s="35"/>
      <c r="AC887" s="35"/>
      <c r="AD887" s="35"/>
      <c r="AE887" s="35"/>
      <c r="AT887" s="18" t="s">
        <v>139</v>
      </c>
      <c r="AU887" s="18" t="s">
        <v>151</v>
      </c>
    </row>
    <row r="888" spans="1:65" s="2" customFormat="1" ht="19.5">
      <c r="A888" s="35"/>
      <c r="B888" s="36"/>
      <c r="C888" s="37"/>
      <c r="D888" s="189" t="s">
        <v>233</v>
      </c>
      <c r="E888" s="37"/>
      <c r="F888" s="207" t="s">
        <v>1276</v>
      </c>
      <c r="G888" s="37"/>
      <c r="H888" s="37"/>
      <c r="I888" s="191"/>
      <c r="J888" s="37"/>
      <c r="K888" s="37"/>
      <c r="L888" s="40"/>
      <c r="M888" s="192"/>
      <c r="N888" s="193"/>
      <c r="O888" s="65"/>
      <c r="P888" s="65"/>
      <c r="Q888" s="65"/>
      <c r="R888" s="65"/>
      <c r="S888" s="65"/>
      <c r="T888" s="66"/>
      <c r="U888" s="35"/>
      <c r="V888" s="35"/>
      <c r="W888" s="35"/>
      <c r="X888" s="35"/>
      <c r="Y888" s="35"/>
      <c r="Z888" s="35"/>
      <c r="AA888" s="35"/>
      <c r="AB888" s="35"/>
      <c r="AC888" s="35"/>
      <c r="AD888" s="35"/>
      <c r="AE888" s="35"/>
      <c r="AT888" s="18" t="s">
        <v>233</v>
      </c>
      <c r="AU888" s="18" t="s">
        <v>151</v>
      </c>
    </row>
    <row r="889" spans="1:65" s="13" customFormat="1" ht="11.25">
      <c r="B889" s="196"/>
      <c r="C889" s="197"/>
      <c r="D889" s="189" t="s">
        <v>143</v>
      </c>
      <c r="E889" s="197"/>
      <c r="F889" s="199" t="s">
        <v>1277</v>
      </c>
      <c r="G889" s="197"/>
      <c r="H889" s="200">
        <v>44.209000000000003</v>
      </c>
      <c r="I889" s="201"/>
      <c r="J889" s="197"/>
      <c r="K889" s="197"/>
      <c r="L889" s="202"/>
      <c r="M889" s="203"/>
      <c r="N889" s="204"/>
      <c r="O889" s="204"/>
      <c r="P889" s="204"/>
      <c r="Q889" s="204"/>
      <c r="R889" s="204"/>
      <c r="S889" s="204"/>
      <c r="T889" s="205"/>
      <c r="AT889" s="206" t="s">
        <v>143</v>
      </c>
      <c r="AU889" s="206" t="s">
        <v>151</v>
      </c>
      <c r="AV889" s="13" t="s">
        <v>82</v>
      </c>
      <c r="AW889" s="13" t="s">
        <v>4</v>
      </c>
      <c r="AX889" s="13" t="s">
        <v>79</v>
      </c>
      <c r="AY889" s="206" t="s">
        <v>130</v>
      </c>
    </row>
    <row r="890" spans="1:65" s="2" customFormat="1" ht="16.5" customHeight="1">
      <c r="A890" s="35"/>
      <c r="B890" s="36"/>
      <c r="C890" s="176" t="s">
        <v>1278</v>
      </c>
      <c r="D890" s="176" t="s">
        <v>132</v>
      </c>
      <c r="E890" s="177" t="s">
        <v>1279</v>
      </c>
      <c r="F890" s="178" t="s">
        <v>1280</v>
      </c>
      <c r="G890" s="179" t="s">
        <v>345</v>
      </c>
      <c r="H890" s="180">
        <v>4.7629999999999999</v>
      </c>
      <c r="I890" s="181"/>
      <c r="J890" s="182">
        <f>ROUND(I890*H890,2)</f>
        <v>0</v>
      </c>
      <c r="K890" s="178" t="s">
        <v>136</v>
      </c>
      <c r="L890" s="40"/>
      <c r="M890" s="183" t="s">
        <v>19</v>
      </c>
      <c r="N890" s="184" t="s">
        <v>42</v>
      </c>
      <c r="O890" s="65"/>
      <c r="P890" s="185">
        <f>O890*H890</f>
        <v>0</v>
      </c>
      <c r="Q890" s="185">
        <v>0</v>
      </c>
      <c r="R890" s="185">
        <f>Q890*H890</f>
        <v>0</v>
      </c>
      <c r="S890" s="185">
        <v>0</v>
      </c>
      <c r="T890" s="186">
        <f>S890*H890</f>
        <v>0</v>
      </c>
      <c r="U890" s="35"/>
      <c r="V890" s="35"/>
      <c r="W890" s="35"/>
      <c r="X890" s="35"/>
      <c r="Y890" s="35"/>
      <c r="Z890" s="35"/>
      <c r="AA890" s="35"/>
      <c r="AB890" s="35"/>
      <c r="AC890" s="35"/>
      <c r="AD890" s="35"/>
      <c r="AE890" s="35"/>
      <c r="AR890" s="187" t="s">
        <v>245</v>
      </c>
      <c r="AT890" s="187" t="s">
        <v>132</v>
      </c>
      <c r="AU890" s="187" t="s">
        <v>151</v>
      </c>
      <c r="AY890" s="18" t="s">
        <v>130</v>
      </c>
      <c r="BE890" s="188">
        <f>IF(N890="základní",J890,0)</f>
        <v>0</v>
      </c>
      <c r="BF890" s="188">
        <f>IF(N890="snížená",J890,0)</f>
        <v>0</v>
      </c>
      <c r="BG890" s="188">
        <f>IF(N890="zákl. přenesená",J890,0)</f>
        <v>0</v>
      </c>
      <c r="BH890" s="188">
        <f>IF(N890="sníž. přenesená",J890,0)</f>
        <v>0</v>
      </c>
      <c r="BI890" s="188">
        <f>IF(N890="nulová",J890,0)</f>
        <v>0</v>
      </c>
      <c r="BJ890" s="18" t="s">
        <v>79</v>
      </c>
      <c r="BK890" s="188">
        <f>ROUND(I890*H890,2)</f>
        <v>0</v>
      </c>
      <c r="BL890" s="18" t="s">
        <v>245</v>
      </c>
      <c r="BM890" s="187" t="s">
        <v>1281</v>
      </c>
    </row>
    <row r="891" spans="1:65" s="2" customFormat="1" ht="19.5">
      <c r="A891" s="35"/>
      <c r="B891" s="36"/>
      <c r="C891" s="37"/>
      <c r="D891" s="189" t="s">
        <v>139</v>
      </c>
      <c r="E891" s="37"/>
      <c r="F891" s="190" t="s">
        <v>1282</v>
      </c>
      <c r="G891" s="37"/>
      <c r="H891" s="37"/>
      <c r="I891" s="191"/>
      <c r="J891" s="37"/>
      <c r="K891" s="37"/>
      <c r="L891" s="40"/>
      <c r="M891" s="192"/>
      <c r="N891" s="193"/>
      <c r="O891" s="65"/>
      <c r="P891" s="65"/>
      <c r="Q891" s="65"/>
      <c r="R891" s="65"/>
      <c r="S891" s="65"/>
      <c r="T891" s="66"/>
      <c r="U891" s="35"/>
      <c r="V891" s="35"/>
      <c r="W891" s="35"/>
      <c r="X891" s="35"/>
      <c r="Y891" s="35"/>
      <c r="Z891" s="35"/>
      <c r="AA891" s="35"/>
      <c r="AB891" s="35"/>
      <c r="AC891" s="35"/>
      <c r="AD891" s="35"/>
      <c r="AE891" s="35"/>
      <c r="AT891" s="18" t="s">
        <v>139</v>
      </c>
      <c r="AU891" s="18" t="s">
        <v>151</v>
      </c>
    </row>
    <row r="892" spans="1:65" s="2" customFormat="1" ht="11.25">
      <c r="A892" s="35"/>
      <c r="B892" s="36"/>
      <c r="C892" s="37"/>
      <c r="D892" s="194" t="s">
        <v>141</v>
      </c>
      <c r="E892" s="37"/>
      <c r="F892" s="195" t="s">
        <v>1283</v>
      </c>
      <c r="G892" s="37"/>
      <c r="H892" s="37"/>
      <c r="I892" s="191"/>
      <c r="J892" s="37"/>
      <c r="K892" s="37"/>
      <c r="L892" s="40"/>
      <c r="M892" s="228"/>
      <c r="N892" s="229"/>
      <c r="O892" s="230"/>
      <c r="P892" s="230"/>
      <c r="Q892" s="230"/>
      <c r="R892" s="230"/>
      <c r="S892" s="230"/>
      <c r="T892" s="231"/>
      <c r="U892" s="35"/>
      <c r="V892" s="35"/>
      <c r="W892" s="35"/>
      <c r="X892" s="35"/>
      <c r="Y892" s="35"/>
      <c r="Z892" s="35"/>
      <c r="AA892" s="35"/>
      <c r="AB892" s="35"/>
      <c r="AC892" s="35"/>
      <c r="AD892" s="35"/>
      <c r="AE892" s="35"/>
      <c r="AT892" s="18" t="s">
        <v>141</v>
      </c>
      <c r="AU892" s="18" t="s">
        <v>151</v>
      </c>
    </row>
    <row r="893" spans="1:65" s="2" customFormat="1" ht="6.95" customHeight="1">
      <c r="A893" s="35"/>
      <c r="B893" s="48"/>
      <c r="C893" s="49"/>
      <c r="D893" s="49"/>
      <c r="E893" s="49"/>
      <c r="F893" s="49"/>
      <c r="G893" s="49"/>
      <c r="H893" s="49"/>
      <c r="I893" s="49"/>
      <c r="J893" s="49"/>
      <c r="K893" s="49"/>
      <c r="L893" s="40"/>
      <c r="M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  <c r="AA893" s="35"/>
      <c r="AB893" s="35"/>
      <c r="AC893" s="35"/>
      <c r="AD893" s="35"/>
      <c r="AE893" s="35"/>
    </row>
  </sheetData>
  <sheetProtection algorithmName="SHA-512" hashValue="MkN02NUU8fgRFGDjo0imb9xGuFuKgwJ/h0jWD2gzWrVgM3lMVk856yqrUYJa09ckU0XFG5onmEkJK7Yn1c5y+w==" saltValue="l3v2RCx4pnnOfoK4xcN1EQuh/EiEdXEzUsAd25qvjyFW6+3muaO3EWY1F19dka4nKLOzSJ3Lu0T7YSIRsQbJkg==" spinCount="100000" sheet="1" objects="1" scenarios="1" formatColumns="0" formatRows="0" autoFilter="0"/>
  <autoFilter ref="C92:K892"/>
  <mergeCells count="9">
    <mergeCell ref="E50:H50"/>
    <mergeCell ref="E83:H83"/>
    <mergeCell ref="E85:H85"/>
    <mergeCell ref="L2:V2"/>
    <mergeCell ref="E7:H7"/>
    <mergeCell ref="E9:H9"/>
    <mergeCell ref="E18:H18"/>
    <mergeCell ref="E27:H27"/>
    <mergeCell ref="E48:H48"/>
  </mergeCells>
  <hyperlinks>
    <hyperlink ref="F98" r:id="rId1"/>
    <hyperlink ref="F102" r:id="rId2"/>
    <hyperlink ref="F106" r:id="rId3"/>
    <hyperlink ref="F110" r:id="rId4"/>
    <hyperlink ref="F114" r:id="rId5"/>
    <hyperlink ref="F118" r:id="rId6"/>
    <hyperlink ref="F122" r:id="rId7"/>
    <hyperlink ref="F127" r:id="rId8"/>
    <hyperlink ref="F138" r:id="rId9"/>
    <hyperlink ref="F142" r:id="rId10"/>
    <hyperlink ref="F146" r:id="rId11"/>
    <hyperlink ref="F151" r:id="rId12"/>
    <hyperlink ref="F157" r:id="rId13"/>
    <hyperlink ref="F162" r:id="rId14"/>
    <hyperlink ref="F168" r:id="rId15"/>
    <hyperlink ref="F180" r:id="rId16"/>
    <hyperlink ref="F187" r:id="rId17"/>
    <hyperlink ref="F192" r:id="rId18"/>
    <hyperlink ref="F195" r:id="rId19"/>
    <hyperlink ref="F198" r:id="rId20"/>
    <hyperlink ref="F204" r:id="rId21"/>
    <hyperlink ref="F210" r:id="rId22"/>
    <hyperlink ref="F214" r:id="rId23"/>
    <hyperlink ref="F218" r:id="rId24"/>
    <hyperlink ref="F224" r:id="rId25"/>
    <hyperlink ref="F228" r:id="rId26"/>
    <hyperlink ref="F232" r:id="rId27"/>
    <hyperlink ref="F236" r:id="rId28"/>
    <hyperlink ref="F243" r:id="rId29"/>
    <hyperlink ref="F251" r:id="rId30"/>
    <hyperlink ref="F255" r:id="rId31"/>
    <hyperlink ref="F263" r:id="rId32"/>
    <hyperlink ref="F267" r:id="rId33"/>
    <hyperlink ref="F274" r:id="rId34"/>
    <hyperlink ref="F278" r:id="rId35"/>
    <hyperlink ref="F282" r:id="rId36"/>
    <hyperlink ref="F286" r:id="rId37"/>
    <hyperlink ref="F293" r:id="rId38"/>
    <hyperlink ref="F300" r:id="rId39"/>
    <hyperlink ref="F306" r:id="rId40"/>
    <hyperlink ref="F317" r:id="rId41"/>
    <hyperlink ref="F322" r:id="rId42"/>
    <hyperlink ref="F329" r:id="rId43"/>
    <hyperlink ref="F335" r:id="rId44"/>
    <hyperlink ref="F339" r:id="rId45"/>
    <hyperlink ref="F344" r:id="rId46"/>
    <hyperlink ref="F349" r:id="rId47"/>
    <hyperlink ref="F355" r:id="rId48"/>
    <hyperlink ref="F359" r:id="rId49"/>
    <hyperlink ref="F367" r:id="rId50"/>
    <hyperlink ref="F371" r:id="rId51"/>
    <hyperlink ref="F375" r:id="rId52"/>
    <hyperlink ref="F380" r:id="rId53"/>
    <hyperlink ref="F384" r:id="rId54"/>
    <hyperlink ref="F390" r:id="rId55"/>
    <hyperlink ref="F394" r:id="rId56"/>
    <hyperlink ref="F405" r:id="rId57"/>
    <hyperlink ref="F436" r:id="rId58"/>
    <hyperlink ref="F459" r:id="rId59"/>
    <hyperlink ref="F479" r:id="rId60"/>
    <hyperlink ref="F486" r:id="rId61"/>
    <hyperlink ref="F503" r:id="rId62"/>
    <hyperlink ref="F511" r:id="rId63"/>
    <hyperlink ref="F519" r:id="rId64"/>
    <hyperlink ref="F547" r:id="rId65"/>
    <hyperlink ref="F553" r:id="rId66"/>
    <hyperlink ref="F578" r:id="rId67"/>
    <hyperlink ref="F601" r:id="rId68"/>
    <hyperlink ref="F611" r:id="rId69"/>
    <hyperlink ref="F617" r:id="rId70"/>
    <hyperlink ref="F627" r:id="rId71"/>
    <hyperlink ref="F634" r:id="rId72"/>
    <hyperlink ref="F645" r:id="rId73"/>
    <hyperlink ref="F650" r:id="rId74"/>
    <hyperlink ref="F655" r:id="rId75"/>
    <hyperlink ref="F665" r:id="rId76"/>
    <hyperlink ref="F678" r:id="rId77"/>
    <hyperlink ref="F687" r:id="rId78"/>
    <hyperlink ref="F692" r:id="rId79"/>
    <hyperlink ref="F697" r:id="rId80"/>
    <hyperlink ref="F707" r:id="rId81"/>
    <hyperlink ref="F712" r:id="rId82"/>
    <hyperlink ref="F720" r:id="rId83"/>
    <hyperlink ref="F731" r:id="rId84"/>
    <hyperlink ref="F736" r:id="rId85"/>
    <hyperlink ref="F741" r:id="rId86"/>
    <hyperlink ref="F745" r:id="rId87"/>
    <hyperlink ref="F749" r:id="rId88"/>
    <hyperlink ref="F753" r:id="rId89"/>
    <hyperlink ref="F757" r:id="rId90"/>
    <hyperlink ref="F762" r:id="rId91"/>
    <hyperlink ref="F771" r:id="rId92"/>
    <hyperlink ref="F778" r:id="rId93"/>
    <hyperlink ref="F786" r:id="rId94"/>
    <hyperlink ref="F790" r:id="rId95"/>
    <hyperlink ref="F794" r:id="rId96"/>
    <hyperlink ref="F800" r:id="rId97"/>
    <hyperlink ref="F807" r:id="rId98"/>
    <hyperlink ref="F811" r:id="rId99"/>
    <hyperlink ref="F815" r:id="rId100"/>
    <hyperlink ref="F819" r:id="rId101"/>
    <hyperlink ref="F824" r:id="rId102"/>
    <hyperlink ref="F829" r:id="rId103"/>
    <hyperlink ref="F834" r:id="rId104"/>
    <hyperlink ref="F843" r:id="rId105"/>
    <hyperlink ref="F847" r:id="rId106"/>
    <hyperlink ref="F854" r:id="rId107"/>
    <hyperlink ref="F858" r:id="rId108"/>
    <hyperlink ref="F862" r:id="rId109"/>
    <hyperlink ref="F866" r:id="rId110"/>
    <hyperlink ref="F873" r:id="rId111"/>
    <hyperlink ref="F880" r:id="rId112"/>
    <hyperlink ref="F884" r:id="rId113"/>
    <hyperlink ref="F892" r:id="rId114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15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59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  <c r="AT2" s="18" t="s">
        <v>85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82</v>
      </c>
    </row>
    <row r="4" spans="1:46" s="1" customFormat="1" ht="24.95" customHeight="1">
      <c r="B4" s="21"/>
      <c r="D4" s="104" t="s">
        <v>89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6.5" customHeight="1">
      <c r="B7" s="21"/>
      <c r="E7" s="359" t="str">
        <f>'Rekapitulace stavby'!K6</f>
        <v>Rekonstrukce splaškové kanalizace SPŠCH Pardubice</v>
      </c>
      <c r="F7" s="360"/>
      <c r="G7" s="360"/>
      <c r="H7" s="360"/>
      <c r="L7" s="21"/>
    </row>
    <row r="8" spans="1:46" s="2" customFormat="1" ht="12" customHeight="1">
      <c r="A8" s="35"/>
      <c r="B8" s="40"/>
      <c r="C8" s="35"/>
      <c r="D8" s="106" t="s">
        <v>90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61" t="s">
        <v>1284</v>
      </c>
      <c r="F9" s="362"/>
      <c r="G9" s="362"/>
      <c r="H9" s="362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81</v>
      </c>
      <c r="G11" s="35"/>
      <c r="H11" s="35"/>
      <c r="I11" s="106" t="s">
        <v>20</v>
      </c>
      <c r="J11" s="108" t="s">
        <v>92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22</v>
      </c>
      <c r="G12" s="35"/>
      <c r="H12" s="35"/>
      <c r="I12" s="106" t="s">
        <v>23</v>
      </c>
      <c r="J12" s="109" t="str">
        <f>'Rekapitulace stavby'!AN8</f>
        <v>30. 12. 2025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21.75" customHeight="1">
      <c r="A13" s="35"/>
      <c r="B13" s="40"/>
      <c r="C13" s="35"/>
      <c r="D13" s="110" t="s">
        <v>93</v>
      </c>
      <c r="E13" s="35"/>
      <c r="F13" s="111" t="s">
        <v>94</v>
      </c>
      <c r="G13" s="35"/>
      <c r="H13" s="35"/>
      <c r="I13" s="110" t="s">
        <v>95</v>
      </c>
      <c r="J13" s="111" t="s">
        <v>96</v>
      </c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25</v>
      </c>
      <c r="E14" s="35"/>
      <c r="F14" s="35"/>
      <c r="G14" s="35"/>
      <c r="H14" s="35"/>
      <c r="I14" s="106" t="s">
        <v>26</v>
      </c>
      <c r="J14" s="108" t="s">
        <v>19</v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">
        <v>27</v>
      </c>
      <c r="F15" s="35"/>
      <c r="G15" s="35"/>
      <c r="H15" s="35"/>
      <c r="I15" s="106" t="s">
        <v>28</v>
      </c>
      <c r="J15" s="108" t="s">
        <v>19</v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29</v>
      </c>
      <c r="E17" s="35"/>
      <c r="F17" s="35"/>
      <c r="G17" s="35"/>
      <c r="H17" s="35"/>
      <c r="I17" s="106" t="s">
        <v>26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63" t="str">
        <f>'Rekapitulace stavby'!E14</f>
        <v>Vyplň údaj</v>
      </c>
      <c r="F18" s="364"/>
      <c r="G18" s="364"/>
      <c r="H18" s="364"/>
      <c r="I18" s="106" t="s">
        <v>28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31</v>
      </c>
      <c r="E20" s="35"/>
      <c r="F20" s="35"/>
      <c r="G20" s="35"/>
      <c r="H20" s="35"/>
      <c r="I20" s="106" t="s">
        <v>26</v>
      </c>
      <c r="J20" s="108" t="s">
        <v>19</v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">
        <v>32</v>
      </c>
      <c r="F21" s="35"/>
      <c r="G21" s="35"/>
      <c r="H21" s="35"/>
      <c r="I21" s="106" t="s">
        <v>28</v>
      </c>
      <c r="J21" s="108" t="s">
        <v>19</v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34</v>
      </c>
      <c r="E23" s="35"/>
      <c r="F23" s="35"/>
      <c r="G23" s="35"/>
      <c r="H23" s="35"/>
      <c r="I23" s="106" t="s">
        <v>26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 xml:space="preserve"> </v>
      </c>
      <c r="F24" s="35"/>
      <c r="G24" s="35"/>
      <c r="H24" s="35"/>
      <c r="I24" s="106" t="s">
        <v>28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35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2"/>
      <c r="B27" s="113"/>
      <c r="C27" s="112"/>
      <c r="D27" s="112"/>
      <c r="E27" s="365" t="s">
        <v>19</v>
      </c>
      <c r="F27" s="365"/>
      <c r="G27" s="365"/>
      <c r="H27" s="365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5"/>
      <c r="E29" s="115"/>
      <c r="F29" s="115"/>
      <c r="G29" s="115"/>
      <c r="H29" s="115"/>
      <c r="I29" s="115"/>
      <c r="J29" s="115"/>
      <c r="K29" s="115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6" t="s">
        <v>37</v>
      </c>
      <c r="E30" s="35"/>
      <c r="F30" s="35"/>
      <c r="G30" s="35"/>
      <c r="H30" s="35"/>
      <c r="I30" s="35"/>
      <c r="J30" s="117">
        <f>ROUND(J93,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5"/>
      <c r="E31" s="115"/>
      <c r="F31" s="115"/>
      <c r="G31" s="115"/>
      <c r="H31" s="115"/>
      <c r="I31" s="115"/>
      <c r="J31" s="115"/>
      <c r="K31" s="115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8" t="s">
        <v>39</v>
      </c>
      <c r="G32" s="35"/>
      <c r="H32" s="35"/>
      <c r="I32" s="118" t="s">
        <v>38</v>
      </c>
      <c r="J32" s="118" t="s">
        <v>40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9" t="s">
        <v>41</v>
      </c>
      <c r="E33" s="106" t="s">
        <v>42</v>
      </c>
      <c r="F33" s="120">
        <f>ROUND((SUM(BE93:BE594)),  2)</f>
        <v>0</v>
      </c>
      <c r="G33" s="35"/>
      <c r="H33" s="35"/>
      <c r="I33" s="121">
        <v>0.21</v>
      </c>
      <c r="J33" s="120">
        <f>ROUND(((SUM(BE93:BE594))*I33),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43</v>
      </c>
      <c r="F34" s="120">
        <f>ROUND((SUM(BF93:BF594)),  2)</f>
        <v>0</v>
      </c>
      <c r="G34" s="35"/>
      <c r="H34" s="35"/>
      <c r="I34" s="121">
        <v>0.12</v>
      </c>
      <c r="J34" s="120">
        <f>ROUND(((SUM(BF93:BF594))*I34),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44</v>
      </c>
      <c r="F35" s="120">
        <f>ROUND((SUM(BG93:BG594)),  2)</f>
        <v>0</v>
      </c>
      <c r="G35" s="35"/>
      <c r="H35" s="35"/>
      <c r="I35" s="121">
        <v>0.21</v>
      </c>
      <c r="J35" s="120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45</v>
      </c>
      <c r="F36" s="120">
        <f>ROUND((SUM(BH93:BH594)),  2)</f>
        <v>0</v>
      </c>
      <c r="G36" s="35"/>
      <c r="H36" s="35"/>
      <c r="I36" s="121">
        <v>0.12</v>
      </c>
      <c r="J36" s="120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46</v>
      </c>
      <c r="F37" s="120">
        <f>ROUND((SUM(BI93:BI594)),  2)</f>
        <v>0</v>
      </c>
      <c r="G37" s="35"/>
      <c r="H37" s="35"/>
      <c r="I37" s="121">
        <v>0</v>
      </c>
      <c r="J37" s="120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2"/>
      <c r="D39" s="123" t="s">
        <v>47</v>
      </c>
      <c r="E39" s="124"/>
      <c r="F39" s="124"/>
      <c r="G39" s="125" t="s">
        <v>48</v>
      </c>
      <c r="H39" s="126" t="s">
        <v>49</v>
      </c>
      <c r="I39" s="124"/>
      <c r="J39" s="127">
        <f>SUM(J30:J37)</f>
        <v>0</v>
      </c>
      <c r="K39" s="128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97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7"/>
      <c r="D48" s="37"/>
      <c r="E48" s="366" t="str">
        <f>E7</f>
        <v>Rekonstrukce splaškové kanalizace SPŠCH Pardubice</v>
      </c>
      <c r="F48" s="367"/>
      <c r="G48" s="367"/>
      <c r="H48" s="367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90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38" t="str">
        <f>E9</f>
        <v>SO-02.1 - Hospodaření s dešťovou vodou - příprava</v>
      </c>
      <c r="F50" s="368"/>
      <c r="G50" s="368"/>
      <c r="H50" s="368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 xml:space="preserve"> </v>
      </c>
      <c r="G52" s="37"/>
      <c r="H52" s="37"/>
      <c r="I52" s="30" t="s">
        <v>23</v>
      </c>
      <c r="J52" s="60" t="str">
        <f>IF(J12="","",J12)</f>
        <v>30. 12. 2025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25.7" customHeight="1">
      <c r="A54" s="35"/>
      <c r="B54" s="36"/>
      <c r="C54" s="30" t="s">
        <v>25</v>
      </c>
      <c r="D54" s="37"/>
      <c r="E54" s="37"/>
      <c r="F54" s="28" t="str">
        <f>E15</f>
        <v>Pardubický kraj, Komenského nám. 125, Pardubice</v>
      </c>
      <c r="G54" s="37"/>
      <c r="H54" s="37"/>
      <c r="I54" s="30" t="s">
        <v>31</v>
      </c>
      <c r="J54" s="33" t="str">
        <f>E21</f>
        <v>Agroprojekce Litomyšl, s.r.o.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29</v>
      </c>
      <c r="D55" s="37"/>
      <c r="E55" s="37"/>
      <c r="F55" s="28" t="str">
        <f>IF(E18="","",E18)</f>
        <v>Vyplň údaj</v>
      </c>
      <c r="G55" s="37"/>
      <c r="H55" s="37"/>
      <c r="I55" s="30" t="s">
        <v>34</v>
      </c>
      <c r="J55" s="33" t="str">
        <f>E24</f>
        <v xml:space="preserve"> 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3" t="s">
        <v>98</v>
      </c>
      <c r="D57" s="134"/>
      <c r="E57" s="134"/>
      <c r="F57" s="134"/>
      <c r="G57" s="134"/>
      <c r="H57" s="134"/>
      <c r="I57" s="134"/>
      <c r="J57" s="135" t="s">
        <v>99</v>
      </c>
      <c r="K57" s="134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6" t="s">
        <v>69</v>
      </c>
      <c r="D59" s="37"/>
      <c r="E59" s="37"/>
      <c r="F59" s="37"/>
      <c r="G59" s="37"/>
      <c r="H59" s="37"/>
      <c r="I59" s="37"/>
      <c r="J59" s="78">
        <f>J93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100</v>
      </c>
    </row>
    <row r="60" spans="1:47" s="9" customFormat="1" ht="24.95" customHeight="1">
      <c r="B60" s="137"/>
      <c r="C60" s="138"/>
      <c r="D60" s="139" t="s">
        <v>101</v>
      </c>
      <c r="E60" s="140"/>
      <c r="F60" s="140"/>
      <c r="G60" s="140"/>
      <c r="H60" s="140"/>
      <c r="I60" s="140"/>
      <c r="J60" s="141">
        <f>J94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102</v>
      </c>
      <c r="E61" s="146"/>
      <c r="F61" s="146"/>
      <c r="G61" s="146"/>
      <c r="H61" s="146"/>
      <c r="I61" s="146"/>
      <c r="J61" s="147">
        <f>J95</f>
        <v>0</v>
      </c>
      <c r="K61" s="144"/>
      <c r="L61" s="148"/>
    </row>
    <row r="62" spans="1:47" s="10" customFormat="1" ht="19.899999999999999" customHeight="1">
      <c r="B62" s="143"/>
      <c r="C62" s="144"/>
      <c r="D62" s="145" t="s">
        <v>103</v>
      </c>
      <c r="E62" s="146"/>
      <c r="F62" s="146"/>
      <c r="G62" s="146"/>
      <c r="H62" s="146"/>
      <c r="I62" s="146"/>
      <c r="J62" s="147">
        <f>J268</f>
        <v>0</v>
      </c>
      <c r="K62" s="144"/>
      <c r="L62" s="148"/>
    </row>
    <row r="63" spans="1:47" s="10" customFormat="1" ht="19.899999999999999" customHeight="1">
      <c r="B63" s="143"/>
      <c r="C63" s="144"/>
      <c r="D63" s="145" t="s">
        <v>104</v>
      </c>
      <c r="E63" s="146"/>
      <c r="F63" s="146"/>
      <c r="G63" s="146"/>
      <c r="H63" s="146"/>
      <c r="I63" s="146"/>
      <c r="J63" s="147">
        <f>J277</f>
        <v>0</v>
      </c>
      <c r="K63" s="144"/>
      <c r="L63" s="148"/>
    </row>
    <row r="64" spans="1:47" s="10" customFormat="1" ht="19.899999999999999" customHeight="1">
      <c r="B64" s="143"/>
      <c r="C64" s="144"/>
      <c r="D64" s="145" t="s">
        <v>105</v>
      </c>
      <c r="E64" s="146"/>
      <c r="F64" s="146"/>
      <c r="G64" s="146"/>
      <c r="H64" s="146"/>
      <c r="I64" s="146"/>
      <c r="J64" s="147">
        <f>J288</f>
        <v>0</v>
      </c>
      <c r="K64" s="144"/>
      <c r="L64" s="148"/>
    </row>
    <row r="65" spans="1:31" s="10" customFormat="1" ht="19.899999999999999" customHeight="1">
      <c r="B65" s="143"/>
      <c r="C65" s="144"/>
      <c r="D65" s="145" t="s">
        <v>106</v>
      </c>
      <c r="E65" s="146"/>
      <c r="F65" s="146"/>
      <c r="G65" s="146"/>
      <c r="H65" s="146"/>
      <c r="I65" s="146"/>
      <c r="J65" s="147">
        <f>J300</f>
        <v>0</v>
      </c>
      <c r="K65" s="144"/>
      <c r="L65" s="148"/>
    </row>
    <row r="66" spans="1:31" s="10" customFormat="1" ht="19.899999999999999" customHeight="1">
      <c r="B66" s="143"/>
      <c r="C66" s="144"/>
      <c r="D66" s="145" t="s">
        <v>107</v>
      </c>
      <c r="E66" s="146"/>
      <c r="F66" s="146"/>
      <c r="G66" s="146"/>
      <c r="H66" s="146"/>
      <c r="I66" s="146"/>
      <c r="J66" s="147">
        <f>J313</f>
        <v>0</v>
      </c>
      <c r="K66" s="144"/>
      <c r="L66" s="148"/>
    </row>
    <row r="67" spans="1:31" s="10" customFormat="1" ht="19.899999999999999" customHeight="1">
      <c r="B67" s="143"/>
      <c r="C67" s="144"/>
      <c r="D67" s="145" t="s">
        <v>108</v>
      </c>
      <c r="E67" s="146"/>
      <c r="F67" s="146"/>
      <c r="G67" s="146"/>
      <c r="H67" s="146"/>
      <c r="I67" s="146"/>
      <c r="J67" s="147">
        <f>J456</f>
        <v>0</v>
      </c>
      <c r="K67" s="144"/>
      <c r="L67" s="148"/>
    </row>
    <row r="68" spans="1:31" s="10" customFormat="1" ht="19.899999999999999" customHeight="1">
      <c r="B68" s="143"/>
      <c r="C68" s="144"/>
      <c r="D68" s="145" t="s">
        <v>109</v>
      </c>
      <c r="E68" s="146"/>
      <c r="F68" s="146"/>
      <c r="G68" s="146"/>
      <c r="H68" s="146"/>
      <c r="I68" s="146"/>
      <c r="J68" s="147">
        <f>J477</f>
        <v>0</v>
      </c>
      <c r="K68" s="144"/>
      <c r="L68" s="148"/>
    </row>
    <row r="69" spans="1:31" s="10" customFormat="1" ht="19.899999999999999" customHeight="1">
      <c r="B69" s="143"/>
      <c r="C69" s="144"/>
      <c r="D69" s="145" t="s">
        <v>110</v>
      </c>
      <c r="E69" s="146"/>
      <c r="F69" s="146"/>
      <c r="G69" s="146"/>
      <c r="H69" s="146"/>
      <c r="I69" s="146"/>
      <c r="J69" s="147">
        <f>J533</f>
        <v>0</v>
      </c>
      <c r="K69" s="144"/>
      <c r="L69" s="148"/>
    </row>
    <row r="70" spans="1:31" s="9" customFormat="1" ht="24.95" customHeight="1">
      <c r="B70" s="137"/>
      <c r="C70" s="138"/>
      <c r="D70" s="139" t="s">
        <v>111</v>
      </c>
      <c r="E70" s="140"/>
      <c r="F70" s="140"/>
      <c r="G70" s="140"/>
      <c r="H70" s="140"/>
      <c r="I70" s="140"/>
      <c r="J70" s="141">
        <f>J541</f>
        <v>0</v>
      </c>
      <c r="K70" s="138"/>
      <c r="L70" s="142"/>
    </row>
    <row r="71" spans="1:31" s="10" customFormat="1" ht="19.899999999999999" customHeight="1">
      <c r="B71" s="143"/>
      <c r="C71" s="144"/>
      <c r="D71" s="145" t="s">
        <v>112</v>
      </c>
      <c r="E71" s="146"/>
      <c r="F71" s="146"/>
      <c r="G71" s="146"/>
      <c r="H71" s="146"/>
      <c r="I71" s="146"/>
      <c r="J71" s="147">
        <f>J542</f>
        <v>0</v>
      </c>
      <c r="K71" s="144"/>
      <c r="L71" s="148"/>
    </row>
    <row r="72" spans="1:31" s="10" customFormat="1" ht="19.899999999999999" customHeight="1">
      <c r="B72" s="143"/>
      <c r="C72" s="144"/>
      <c r="D72" s="145" t="s">
        <v>113</v>
      </c>
      <c r="E72" s="146"/>
      <c r="F72" s="146"/>
      <c r="G72" s="146"/>
      <c r="H72" s="146"/>
      <c r="I72" s="146"/>
      <c r="J72" s="147">
        <f>J561</f>
        <v>0</v>
      </c>
      <c r="K72" s="144"/>
      <c r="L72" s="148"/>
    </row>
    <row r="73" spans="1:31" s="10" customFormat="1" ht="14.85" customHeight="1">
      <c r="B73" s="143"/>
      <c r="C73" s="144"/>
      <c r="D73" s="145" t="s">
        <v>114</v>
      </c>
      <c r="E73" s="146"/>
      <c r="F73" s="146"/>
      <c r="G73" s="146"/>
      <c r="H73" s="146"/>
      <c r="I73" s="146"/>
      <c r="J73" s="147">
        <f>J583</f>
        <v>0</v>
      </c>
      <c r="K73" s="144"/>
      <c r="L73" s="148"/>
    </row>
    <row r="74" spans="1:31" s="2" customFormat="1" ht="21.75" customHeight="1">
      <c r="A74" s="35"/>
      <c r="B74" s="36"/>
      <c r="C74" s="37"/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6.95" customHeight="1">
      <c r="A75" s="35"/>
      <c r="B75" s="48"/>
      <c r="C75" s="49"/>
      <c r="D75" s="49"/>
      <c r="E75" s="49"/>
      <c r="F75" s="49"/>
      <c r="G75" s="49"/>
      <c r="H75" s="49"/>
      <c r="I75" s="49"/>
      <c r="J75" s="49"/>
      <c r="K75" s="49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9" spans="1:31" s="2" customFormat="1" ht="6.95" customHeight="1">
      <c r="A79" s="35"/>
      <c r="B79" s="50"/>
      <c r="C79" s="51"/>
      <c r="D79" s="51"/>
      <c r="E79" s="51"/>
      <c r="F79" s="51"/>
      <c r="G79" s="51"/>
      <c r="H79" s="51"/>
      <c r="I79" s="51"/>
      <c r="J79" s="51"/>
      <c r="K79" s="51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24.95" customHeight="1">
      <c r="A80" s="35"/>
      <c r="B80" s="36"/>
      <c r="C80" s="24" t="s">
        <v>115</v>
      </c>
      <c r="D80" s="37"/>
      <c r="E80" s="37"/>
      <c r="F80" s="37"/>
      <c r="G80" s="37"/>
      <c r="H80" s="37"/>
      <c r="I80" s="37"/>
      <c r="J80" s="37"/>
      <c r="K80" s="37"/>
      <c r="L80" s="107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6.95" customHeight="1">
      <c r="A81" s="35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0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12" customHeight="1">
      <c r="A82" s="35"/>
      <c r="B82" s="36"/>
      <c r="C82" s="30" t="s">
        <v>16</v>
      </c>
      <c r="D82" s="37"/>
      <c r="E82" s="37"/>
      <c r="F82" s="37"/>
      <c r="G82" s="37"/>
      <c r="H82" s="37"/>
      <c r="I82" s="37"/>
      <c r="J82" s="37"/>
      <c r="K82" s="37"/>
      <c r="L82" s="107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16.5" customHeight="1">
      <c r="A83" s="35"/>
      <c r="B83" s="36"/>
      <c r="C83" s="37"/>
      <c r="D83" s="37"/>
      <c r="E83" s="366" t="str">
        <f>E7</f>
        <v>Rekonstrukce splaškové kanalizace SPŠCH Pardubice</v>
      </c>
      <c r="F83" s="367"/>
      <c r="G83" s="367"/>
      <c r="H83" s="367"/>
      <c r="I83" s="37"/>
      <c r="J83" s="37"/>
      <c r="K83" s="37"/>
      <c r="L83" s="107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12" customHeight="1">
      <c r="A84" s="35"/>
      <c r="B84" s="36"/>
      <c r="C84" s="30" t="s">
        <v>90</v>
      </c>
      <c r="D84" s="37"/>
      <c r="E84" s="37"/>
      <c r="F84" s="37"/>
      <c r="G84" s="37"/>
      <c r="H84" s="37"/>
      <c r="I84" s="37"/>
      <c r="J84" s="37"/>
      <c r="K84" s="37"/>
      <c r="L84" s="107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2" customFormat="1" ht="16.5" customHeight="1">
      <c r="A85" s="35"/>
      <c r="B85" s="36"/>
      <c r="C85" s="37"/>
      <c r="D85" s="37"/>
      <c r="E85" s="338" t="str">
        <f>E9</f>
        <v>SO-02.1 - Hospodaření s dešťovou vodou - příprava</v>
      </c>
      <c r="F85" s="368"/>
      <c r="G85" s="368"/>
      <c r="H85" s="368"/>
      <c r="I85" s="37"/>
      <c r="J85" s="37"/>
      <c r="K85" s="37"/>
      <c r="L85" s="107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5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107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65" s="2" customFormat="1" ht="12" customHeight="1">
      <c r="A87" s="35"/>
      <c r="B87" s="36"/>
      <c r="C87" s="30" t="s">
        <v>21</v>
      </c>
      <c r="D87" s="37"/>
      <c r="E87" s="37"/>
      <c r="F87" s="28" t="str">
        <f>F12</f>
        <v xml:space="preserve"> </v>
      </c>
      <c r="G87" s="37"/>
      <c r="H87" s="37"/>
      <c r="I87" s="30" t="s">
        <v>23</v>
      </c>
      <c r="J87" s="60" t="str">
        <f>IF(J12="","",J12)</f>
        <v>30. 12. 2025</v>
      </c>
      <c r="K87" s="37"/>
      <c r="L87" s="107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65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107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65" s="2" customFormat="1" ht="25.7" customHeight="1">
      <c r="A89" s="35"/>
      <c r="B89" s="36"/>
      <c r="C89" s="30" t="s">
        <v>25</v>
      </c>
      <c r="D89" s="37"/>
      <c r="E89" s="37"/>
      <c r="F89" s="28" t="str">
        <f>E15</f>
        <v>Pardubický kraj, Komenského nám. 125, Pardubice</v>
      </c>
      <c r="G89" s="37"/>
      <c r="H89" s="37"/>
      <c r="I89" s="30" t="s">
        <v>31</v>
      </c>
      <c r="J89" s="33" t="str">
        <f>E21</f>
        <v>Agroprojekce Litomyšl, s.r.o.</v>
      </c>
      <c r="K89" s="37"/>
      <c r="L89" s="107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65" s="2" customFormat="1" ht="15.2" customHeight="1">
      <c r="A90" s="35"/>
      <c r="B90" s="36"/>
      <c r="C90" s="30" t="s">
        <v>29</v>
      </c>
      <c r="D90" s="37"/>
      <c r="E90" s="37"/>
      <c r="F90" s="28" t="str">
        <f>IF(E18="","",E18)</f>
        <v>Vyplň údaj</v>
      </c>
      <c r="G90" s="37"/>
      <c r="H90" s="37"/>
      <c r="I90" s="30" t="s">
        <v>34</v>
      </c>
      <c r="J90" s="33" t="str">
        <f>E24</f>
        <v xml:space="preserve"> </v>
      </c>
      <c r="K90" s="37"/>
      <c r="L90" s="107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65" s="2" customFormat="1" ht="10.35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107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65" s="11" customFormat="1" ht="29.25" customHeight="1">
      <c r="A92" s="149"/>
      <c r="B92" s="150"/>
      <c r="C92" s="151" t="s">
        <v>116</v>
      </c>
      <c r="D92" s="152" t="s">
        <v>56</v>
      </c>
      <c r="E92" s="152" t="s">
        <v>52</v>
      </c>
      <c r="F92" s="152" t="s">
        <v>53</v>
      </c>
      <c r="G92" s="152" t="s">
        <v>117</v>
      </c>
      <c r="H92" s="152" t="s">
        <v>118</v>
      </c>
      <c r="I92" s="152" t="s">
        <v>119</v>
      </c>
      <c r="J92" s="152" t="s">
        <v>99</v>
      </c>
      <c r="K92" s="153" t="s">
        <v>120</v>
      </c>
      <c r="L92" s="154"/>
      <c r="M92" s="69" t="s">
        <v>19</v>
      </c>
      <c r="N92" s="70" t="s">
        <v>41</v>
      </c>
      <c r="O92" s="70" t="s">
        <v>121</v>
      </c>
      <c r="P92" s="70" t="s">
        <v>122</v>
      </c>
      <c r="Q92" s="70" t="s">
        <v>123</v>
      </c>
      <c r="R92" s="70" t="s">
        <v>124</v>
      </c>
      <c r="S92" s="70" t="s">
        <v>125</v>
      </c>
      <c r="T92" s="71" t="s">
        <v>126</v>
      </c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</row>
    <row r="93" spans="1:65" s="2" customFormat="1" ht="22.9" customHeight="1">
      <c r="A93" s="35"/>
      <c r="B93" s="36"/>
      <c r="C93" s="76" t="s">
        <v>127</v>
      </c>
      <c r="D93" s="37"/>
      <c r="E93" s="37"/>
      <c r="F93" s="37"/>
      <c r="G93" s="37"/>
      <c r="H93" s="37"/>
      <c r="I93" s="37"/>
      <c r="J93" s="155">
        <f>BK93</f>
        <v>0</v>
      </c>
      <c r="K93" s="37"/>
      <c r="L93" s="40"/>
      <c r="M93" s="72"/>
      <c r="N93" s="156"/>
      <c r="O93" s="73"/>
      <c r="P93" s="157">
        <f>P94+P541</f>
        <v>0</v>
      </c>
      <c r="Q93" s="73"/>
      <c r="R93" s="157">
        <f>R94+R541</f>
        <v>161.57933027000001</v>
      </c>
      <c r="S93" s="73"/>
      <c r="T93" s="158">
        <f>T94+T541</f>
        <v>36.659735700000006</v>
      </c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T93" s="18" t="s">
        <v>70</v>
      </c>
      <c r="AU93" s="18" t="s">
        <v>100</v>
      </c>
      <c r="BK93" s="159">
        <f>BK94+BK541</f>
        <v>0</v>
      </c>
    </row>
    <row r="94" spans="1:65" s="12" customFormat="1" ht="25.9" customHeight="1">
      <c r="B94" s="160"/>
      <c r="C94" s="161"/>
      <c r="D94" s="162" t="s">
        <v>70</v>
      </c>
      <c r="E94" s="163" t="s">
        <v>128</v>
      </c>
      <c r="F94" s="163" t="s">
        <v>129</v>
      </c>
      <c r="G94" s="161"/>
      <c r="H94" s="161"/>
      <c r="I94" s="164"/>
      <c r="J94" s="165">
        <f>BK94</f>
        <v>0</v>
      </c>
      <c r="K94" s="161"/>
      <c r="L94" s="166"/>
      <c r="M94" s="167"/>
      <c r="N94" s="168"/>
      <c r="O94" s="168"/>
      <c r="P94" s="169">
        <f>P95+P268+P277+P288+P300+P313+P456+P477+P533</f>
        <v>0</v>
      </c>
      <c r="Q94" s="168"/>
      <c r="R94" s="169">
        <f>R95+R268+R277+R288+R300+R313+R456+R477+R533</f>
        <v>158.73350107000002</v>
      </c>
      <c r="S94" s="168"/>
      <c r="T94" s="170">
        <f>T95+T268+T277+T288+T300+T313+T456+T477+T533</f>
        <v>36.442358700000007</v>
      </c>
      <c r="AR94" s="171" t="s">
        <v>79</v>
      </c>
      <c r="AT94" s="172" t="s">
        <v>70</v>
      </c>
      <c r="AU94" s="172" t="s">
        <v>71</v>
      </c>
      <c r="AY94" s="171" t="s">
        <v>130</v>
      </c>
      <c r="BK94" s="173">
        <f>BK95+BK268+BK277+BK288+BK300+BK313+BK456+BK477+BK533</f>
        <v>0</v>
      </c>
    </row>
    <row r="95" spans="1:65" s="12" customFormat="1" ht="22.9" customHeight="1">
      <c r="B95" s="160"/>
      <c r="C95" s="161"/>
      <c r="D95" s="162" t="s">
        <v>70</v>
      </c>
      <c r="E95" s="174" t="s">
        <v>79</v>
      </c>
      <c r="F95" s="174" t="s">
        <v>131</v>
      </c>
      <c r="G95" s="161"/>
      <c r="H95" s="161"/>
      <c r="I95" s="164"/>
      <c r="J95" s="175">
        <f>BK95</f>
        <v>0</v>
      </c>
      <c r="K95" s="161"/>
      <c r="L95" s="166"/>
      <c r="M95" s="167"/>
      <c r="N95" s="168"/>
      <c r="O95" s="168"/>
      <c r="P95" s="169">
        <f>SUM(P96:P267)</f>
        <v>0</v>
      </c>
      <c r="Q95" s="168"/>
      <c r="R95" s="169">
        <f>SUM(R96:R267)</f>
        <v>109.2523731</v>
      </c>
      <c r="S95" s="168"/>
      <c r="T95" s="170">
        <f>SUM(T96:T267)</f>
        <v>28.540000000000006</v>
      </c>
      <c r="AR95" s="171" t="s">
        <v>79</v>
      </c>
      <c r="AT95" s="172" t="s">
        <v>70</v>
      </c>
      <c r="AU95" s="172" t="s">
        <v>79</v>
      </c>
      <c r="AY95" s="171" t="s">
        <v>130</v>
      </c>
      <c r="BK95" s="173">
        <f>SUM(BK96:BK267)</f>
        <v>0</v>
      </c>
    </row>
    <row r="96" spans="1:65" s="2" customFormat="1" ht="16.5" customHeight="1">
      <c r="A96" s="35"/>
      <c r="B96" s="36"/>
      <c r="C96" s="176" t="s">
        <v>79</v>
      </c>
      <c r="D96" s="176" t="s">
        <v>132</v>
      </c>
      <c r="E96" s="177" t="s">
        <v>133</v>
      </c>
      <c r="F96" s="178" t="s">
        <v>134</v>
      </c>
      <c r="G96" s="179" t="s">
        <v>135</v>
      </c>
      <c r="H96" s="180">
        <v>7.2</v>
      </c>
      <c r="I96" s="181"/>
      <c r="J96" s="182">
        <f>ROUND(I96*H96,2)</f>
        <v>0</v>
      </c>
      <c r="K96" s="178" t="s">
        <v>136</v>
      </c>
      <c r="L96" s="40"/>
      <c r="M96" s="183" t="s">
        <v>19</v>
      </c>
      <c r="N96" s="184" t="s">
        <v>42</v>
      </c>
      <c r="O96" s="65"/>
      <c r="P96" s="185">
        <f>O96*H96</f>
        <v>0</v>
      </c>
      <c r="Q96" s="185">
        <v>0</v>
      </c>
      <c r="R96" s="185">
        <f>Q96*H96</f>
        <v>0</v>
      </c>
      <c r="S96" s="185">
        <v>0.255</v>
      </c>
      <c r="T96" s="186">
        <f>S96*H96</f>
        <v>1.8360000000000001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87" t="s">
        <v>137</v>
      </c>
      <c r="AT96" s="187" t="s">
        <v>132</v>
      </c>
      <c r="AU96" s="187" t="s">
        <v>82</v>
      </c>
      <c r="AY96" s="18" t="s">
        <v>130</v>
      </c>
      <c r="BE96" s="188">
        <f>IF(N96="základní",J96,0)</f>
        <v>0</v>
      </c>
      <c r="BF96" s="188">
        <f>IF(N96="snížená",J96,0)</f>
        <v>0</v>
      </c>
      <c r="BG96" s="188">
        <f>IF(N96="zákl. přenesená",J96,0)</f>
        <v>0</v>
      </c>
      <c r="BH96" s="188">
        <f>IF(N96="sníž. přenesená",J96,0)</f>
        <v>0</v>
      </c>
      <c r="BI96" s="188">
        <f>IF(N96="nulová",J96,0)</f>
        <v>0</v>
      </c>
      <c r="BJ96" s="18" t="s">
        <v>79</v>
      </c>
      <c r="BK96" s="188">
        <f>ROUND(I96*H96,2)</f>
        <v>0</v>
      </c>
      <c r="BL96" s="18" t="s">
        <v>137</v>
      </c>
      <c r="BM96" s="187" t="s">
        <v>1285</v>
      </c>
    </row>
    <row r="97" spans="1:65" s="2" customFormat="1" ht="19.5">
      <c r="A97" s="35"/>
      <c r="B97" s="36"/>
      <c r="C97" s="37"/>
      <c r="D97" s="189" t="s">
        <v>139</v>
      </c>
      <c r="E97" s="37"/>
      <c r="F97" s="190" t="s">
        <v>140</v>
      </c>
      <c r="G97" s="37"/>
      <c r="H97" s="37"/>
      <c r="I97" s="191"/>
      <c r="J97" s="37"/>
      <c r="K97" s="37"/>
      <c r="L97" s="40"/>
      <c r="M97" s="192"/>
      <c r="N97" s="193"/>
      <c r="O97" s="65"/>
      <c r="P97" s="65"/>
      <c r="Q97" s="65"/>
      <c r="R97" s="65"/>
      <c r="S97" s="65"/>
      <c r="T97" s="66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139</v>
      </c>
      <c r="AU97" s="18" t="s">
        <v>82</v>
      </c>
    </row>
    <row r="98" spans="1:65" s="2" customFormat="1" ht="11.25">
      <c r="A98" s="35"/>
      <c r="B98" s="36"/>
      <c r="C98" s="37"/>
      <c r="D98" s="194" t="s">
        <v>141</v>
      </c>
      <c r="E98" s="37"/>
      <c r="F98" s="195" t="s">
        <v>142</v>
      </c>
      <c r="G98" s="37"/>
      <c r="H98" s="37"/>
      <c r="I98" s="191"/>
      <c r="J98" s="37"/>
      <c r="K98" s="37"/>
      <c r="L98" s="40"/>
      <c r="M98" s="192"/>
      <c r="N98" s="193"/>
      <c r="O98" s="65"/>
      <c r="P98" s="65"/>
      <c r="Q98" s="65"/>
      <c r="R98" s="65"/>
      <c r="S98" s="65"/>
      <c r="T98" s="66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T98" s="18" t="s">
        <v>141</v>
      </c>
      <c r="AU98" s="18" t="s">
        <v>82</v>
      </c>
    </row>
    <row r="99" spans="1:65" s="13" customFormat="1" ht="11.25">
      <c r="B99" s="196"/>
      <c r="C99" s="197"/>
      <c r="D99" s="189" t="s">
        <v>143</v>
      </c>
      <c r="E99" s="198" t="s">
        <v>19</v>
      </c>
      <c r="F99" s="199" t="s">
        <v>1286</v>
      </c>
      <c r="G99" s="197"/>
      <c r="H99" s="200">
        <v>7.2</v>
      </c>
      <c r="I99" s="201"/>
      <c r="J99" s="197"/>
      <c r="K99" s="197"/>
      <c r="L99" s="202"/>
      <c r="M99" s="203"/>
      <c r="N99" s="204"/>
      <c r="O99" s="204"/>
      <c r="P99" s="204"/>
      <c r="Q99" s="204"/>
      <c r="R99" s="204"/>
      <c r="S99" s="204"/>
      <c r="T99" s="205"/>
      <c r="AT99" s="206" t="s">
        <v>143</v>
      </c>
      <c r="AU99" s="206" t="s">
        <v>82</v>
      </c>
      <c r="AV99" s="13" t="s">
        <v>82</v>
      </c>
      <c r="AW99" s="13" t="s">
        <v>33</v>
      </c>
      <c r="AX99" s="13" t="s">
        <v>79</v>
      </c>
      <c r="AY99" s="206" t="s">
        <v>130</v>
      </c>
    </row>
    <row r="100" spans="1:65" s="2" customFormat="1" ht="16.5" customHeight="1">
      <c r="A100" s="35"/>
      <c r="B100" s="36"/>
      <c r="C100" s="176" t="s">
        <v>82</v>
      </c>
      <c r="D100" s="176" t="s">
        <v>132</v>
      </c>
      <c r="E100" s="177" t="s">
        <v>1287</v>
      </c>
      <c r="F100" s="178" t="s">
        <v>1288</v>
      </c>
      <c r="G100" s="179" t="s">
        <v>135</v>
      </c>
      <c r="H100" s="180">
        <v>7.2</v>
      </c>
      <c r="I100" s="181"/>
      <c r="J100" s="182">
        <f>ROUND(I100*H100,2)</f>
        <v>0</v>
      </c>
      <c r="K100" s="178" t="s">
        <v>136</v>
      </c>
      <c r="L100" s="40"/>
      <c r="M100" s="183" t="s">
        <v>19</v>
      </c>
      <c r="N100" s="184" t="s">
        <v>42</v>
      </c>
      <c r="O100" s="65"/>
      <c r="P100" s="185">
        <f>O100*H100</f>
        <v>0</v>
      </c>
      <c r="Q100" s="185">
        <v>0</v>
      </c>
      <c r="R100" s="185">
        <f>Q100*H100</f>
        <v>0</v>
      </c>
      <c r="S100" s="185">
        <v>0.17</v>
      </c>
      <c r="T100" s="186">
        <f>S100*H100</f>
        <v>1.2240000000000002</v>
      </c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R100" s="187" t="s">
        <v>137</v>
      </c>
      <c r="AT100" s="187" t="s">
        <v>132</v>
      </c>
      <c r="AU100" s="187" t="s">
        <v>82</v>
      </c>
      <c r="AY100" s="18" t="s">
        <v>130</v>
      </c>
      <c r="BE100" s="188">
        <f>IF(N100="základní",J100,0)</f>
        <v>0</v>
      </c>
      <c r="BF100" s="188">
        <f>IF(N100="snížená",J100,0)</f>
        <v>0</v>
      </c>
      <c r="BG100" s="188">
        <f>IF(N100="zákl. přenesená",J100,0)</f>
        <v>0</v>
      </c>
      <c r="BH100" s="188">
        <f>IF(N100="sníž. přenesená",J100,0)</f>
        <v>0</v>
      </c>
      <c r="BI100" s="188">
        <f>IF(N100="nulová",J100,0)</f>
        <v>0</v>
      </c>
      <c r="BJ100" s="18" t="s">
        <v>79</v>
      </c>
      <c r="BK100" s="188">
        <f>ROUND(I100*H100,2)</f>
        <v>0</v>
      </c>
      <c r="BL100" s="18" t="s">
        <v>137</v>
      </c>
      <c r="BM100" s="187" t="s">
        <v>1289</v>
      </c>
    </row>
    <row r="101" spans="1:65" s="2" customFormat="1" ht="19.5">
      <c r="A101" s="35"/>
      <c r="B101" s="36"/>
      <c r="C101" s="37"/>
      <c r="D101" s="189" t="s">
        <v>139</v>
      </c>
      <c r="E101" s="37"/>
      <c r="F101" s="190" t="s">
        <v>1290</v>
      </c>
      <c r="G101" s="37"/>
      <c r="H101" s="37"/>
      <c r="I101" s="191"/>
      <c r="J101" s="37"/>
      <c r="K101" s="37"/>
      <c r="L101" s="40"/>
      <c r="M101" s="192"/>
      <c r="N101" s="193"/>
      <c r="O101" s="65"/>
      <c r="P101" s="65"/>
      <c r="Q101" s="65"/>
      <c r="R101" s="65"/>
      <c r="S101" s="65"/>
      <c r="T101" s="66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T101" s="18" t="s">
        <v>139</v>
      </c>
      <c r="AU101" s="18" t="s">
        <v>82</v>
      </c>
    </row>
    <row r="102" spans="1:65" s="2" customFormat="1" ht="11.25">
      <c r="A102" s="35"/>
      <c r="B102" s="36"/>
      <c r="C102" s="37"/>
      <c r="D102" s="194" t="s">
        <v>141</v>
      </c>
      <c r="E102" s="37"/>
      <c r="F102" s="195" t="s">
        <v>1291</v>
      </c>
      <c r="G102" s="37"/>
      <c r="H102" s="37"/>
      <c r="I102" s="191"/>
      <c r="J102" s="37"/>
      <c r="K102" s="37"/>
      <c r="L102" s="40"/>
      <c r="M102" s="192"/>
      <c r="N102" s="193"/>
      <c r="O102" s="65"/>
      <c r="P102" s="65"/>
      <c r="Q102" s="65"/>
      <c r="R102" s="65"/>
      <c r="S102" s="65"/>
      <c r="T102" s="66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T102" s="18" t="s">
        <v>141</v>
      </c>
      <c r="AU102" s="18" t="s">
        <v>82</v>
      </c>
    </row>
    <row r="103" spans="1:65" s="13" customFormat="1" ht="11.25">
      <c r="B103" s="196"/>
      <c r="C103" s="197"/>
      <c r="D103" s="189" t="s">
        <v>143</v>
      </c>
      <c r="E103" s="198" t="s">
        <v>19</v>
      </c>
      <c r="F103" s="199" t="s">
        <v>1292</v>
      </c>
      <c r="G103" s="197"/>
      <c r="H103" s="200">
        <v>7.2</v>
      </c>
      <c r="I103" s="201"/>
      <c r="J103" s="197"/>
      <c r="K103" s="197"/>
      <c r="L103" s="202"/>
      <c r="M103" s="203"/>
      <c r="N103" s="204"/>
      <c r="O103" s="204"/>
      <c r="P103" s="204"/>
      <c r="Q103" s="204"/>
      <c r="R103" s="204"/>
      <c r="S103" s="204"/>
      <c r="T103" s="205"/>
      <c r="AT103" s="206" t="s">
        <v>143</v>
      </c>
      <c r="AU103" s="206" t="s">
        <v>82</v>
      </c>
      <c r="AV103" s="13" t="s">
        <v>82</v>
      </c>
      <c r="AW103" s="13" t="s">
        <v>33</v>
      </c>
      <c r="AX103" s="13" t="s">
        <v>79</v>
      </c>
      <c r="AY103" s="206" t="s">
        <v>130</v>
      </c>
    </row>
    <row r="104" spans="1:65" s="2" customFormat="1" ht="16.5" customHeight="1">
      <c r="A104" s="35"/>
      <c r="B104" s="36"/>
      <c r="C104" s="176" t="s">
        <v>151</v>
      </c>
      <c r="D104" s="176" t="s">
        <v>132</v>
      </c>
      <c r="E104" s="177" t="s">
        <v>158</v>
      </c>
      <c r="F104" s="178" t="s">
        <v>159</v>
      </c>
      <c r="G104" s="179" t="s">
        <v>135</v>
      </c>
      <c r="H104" s="180">
        <v>22.75</v>
      </c>
      <c r="I104" s="181"/>
      <c r="J104" s="182">
        <f>ROUND(I104*H104,2)</f>
        <v>0</v>
      </c>
      <c r="K104" s="178" t="s">
        <v>136</v>
      </c>
      <c r="L104" s="40"/>
      <c r="M104" s="183" t="s">
        <v>19</v>
      </c>
      <c r="N104" s="184" t="s">
        <v>42</v>
      </c>
      <c r="O104" s="65"/>
      <c r="P104" s="185">
        <f>O104*H104</f>
        <v>0</v>
      </c>
      <c r="Q104" s="185">
        <v>0</v>
      </c>
      <c r="R104" s="185">
        <f>Q104*H104</f>
        <v>0</v>
      </c>
      <c r="S104" s="185">
        <v>1.1200000000000001</v>
      </c>
      <c r="T104" s="186">
        <f>S104*H104</f>
        <v>25.480000000000004</v>
      </c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187" t="s">
        <v>137</v>
      </c>
      <c r="AT104" s="187" t="s">
        <v>132</v>
      </c>
      <c r="AU104" s="187" t="s">
        <v>82</v>
      </c>
      <c r="AY104" s="18" t="s">
        <v>130</v>
      </c>
      <c r="BE104" s="188">
        <f>IF(N104="základní",J104,0)</f>
        <v>0</v>
      </c>
      <c r="BF104" s="188">
        <f>IF(N104="snížená",J104,0)</f>
        <v>0</v>
      </c>
      <c r="BG104" s="188">
        <f>IF(N104="zákl. přenesená",J104,0)</f>
        <v>0</v>
      </c>
      <c r="BH104" s="188">
        <f>IF(N104="sníž. přenesená",J104,0)</f>
        <v>0</v>
      </c>
      <c r="BI104" s="188">
        <f>IF(N104="nulová",J104,0)</f>
        <v>0</v>
      </c>
      <c r="BJ104" s="18" t="s">
        <v>79</v>
      </c>
      <c r="BK104" s="188">
        <f>ROUND(I104*H104,2)</f>
        <v>0</v>
      </c>
      <c r="BL104" s="18" t="s">
        <v>137</v>
      </c>
      <c r="BM104" s="187" t="s">
        <v>1293</v>
      </c>
    </row>
    <row r="105" spans="1:65" s="2" customFormat="1" ht="19.5">
      <c r="A105" s="35"/>
      <c r="B105" s="36"/>
      <c r="C105" s="37"/>
      <c r="D105" s="189" t="s">
        <v>139</v>
      </c>
      <c r="E105" s="37"/>
      <c r="F105" s="190" t="s">
        <v>161</v>
      </c>
      <c r="G105" s="37"/>
      <c r="H105" s="37"/>
      <c r="I105" s="191"/>
      <c r="J105" s="37"/>
      <c r="K105" s="37"/>
      <c r="L105" s="40"/>
      <c r="M105" s="192"/>
      <c r="N105" s="193"/>
      <c r="O105" s="65"/>
      <c r="P105" s="65"/>
      <c r="Q105" s="65"/>
      <c r="R105" s="65"/>
      <c r="S105" s="65"/>
      <c r="T105" s="66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T105" s="18" t="s">
        <v>139</v>
      </c>
      <c r="AU105" s="18" t="s">
        <v>82</v>
      </c>
    </row>
    <row r="106" spans="1:65" s="2" customFormat="1" ht="11.25">
      <c r="A106" s="35"/>
      <c r="B106" s="36"/>
      <c r="C106" s="37"/>
      <c r="D106" s="194" t="s">
        <v>141</v>
      </c>
      <c r="E106" s="37"/>
      <c r="F106" s="195" t="s">
        <v>162</v>
      </c>
      <c r="G106" s="37"/>
      <c r="H106" s="37"/>
      <c r="I106" s="191"/>
      <c r="J106" s="37"/>
      <c r="K106" s="37"/>
      <c r="L106" s="40"/>
      <c r="M106" s="192"/>
      <c r="N106" s="193"/>
      <c r="O106" s="65"/>
      <c r="P106" s="65"/>
      <c r="Q106" s="65"/>
      <c r="R106" s="65"/>
      <c r="S106" s="65"/>
      <c r="T106" s="66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T106" s="18" t="s">
        <v>141</v>
      </c>
      <c r="AU106" s="18" t="s">
        <v>82</v>
      </c>
    </row>
    <row r="107" spans="1:65" s="13" customFormat="1" ht="11.25">
      <c r="B107" s="196"/>
      <c r="C107" s="197"/>
      <c r="D107" s="189" t="s">
        <v>143</v>
      </c>
      <c r="E107" s="198" t="s">
        <v>19</v>
      </c>
      <c r="F107" s="199" t="s">
        <v>1294</v>
      </c>
      <c r="G107" s="197"/>
      <c r="H107" s="200">
        <v>22.75</v>
      </c>
      <c r="I107" s="201"/>
      <c r="J107" s="197"/>
      <c r="K107" s="197"/>
      <c r="L107" s="202"/>
      <c r="M107" s="203"/>
      <c r="N107" s="204"/>
      <c r="O107" s="204"/>
      <c r="P107" s="204"/>
      <c r="Q107" s="204"/>
      <c r="R107" s="204"/>
      <c r="S107" s="204"/>
      <c r="T107" s="205"/>
      <c r="AT107" s="206" t="s">
        <v>143</v>
      </c>
      <c r="AU107" s="206" t="s">
        <v>82</v>
      </c>
      <c r="AV107" s="13" t="s">
        <v>82</v>
      </c>
      <c r="AW107" s="13" t="s">
        <v>33</v>
      </c>
      <c r="AX107" s="13" t="s">
        <v>79</v>
      </c>
      <c r="AY107" s="206" t="s">
        <v>130</v>
      </c>
    </row>
    <row r="108" spans="1:65" s="2" customFormat="1" ht="16.5" customHeight="1">
      <c r="A108" s="35"/>
      <c r="B108" s="36"/>
      <c r="C108" s="176" t="s">
        <v>137</v>
      </c>
      <c r="D108" s="176" t="s">
        <v>132</v>
      </c>
      <c r="E108" s="177" t="s">
        <v>1295</v>
      </c>
      <c r="F108" s="178" t="s">
        <v>1296</v>
      </c>
      <c r="G108" s="179" t="s">
        <v>173</v>
      </c>
      <c r="H108" s="180">
        <v>11.3</v>
      </c>
      <c r="I108" s="181"/>
      <c r="J108" s="182">
        <f>ROUND(I108*H108,2)</f>
        <v>0</v>
      </c>
      <c r="K108" s="178" t="s">
        <v>136</v>
      </c>
      <c r="L108" s="40"/>
      <c r="M108" s="183" t="s">
        <v>19</v>
      </c>
      <c r="N108" s="184" t="s">
        <v>42</v>
      </c>
      <c r="O108" s="65"/>
      <c r="P108" s="185">
        <f>O108*H108</f>
        <v>0</v>
      </c>
      <c r="Q108" s="185">
        <v>8.6800000000000002E-3</v>
      </c>
      <c r="R108" s="185">
        <f>Q108*H108</f>
        <v>9.8084000000000005E-2</v>
      </c>
      <c r="S108" s="185">
        <v>0</v>
      </c>
      <c r="T108" s="186">
        <f>S108*H108</f>
        <v>0</v>
      </c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R108" s="187" t="s">
        <v>137</v>
      </c>
      <c r="AT108" s="187" t="s">
        <v>132</v>
      </c>
      <c r="AU108" s="187" t="s">
        <v>82</v>
      </c>
      <c r="AY108" s="18" t="s">
        <v>130</v>
      </c>
      <c r="BE108" s="188">
        <f>IF(N108="základní",J108,0)</f>
        <v>0</v>
      </c>
      <c r="BF108" s="188">
        <f>IF(N108="snížená",J108,0)</f>
        <v>0</v>
      </c>
      <c r="BG108" s="188">
        <f>IF(N108="zákl. přenesená",J108,0)</f>
        <v>0</v>
      </c>
      <c r="BH108" s="188">
        <f>IF(N108="sníž. přenesená",J108,0)</f>
        <v>0</v>
      </c>
      <c r="BI108" s="188">
        <f>IF(N108="nulová",J108,0)</f>
        <v>0</v>
      </c>
      <c r="BJ108" s="18" t="s">
        <v>79</v>
      </c>
      <c r="BK108" s="188">
        <f>ROUND(I108*H108,2)</f>
        <v>0</v>
      </c>
      <c r="BL108" s="18" t="s">
        <v>137</v>
      </c>
      <c r="BM108" s="187" t="s">
        <v>1297</v>
      </c>
    </row>
    <row r="109" spans="1:65" s="2" customFormat="1" ht="29.25">
      <c r="A109" s="35"/>
      <c r="B109" s="36"/>
      <c r="C109" s="37"/>
      <c r="D109" s="189" t="s">
        <v>139</v>
      </c>
      <c r="E109" s="37"/>
      <c r="F109" s="190" t="s">
        <v>1298</v>
      </c>
      <c r="G109" s="37"/>
      <c r="H109" s="37"/>
      <c r="I109" s="191"/>
      <c r="J109" s="37"/>
      <c r="K109" s="37"/>
      <c r="L109" s="40"/>
      <c r="M109" s="192"/>
      <c r="N109" s="193"/>
      <c r="O109" s="65"/>
      <c r="P109" s="65"/>
      <c r="Q109" s="65"/>
      <c r="R109" s="65"/>
      <c r="S109" s="65"/>
      <c r="T109" s="66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T109" s="18" t="s">
        <v>139</v>
      </c>
      <c r="AU109" s="18" t="s">
        <v>82</v>
      </c>
    </row>
    <row r="110" spans="1:65" s="2" customFormat="1" ht="11.25">
      <c r="A110" s="35"/>
      <c r="B110" s="36"/>
      <c r="C110" s="37"/>
      <c r="D110" s="194" t="s">
        <v>141</v>
      </c>
      <c r="E110" s="37"/>
      <c r="F110" s="195" t="s">
        <v>1299</v>
      </c>
      <c r="G110" s="37"/>
      <c r="H110" s="37"/>
      <c r="I110" s="191"/>
      <c r="J110" s="37"/>
      <c r="K110" s="37"/>
      <c r="L110" s="40"/>
      <c r="M110" s="192"/>
      <c r="N110" s="193"/>
      <c r="O110" s="65"/>
      <c r="P110" s="65"/>
      <c r="Q110" s="65"/>
      <c r="R110" s="65"/>
      <c r="S110" s="65"/>
      <c r="T110" s="66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T110" s="18" t="s">
        <v>141</v>
      </c>
      <c r="AU110" s="18" t="s">
        <v>82</v>
      </c>
    </row>
    <row r="111" spans="1:65" s="13" customFormat="1" ht="11.25">
      <c r="B111" s="196"/>
      <c r="C111" s="197"/>
      <c r="D111" s="189" t="s">
        <v>143</v>
      </c>
      <c r="E111" s="198" t="s">
        <v>19</v>
      </c>
      <c r="F111" s="199" t="s">
        <v>1300</v>
      </c>
      <c r="G111" s="197"/>
      <c r="H111" s="200">
        <v>1.1000000000000001</v>
      </c>
      <c r="I111" s="201"/>
      <c r="J111" s="197"/>
      <c r="K111" s="197"/>
      <c r="L111" s="202"/>
      <c r="M111" s="203"/>
      <c r="N111" s="204"/>
      <c r="O111" s="204"/>
      <c r="P111" s="204"/>
      <c r="Q111" s="204"/>
      <c r="R111" s="204"/>
      <c r="S111" s="204"/>
      <c r="T111" s="205"/>
      <c r="AT111" s="206" t="s">
        <v>143</v>
      </c>
      <c r="AU111" s="206" t="s">
        <v>82</v>
      </c>
      <c r="AV111" s="13" t="s">
        <v>82</v>
      </c>
      <c r="AW111" s="13" t="s">
        <v>33</v>
      </c>
      <c r="AX111" s="13" t="s">
        <v>71</v>
      </c>
      <c r="AY111" s="206" t="s">
        <v>130</v>
      </c>
    </row>
    <row r="112" spans="1:65" s="13" customFormat="1" ht="22.5">
      <c r="B112" s="196"/>
      <c r="C112" s="197"/>
      <c r="D112" s="189" t="s">
        <v>143</v>
      </c>
      <c r="E112" s="198" t="s">
        <v>19</v>
      </c>
      <c r="F112" s="199" t="s">
        <v>1301</v>
      </c>
      <c r="G112" s="197"/>
      <c r="H112" s="200">
        <v>9</v>
      </c>
      <c r="I112" s="201"/>
      <c r="J112" s="197"/>
      <c r="K112" s="197"/>
      <c r="L112" s="202"/>
      <c r="M112" s="203"/>
      <c r="N112" s="204"/>
      <c r="O112" s="204"/>
      <c r="P112" s="204"/>
      <c r="Q112" s="204"/>
      <c r="R112" s="204"/>
      <c r="S112" s="204"/>
      <c r="T112" s="205"/>
      <c r="AT112" s="206" t="s">
        <v>143</v>
      </c>
      <c r="AU112" s="206" t="s">
        <v>82</v>
      </c>
      <c r="AV112" s="13" t="s">
        <v>82</v>
      </c>
      <c r="AW112" s="13" t="s">
        <v>33</v>
      </c>
      <c r="AX112" s="13" t="s">
        <v>71</v>
      </c>
      <c r="AY112" s="206" t="s">
        <v>130</v>
      </c>
    </row>
    <row r="113" spans="1:65" s="13" customFormat="1" ht="11.25">
      <c r="B113" s="196"/>
      <c r="C113" s="197"/>
      <c r="D113" s="189" t="s">
        <v>143</v>
      </c>
      <c r="E113" s="198" t="s">
        <v>19</v>
      </c>
      <c r="F113" s="199" t="s">
        <v>1302</v>
      </c>
      <c r="G113" s="197"/>
      <c r="H113" s="200">
        <v>1.2</v>
      </c>
      <c r="I113" s="201"/>
      <c r="J113" s="197"/>
      <c r="K113" s="197"/>
      <c r="L113" s="202"/>
      <c r="M113" s="203"/>
      <c r="N113" s="204"/>
      <c r="O113" s="204"/>
      <c r="P113" s="204"/>
      <c r="Q113" s="204"/>
      <c r="R113" s="204"/>
      <c r="S113" s="204"/>
      <c r="T113" s="205"/>
      <c r="AT113" s="206" t="s">
        <v>143</v>
      </c>
      <c r="AU113" s="206" t="s">
        <v>82</v>
      </c>
      <c r="AV113" s="13" t="s">
        <v>82</v>
      </c>
      <c r="AW113" s="13" t="s">
        <v>33</v>
      </c>
      <c r="AX113" s="13" t="s">
        <v>71</v>
      </c>
      <c r="AY113" s="206" t="s">
        <v>130</v>
      </c>
    </row>
    <row r="114" spans="1:65" s="2" customFormat="1" ht="16.5" customHeight="1">
      <c r="A114" s="35"/>
      <c r="B114" s="36"/>
      <c r="C114" s="176" t="s">
        <v>164</v>
      </c>
      <c r="D114" s="176" t="s">
        <v>132</v>
      </c>
      <c r="E114" s="177" t="s">
        <v>179</v>
      </c>
      <c r="F114" s="178" t="s">
        <v>180</v>
      </c>
      <c r="G114" s="179" t="s">
        <v>173</v>
      </c>
      <c r="H114" s="180">
        <v>3</v>
      </c>
      <c r="I114" s="181"/>
      <c r="J114" s="182">
        <f>ROUND(I114*H114,2)</f>
        <v>0</v>
      </c>
      <c r="K114" s="178" t="s">
        <v>136</v>
      </c>
      <c r="L114" s="40"/>
      <c r="M114" s="183" t="s">
        <v>19</v>
      </c>
      <c r="N114" s="184" t="s">
        <v>42</v>
      </c>
      <c r="O114" s="65"/>
      <c r="P114" s="185">
        <f>O114*H114</f>
        <v>0</v>
      </c>
      <c r="Q114" s="185">
        <v>1.269E-2</v>
      </c>
      <c r="R114" s="185">
        <f>Q114*H114</f>
        <v>3.807E-2</v>
      </c>
      <c r="S114" s="185">
        <v>0</v>
      </c>
      <c r="T114" s="186">
        <f>S114*H114</f>
        <v>0</v>
      </c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R114" s="187" t="s">
        <v>137</v>
      </c>
      <c r="AT114" s="187" t="s">
        <v>132</v>
      </c>
      <c r="AU114" s="187" t="s">
        <v>82</v>
      </c>
      <c r="AY114" s="18" t="s">
        <v>130</v>
      </c>
      <c r="BE114" s="188">
        <f>IF(N114="základní",J114,0)</f>
        <v>0</v>
      </c>
      <c r="BF114" s="188">
        <f>IF(N114="snížená",J114,0)</f>
        <v>0</v>
      </c>
      <c r="BG114" s="188">
        <f>IF(N114="zákl. přenesená",J114,0)</f>
        <v>0</v>
      </c>
      <c r="BH114" s="188">
        <f>IF(N114="sníž. přenesená",J114,0)</f>
        <v>0</v>
      </c>
      <c r="BI114" s="188">
        <f>IF(N114="nulová",J114,0)</f>
        <v>0</v>
      </c>
      <c r="BJ114" s="18" t="s">
        <v>79</v>
      </c>
      <c r="BK114" s="188">
        <f>ROUND(I114*H114,2)</f>
        <v>0</v>
      </c>
      <c r="BL114" s="18" t="s">
        <v>137</v>
      </c>
      <c r="BM114" s="187" t="s">
        <v>1303</v>
      </c>
    </row>
    <row r="115" spans="1:65" s="2" customFormat="1" ht="29.25">
      <c r="A115" s="35"/>
      <c r="B115" s="36"/>
      <c r="C115" s="37"/>
      <c r="D115" s="189" t="s">
        <v>139</v>
      </c>
      <c r="E115" s="37"/>
      <c r="F115" s="190" t="s">
        <v>182</v>
      </c>
      <c r="G115" s="37"/>
      <c r="H115" s="37"/>
      <c r="I115" s="191"/>
      <c r="J115" s="37"/>
      <c r="K115" s="37"/>
      <c r="L115" s="40"/>
      <c r="M115" s="192"/>
      <c r="N115" s="193"/>
      <c r="O115" s="65"/>
      <c r="P115" s="65"/>
      <c r="Q115" s="65"/>
      <c r="R115" s="65"/>
      <c r="S115" s="65"/>
      <c r="T115" s="66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T115" s="18" t="s">
        <v>139</v>
      </c>
      <c r="AU115" s="18" t="s">
        <v>82</v>
      </c>
    </row>
    <row r="116" spans="1:65" s="2" customFormat="1" ht="11.25">
      <c r="A116" s="35"/>
      <c r="B116" s="36"/>
      <c r="C116" s="37"/>
      <c r="D116" s="194" t="s">
        <v>141</v>
      </c>
      <c r="E116" s="37"/>
      <c r="F116" s="195" t="s">
        <v>183</v>
      </c>
      <c r="G116" s="37"/>
      <c r="H116" s="37"/>
      <c r="I116" s="191"/>
      <c r="J116" s="37"/>
      <c r="K116" s="37"/>
      <c r="L116" s="40"/>
      <c r="M116" s="192"/>
      <c r="N116" s="193"/>
      <c r="O116" s="65"/>
      <c r="P116" s="65"/>
      <c r="Q116" s="65"/>
      <c r="R116" s="65"/>
      <c r="S116" s="65"/>
      <c r="T116" s="66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18" t="s">
        <v>141</v>
      </c>
      <c r="AU116" s="18" t="s">
        <v>82</v>
      </c>
    </row>
    <row r="117" spans="1:65" s="13" customFormat="1" ht="11.25">
      <c r="B117" s="196"/>
      <c r="C117" s="197"/>
      <c r="D117" s="189" t="s">
        <v>143</v>
      </c>
      <c r="E117" s="198" t="s">
        <v>19</v>
      </c>
      <c r="F117" s="199" t="s">
        <v>1304</v>
      </c>
      <c r="G117" s="197"/>
      <c r="H117" s="200">
        <v>1</v>
      </c>
      <c r="I117" s="201"/>
      <c r="J117" s="197"/>
      <c r="K117" s="197"/>
      <c r="L117" s="202"/>
      <c r="M117" s="203"/>
      <c r="N117" s="204"/>
      <c r="O117" s="204"/>
      <c r="P117" s="204"/>
      <c r="Q117" s="204"/>
      <c r="R117" s="204"/>
      <c r="S117" s="204"/>
      <c r="T117" s="205"/>
      <c r="AT117" s="206" t="s">
        <v>143</v>
      </c>
      <c r="AU117" s="206" t="s">
        <v>82</v>
      </c>
      <c r="AV117" s="13" t="s">
        <v>82</v>
      </c>
      <c r="AW117" s="13" t="s">
        <v>33</v>
      </c>
      <c r="AX117" s="13" t="s">
        <v>71</v>
      </c>
      <c r="AY117" s="206" t="s">
        <v>130</v>
      </c>
    </row>
    <row r="118" spans="1:65" s="13" customFormat="1" ht="11.25">
      <c r="B118" s="196"/>
      <c r="C118" s="197"/>
      <c r="D118" s="189" t="s">
        <v>143</v>
      </c>
      <c r="E118" s="198" t="s">
        <v>19</v>
      </c>
      <c r="F118" s="199" t="s">
        <v>1305</v>
      </c>
      <c r="G118" s="197"/>
      <c r="H118" s="200">
        <v>2</v>
      </c>
      <c r="I118" s="201"/>
      <c r="J118" s="197"/>
      <c r="K118" s="197"/>
      <c r="L118" s="202"/>
      <c r="M118" s="203"/>
      <c r="N118" s="204"/>
      <c r="O118" s="204"/>
      <c r="P118" s="204"/>
      <c r="Q118" s="204"/>
      <c r="R118" s="204"/>
      <c r="S118" s="204"/>
      <c r="T118" s="205"/>
      <c r="AT118" s="206" t="s">
        <v>143</v>
      </c>
      <c r="AU118" s="206" t="s">
        <v>82</v>
      </c>
      <c r="AV118" s="13" t="s">
        <v>82</v>
      </c>
      <c r="AW118" s="13" t="s">
        <v>33</v>
      </c>
      <c r="AX118" s="13" t="s">
        <v>71</v>
      </c>
      <c r="AY118" s="206" t="s">
        <v>130</v>
      </c>
    </row>
    <row r="119" spans="1:65" s="2" customFormat="1" ht="16.5" customHeight="1">
      <c r="A119" s="35"/>
      <c r="B119" s="36"/>
      <c r="C119" s="176" t="s">
        <v>170</v>
      </c>
      <c r="D119" s="176" t="s">
        <v>132</v>
      </c>
      <c r="E119" s="177" t="s">
        <v>187</v>
      </c>
      <c r="F119" s="178" t="s">
        <v>188</v>
      </c>
      <c r="G119" s="179" t="s">
        <v>173</v>
      </c>
      <c r="H119" s="180">
        <v>5.55</v>
      </c>
      <c r="I119" s="181"/>
      <c r="J119" s="182">
        <f>ROUND(I119*H119,2)</f>
        <v>0</v>
      </c>
      <c r="K119" s="178" t="s">
        <v>136</v>
      </c>
      <c r="L119" s="40"/>
      <c r="M119" s="183" t="s">
        <v>19</v>
      </c>
      <c r="N119" s="184" t="s">
        <v>42</v>
      </c>
      <c r="O119" s="65"/>
      <c r="P119" s="185">
        <f>O119*H119</f>
        <v>0</v>
      </c>
      <c r="Q119" s="185">
        <v>3.6900000000000002E-2</v>
      </c>
      <c r="R119" s="185">
        <f>Q119*H119</f>
        <v>0.204795</v>
      </c>
      <c r="S119" s="185">
        <v>0</v>
      </c>
      <c r="T119" s="186">
        <f>S119*H119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187" t="s">
        <v>137</v>
      </c>
      <c r="AT119" s="187" t="s">
        <v>132</v>
      </c>
      <c r="AU119" s="187" t="s">
        <v>82</v>
      </c>
      <c r="AY119" s="18" t="s">
        <v>130</v>
      </c>
      <c r="BE119" s="188">
        <f>IF(N119="základní",J119,0)</f>
        <v>0</v>
      </c>
      <c r="BF119" s="188">
        <f>IF(N119="snížená",J119,0)</f>
        <v>0</v>
      </c>
      <c r="BG119" s="188">
        <f>IF(N119="zákl. přenesená",J119,0)</f>
        <v>0</v>
      </c>
      <c r="BH119" s="188">
        <f>IF(N119="sníž. přenesená",J119,0)</f>
        <v>0</v>
      </c>
      <c r="BI119" s="188">
        <f>IF(N119="nulová",J119,0)</f>
        <v>0</v>
      </c>
      <c r="BJ119" s="18" t="s">
        <v>79</v>
      </c>
      <c r="BK119" s="188">
        <f>ROUND(I119*H119,2)</f>
        <v>0</v>
      </c>
      <c r="BL119" s="18" t="s">
        <v>137</v>
      </c>
      <c r="BM119" s="187" t="s">
        <v>1306</v>
      </c>
    </row>
    <row r="120" spans="1:65" s="2" customFormat="1" ht="29.25">
      <c r="A120" s="35"/>
      <c r="B120" s="36"/>
      <c r="C120" s="37"/>
      <c r="D120" s="189" t="s">
        <v>139</v>
      </c>
      <c r="E120" s="37"/>
      <c r="F120" s="190" t="s">
        <v>190</v>
      </c>
      <c r="G120" s="37"/>
      <c r="H120" s="37"/>
      <c r="I120" s="191"/>
      <c r="J120" s="37"/>
      <c r="K120" s="37"/>
      <c r="L120" s="40"/>
      <c r="M120" s="192"/>
      <c r="N120" s="193"/>
      <c r="O120" s="65"/>
      <c r="P120" s="65"/>
      <c r="Q120" s="65"/>
      <c r="R120" s="65"/>
      <c r="S120" s="65"/>
      <c r="T120" s="66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8" t="s">
        <v>139</v>
      </c>
      <c r="AU120" s="18" t="s">
        <v>82</v>
      </c>
    </row>
    <row r="121" spans="1:65" s="2" customFormat="1" ht="11.25">
      <c r="A121" s="35"/>
      <c r="B121" s="36"/>
      <c r="C121" s="37"/>
      <c r="D121" s="194" t="s">
        <v>141</v>
      </c>
      <c r="E121" s="37"/>
      <c r="F121" s="195" t="s">
        <v>191</v>
      </c>
      <c r="G121" s="37"/>
      <c r="H121" s="37"/>
      <c r="I121" s="191"/>
      <c r="J121" s="37"/>
      <c r="K121" s="37"/>
      <c r="L121" s="40"/>
      <c r="M121" s="192"/>
      <c r="N121" s="193"/>
      <c r="O121" s="65"/>
      <c r="P121" s="65"/>
      <c r="Q121" s="65"/>
      <c r="R121" s="65"/>
      <c r="S121" s="65"/>
      <c r="T121" s="66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8" t="s">
        <v>141</v>
      </c>
      <c r="AU121" s="18" t="s">
        <v>82</v>
      </c>
    </row>
    <row r="122" spans="1:65" s="13" customFormat="1" ht="11.25">
      <c r="B122" s="196"/>
      <c r="C122" s="197"/>
      <c r="D122" s="189" t="s">
        <v>143</v>
      </c>
      <c r="E122" s="198" t="s">
        <v>19</v>
      </c>
      <c r="F122" s="199" t="s">
        <v>1307</v>
      </c>
      <c r="G122" s="197"/>
      <c r="H122" s="200">
        <v>1.35</v>
      </c>
      <c r="I122" s="201"/>
      <c r="J122" s="197"/>
      <c r="K122" s="197"/>
      <c r="L122" s="202"/>
      <c r="M122" s="203"/>
      <c r="N122" s="204"/>
      <c r="O122" s="204"/>
      <c r="P122" s="204"/>
      <c r="Q122" s="204"/>
      <c r="R122" s="204"/>
      <c r="S122" s="204"/>
      <c r="T122" s="205"/>
      <c r="AT122" s="206" t="s">
        <v>143</v>
      </c>
      <c r="AU122" s="206" t="s">
        <v>82</v>
      </c>
      <c r="AV122" s="13" t="s">
        <v>82</v>
      </c>
      <c r="AW122" s="13" t="s">
        <v>33</v>
      </c>
      <c r="AX122" s="13" t="s">
        <v>71</v>
      </c>
      <c r="AY122" s="206" t="s">
        <v>130</v>
      </c>
    </row>
    <row r="123" spans="1:65" s="13" customFormat="1" ht="11.25">
      <c r="B123" s="196"/>
      <c r="C123" s="197"/>
      <c r="D123" s="189" t="s">
        <v>143</v>
      </c>
      <c r="E123" s="198" t="s">
        <v>19</v>
      </c>
      <c r="F123" s="199" t="s">
        <v>1308</v>
      </c>
      <c r="G123" s="197"/>
      <c r="H123" s="200">
        <v>4.2</v>
      </c>
      <c r="I123" s="201"/>
      <c r="J123" s="197"/>
      <c r="K123" s="197"/>
      <c r="L123" s="202"/>
      <c r="M123" s="203"/>
      <c r="N123" s="204"/>
      <c r="O123" s="204"/>
      <c r="P123" s="204"/>
      <c r="Q123" s="204"/>
      <c r="R123" s="204"/>
      <c r="S123" s="204"/>
      <c r="T123" s="205"/>
      <c r="AT123" s="206" t="s">
        <v>143</v>
      </c>
      <c r="AU123" s="206" t="s">
        <v>82</v>
      </c>
      <c r="AV123" s="13" t="s">
        <v>82</v>
      </c>
      <c r="AW123" s="13" t="s">
        <v>33</v>
      </c>
      <c r="AX123" s="13" t="s">
        <v>71</v>
      </c>
      <c r="AY123" s="206" t="s">
        <v>130</v>
      </c>
    </row>
    <row r="124" spans="1:65" s="2" customFormat="1" ht="16.5" customHeight="1">
      <c r="A124" s="35"/>
      <c r="B124" s="36"/>
      <c r="C124" s="176" t="s">
        <v>178</v>
      </c>
      <c r="D124" s="176" t="s">
        <v>132</v>
      </c>
      <c r="E124" s="177" t="s">
        <v>195</v>
      </c>
      <c r="F124" s="178" t="s">
        <v>196</v>
      </c>
      <c r="G124" s="179" t="s">
        <v>173</v>
      </c>
      <c r="H124" s="180">
        <v>1</v>
      </c>
      <c r="I124" s="181"/>
      <c r="J124" s="182">
        <f>ROUND(I124*H124,2)</f>
        <v>0</v>
      </c>
      <c r="K124" s="178" t="s">
        <v>19</v>
      </c>
      <c r="L124" s="40"/>
      <c r="M124" s="183" t="s">
        <v>19</v>
      </c>
      <c r="N124" s="184" t="s">
        <v>42</v>
      </c>
      <c r="O124" s="65"/>
      <c r="P124" s="185">
        <f>O124*H124</f>
        <v>0</v>
      </c>
      <c r="Q124" s="185">
        <v>1.269E-2</v>
      </c>
      <c r="R124" s="185">
        <f>Q124*H124</f>
        <v>1.269E-2</v>
      </c>
      <c r="S124" s="185">
        <v>0</v>
      </c>
      <c r="T124" s="186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87" t="s">
        <v>137</v>
      </c>
      <c r="AT124" s="187" t="s">
        <v>132</v>
      </c>
      <c r="AU124" s="187" t="s">
        <v>82</v>
      </c>
      <c r="AY124" s="18" t="s">
        <v>130</v>
      </c>
      <c r="BE124" s="188">
        <f>IF(N124="základní",J124,0)</f>
        <v>0</v>
      </c>
      <c r="BF124" s="188">
        <f>IF(N124="snížená",J124,0)</f>
        <v>0</v>
      </c>
      <c r="BG124" s="188">
        <f>IF(N124="zákl. přenesená",J124,0)</f>
        <v>0</v>
      </c>
      <c r="BH124" s="188">
        <f>IF(N124="sníž. přenesená",J124,0)</f>
        <v>0</v>
      </c>
      <c r="BI124" s="188">
        <f>IF(N124="nulová",J124,0)</f>
        <v>0</v>
      </c>
      <c r="BJ124" s="18" t="s">
        <v>79</v>
      </c>
      <c r="BK124" s="188">
        <f>ROUND(I124*H124,2)</f>
        <v>0</v>
      </c>
      <c r="BL124" s="18" t="s">
        <v>137</v>
      </c>
      <c r="BM124" s="187" t="s">
        <v>1309</v>
      </c>
    </row>
    <row r="125" spans="1:65" s="2" customFormat="1" ht="29.25">
      <c r="A125" s="35"/>
      <c r="B125" s="36"/>
      <c r="C125" s="37"/>
      <c r="D125" s="189" t="s">
        <v>139</v>
      </c>
      <c r="E125" s="37"/>
      <c r="F125" s="190" t="s">
        <v>198</v>
      </c>
      <c r="G125" s="37"/>
      <c r="H125" s="37"/>
      <c r="I125" s="191"/>
      <c r="J125" s="37"/>
      <c r="K125" s="37"/>
      <c r="L125" s="40"/>
      <c r="M125" s="192"/>
      <c r="N125" s="193"/>
      <c r="O125" s="65"/>
      <c r="P125" s="65"/>
      <c r="Q125" s="65"/>
      <c r="R125" s="65"/>
      <c r="S125" s="65"/>
      <c r="T125" s="66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139</v>
      </c>
      <c r="AU125" s="18" t="s">
        <v>82</v>
      </c>
    </row>
    <row r="126" spans="1:65" s="13" customFormat="1" ht="11.25">
      <c r="B126" s="196"/>
      <c r="C126" s="197"/>
      <c r="D126" s="189" t="s">
        <v>143</v>
      </c>
      <c r="E126" s="198" t="s">
        <v>19</v>
      </c>
      <c r="F126" s="199" t="s">
        <v>1310</v>
      </c>
      <c r="G126" s="197"/>
      <c r="H126" s="200">
        <v>1</v>
      </c>
      <c r="I126" s="201"/>
      <c r="J126" s="197"/>
      <c r="K126" s="197"/>
      <c r="L126" s="202"/>
      <c r="M126" s="203"/>
      <c r="N126" s="204"/>
      <c r="O126" s="204"/>
      <c r="P126" s="204"/>
      <c r="Q126" s="204"/>
      <c r="R126" s="204"/>
      <c r="S126" s="204"/>
      <c r="T126" s="205"/>
      <c r="AT126" s="206" t="s">
        <v>143</v>
      </c>
      <c r="AU126" s="206" t="s">
        <v>82</v>
      </c>
      <c r="AV126" s="13" t="s">
        <v>82</v>
      </c>
      <c r="AW126" s="13" t="s">
        <v>33</v>
      </c>
      <c r="AX126" s="13" t="s">
        <v>79</v>
      </c>
      <c r="AY126" s="206" t="s">
        <v>130</v>
      </c>
    </row>
    <row r="127" spans="1:65" s="2" customFormat="1" ht="16.5" customHeight="1">
      <c r="A127" s="35"/>
      <c r="B127" s="36"/>
      <c r="C127" s="176" t="s">
        <v>186</v>
      </c>
      <c r="D127" s="176" t="s">
        <v>132</v>
      </c>
      <c r="E127" s="177" t="s">
        <v>206</v>
      </c>
      <c r="F127" s="178" t="s">
        <v>207</v>
      </c>
      <c r="G127" s="179" t="s">
        <v>135</v>
      </c>
      <c r="H127" s="180">
        <v>51.55</v>
      </c>
      <c r="I127" s="181"/>
      <c r="J127" s="182">
        <f>ROUND(I127*H127,2)</f>
        <v>0</v>
      </c>
      <c r="K127" s="178" t="s">
        <v>136</v>
      </c>
      <c r="L127" s="40"/>
      <c r="M127" s="183" t="s">
        <v>19</v>
      </c>
      <c r="N127" s="184" t="s">
        <v>42</v>
      </c>
      <c r="O127" s="65"/>
      <c r="P127" s="185">
        <f>O127*H127</f>
        <v>0</v>
      </c>
      <c r="Q127" s="185">
        <v>0</v>
      </c>
      <c r="R127" s="185">
        <f>Q127*H127</f>
        <v>0</v>
      </c>
      <c r="S127" s="185">
        <v>0</v>
      </c>
      <c r="T127" s="186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87" t="s">
        <v>137</v>
      </c>
      <c r="AT127" s="187" t="s">
        <v>132</v>
      </c>
      <c r="AU127" s="187" t="s">
        <v>82</v>
      </c>
      <c r="AY127" s="18" t="s">
        <v>130</v>
      </c>
      <c r="BE127" s="188">
        <f>IF(N127="základní",J127,0)</f>
        <v>0</v>
      </c>
      <c r="BF127" s="188">
        <f>IF(N127="snížená",J127,0)</f>
        <v>0</v>
      </c>
      <c r="BG127" s="188">
        <f>IF(N127="zákl. přenesená",J127,0)</f>
        <v>0</v>
      </c>
      <c r="BH127" s="188">
        <f>IF(N127="sníž. přenesená",J127,0)</f>
        <v>0</v>
      </c>
      <c r="BI127" s="188">
        <f>IF(N127="nulová",J127,0)</f>
        <v>0</v>
      </c>
      <c r="BJ127" s="18" t="s">
        <v>79</v>
      </c>
      <c r="BK127" s="188">
        <f>ROUND(I127*H127,2)</f>
        <v>0</v>
      </c>
      <c r="BL127" s="18" t="s">
        <v>137</v>
      </c>
      <c r="BM127" s="187" t="s">
        <v>1311</v>
      </c>
    </row>
    <row r="128" spans="1:65" s="2" customFormat="1" ht="11.25">
      <c r="A128" s="35"/>
      <c r="B128" s="36"/>
      <c r="C128" s="37"/>
      <c r="D128" s="189" t="s">
        <v>139</v>
      </c>
      <c r="E128" s="37"/>
      <c r="F128" s="190" t="s">
        <v>209</v>
      </c>
      <c r="G128" s="37"/>
      <c r="H128" s="37"/>
      <c r="I128" s="191"/>
      <c r="J128" s="37"/>
      <c r="K128" s="37"/>
      <c r="L128" s="40"/>
      <c r="M128" s="192"/>
      <c r="N128" s="193"/>
      <c r="O128" s="65"/>
      <c r="P128" s="65"/>
      <c r="Q128" s="65"/>
      <c r="R128" s="65"/>
      <c r="S128" s="65"/>
      <c r="T128" s="66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8" t="s">
        <v>139</v>
      </c>
      <c r="AU128" s="18" t="s">
        <v>82</v>
      </c>
    </row>
    <row r="129" spans="1:65" s="2" customFormat="1" ht="11.25">
      <c r="A129" s="35"/>
      <c r="B129" s="36"/>
      <c r="C129" s="37"/>
      <c r="D129" s="194" t="s">
        <v>141</v>
      </c>
      <c r="E129" s="37"/>
      <c r="F129" s="195" t="s">
        <v>210</v>
      </c>
      <c r="G129" s="37"/>
      <c r="H129" s="37"/>
      <c r="I129" s="191"/>
      <c r="J129" s="37"/>
      <c r="K129" s="37"/>
      <c r="L129" s="40"/>
      <c r="M129" s="192"/>
      <c r="N129" s="193"/>
      <c r="O129" s="65"/>
      <c r="P129" s="65"/>
      <c r="Q129" s="65"/>
      <c r="R129" s="65"/>
      <c r="S129" s="65"/>
      <c r="T129" s="66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141</v>
      </c>
      <c r="AU129" s="18" t="s">
        <v>82</v>
      </c>
    </row>
    <row r="130" spans="1:65" s="13" customFormat="1" ht="11.25">
      <c r="B130" s="196"/>
      <c r="C130" s="197"/>
      <c r="D130" s="189" t="s">
        <v>143</v>
      </c>
      <c r="E130" s="198" t="s">
        <v>19</v>
      </c>
      <c r="F130" s="199" t="s">
        <v>1312</v>
      </c>
      <c r="G130" s="197"/>
      <c r="H130" s="200">
        <v>51.55</v>
      </c>
      <c r="I130" s="201"/>
      <c r="J130" s="197"/>
      <c r="K130" s="197"/>
      <c r="L130" s="202"/>
      <c r="M130" s="203"/>
      <c r="N130" s="204"/>
      <c r="O130" s="204"/>
      <c r="P130" s="204"/>
      <c r="Q130" s="204"/>
      <c r="R130" s="204"/>
      <c r="S130" s="204"/>
      <c r="T130" s="205"/>
      <c r="AT130" s="206" t="s">
        <v>143</v>
      </c>
      <c r="AU130" s="206" t="s">
        <v>82</v>
      </c>
      <c r="AV130" s="13" t="s">
        <v>82</v>
      </c>
      <c r="AW130" s="13" t="s">
        <v>33</v>
      </c>
      <c r="AX130" s="13" t="s">
        <v>79</v>
      </c>
      <c r="AY130" s="206" t="s">
        <v>130</v>
      </c>
    </row>
    <row r="131" spans="1:65" s="2" customFormat="1" ht="16.5" customHeight="1">
      <c r="A131" s="35"/>
      <c r="B131" s="36"/>
      <c r="C131" s="176" t="s">
        <v>194</v>
      </c>
      <c r="D131" s="176" t="s">
        <v>132</v>
      </c>
      <c r="E131" s="177" t="s">
        <v>212</v>
      </c>
      <c r="F131" s="178" t="s">
        <v>213</v>
      </c>
      <c r="G131" s="179" t="s">
        <v>214</v>
      </c>
      <c r="H131" s="180">
        <v>6.24</v>
      </c>
      <c r="I131" s="181"/>
      <c r="J131" s="182">
        <f>ROUND(I131*H131,2)</f>
        <v>0</v>
      </c>
      <c r="K131" s="178" t="s">
        <v>136</v>
      </c>
      <c r="L131" s="40"/>
      <c r="M131" s="183" t="s">
        <v>19</v>
      </c>
      <c r="N131" s="184" t="s">
        <v>42</v>
      </c>
      <c r="O131" s="65"/>
      <c r="P131" s="185">
        <f>O131*H131</f>
        <v>0</v>
      </c>
      <c r="Q131" s="185">
        <v>0</v>
      </c>
      <c r="R131" s="185">
        <f>Q131*H131</f>
        <v>0</v>
      </c>
      <c r="S131" s="185">
        <v>0</v>
      </c>
      <c r="T131" s="186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87" t="s">
        <v>137</v>
      </c>
      <c r="AT131" s="187" t="s">
        <v>132</v>
      </c>
      <c r="AU131" s="187" t="s">
        <v>82</v>
      </c>
      <c r="AY131" s="18" t="s">
        <v>130</v>
      </c>
      <c r="BE131" s="188">
        <f>IF(N131="základní",J131,0)</f>
        <v>0</v>
      </c>
      <c r="BF131" s="188">
        <f>IF(N131="snížená",J131,0)</f>
        <v>0</v>
      </c>
      <c r="BG131" s="188">
        <f>IF(N131="zákl. přenesená",J131,0)</f>
        <v>0</v>
      </c>
      <c r="BH131" s="188">
        <f>IF(N131="sníž. přenesená",J131,0)</f>
        <v>0</v>
      </c>
      <c r="BI131" s="188">
        <f>IF(N131="nulová",J131,0)</f>
        <v>0</v>
      </c>
      <c r="BJ131" s="18" t="s">
        <v>79</v>
      </c>
      <c r="BK131" s="188">
        <f>ROUND(I131*H131,2)</f>
        <v>0</v>
      </c>
      <c r="BL131" s="18" t="s">
        <v>137</v>
      </c>
      <c r="BM131" s="187" t="s">
        <v>1313</v>
      </c>
    </row>
    <row r="132" spans="1:65" s="2" customFormat="1" ht="19.5">
      <c r="A132" s="35"/>
      <c r="B132" s="36"/>
      <c r="C132" s="37"/>
      <c r="D132" s="189" t="s">
        <v>139</v>
      </c>
      <c r="E132" s="37"/>
      <c r="F132" s="190" t="s">
        <v>216</v>
      </c>
      <c r="G132" s="37"/>
      <c r="H132" s="37"/>
      <c r="I132" s="191"/>
      <c r="J132" s="37"/>
      <c r="K132" s="37"/>
      <c r="L132" s="40"/>
      <c r="M132" s="192"/>
      <c r="N132" s="193"/>
      <c r="O132" s="65"/>
      <c r="P132" s="65"/>
      <c r="Q132" s="65"/>
      <c r="R132" s="65"/>
      <c r="S132" s="65"/>
      <c r="T132" s="66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139</v>
      </c>
      <c r="AU132" s="18" t="s">
        <v>82</v>
      </c>
    </row>
    <row r="133" spans="1:65" s="2" customFormat="1" ht="11.25">
      <c r="A133" s="35"/>
      <c r="B133" s="36"/>
      <c r="C133" s="37"/>
      <c r="D133" s="194" t="s">
        <v>141</v>
      </c>
      <c r="E133" s="37"/>
      <c r="F133" s="195" t="s">
        <v>217</v>
      </c>
      <c r="G133" s="37"/>
      <c r="H133" s="37"/>
      <c r="I133" s="191"/>
      <c r="J133" s="37"/>
      <c r="K133" s="37"/>
      <c r="L133" s="40"/>
      <c r="M133" s="192"/>
      <c r="N133" s="193"/>
      <c r="O133" s="65"/>
      <c r="P133" s="65"/>
      <c r="Q133" s="65"/>
      <c r="R133" s="65"/>
      <c r="S133" s="65"/>
      <c r="T133" s="66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8" t="s">
        <v>141</v>
      </c>
      <c r="AU133" s="18" t="s">
        <v>82</v>
      </c>
    </row>
    <row r="134" spans="1:65" s="13" customFormat="1" ht="11.25">
      <c r="B134" s="196"/>
      <c r="C134" s="197"/>
      <c r="D134" s="189" t="s">
        <v>143</v>
      </c>
      <c r="E134" s="198" t="s">
        <v>19</v>
      </c>
      <c r="F134" s="199" t="s">
        <v>1314</v>
      </c>
      <c r="G134" s="197"/>
      <c r="H134" s="200">
        <v>6.24</v>
      </c>
      <c r="I134" s="201"/>
      <c r="J134" s="197"/>
      <c r="K134" s="197"/>
      <c r="L134" s="202"/>
      <c r="M134" s="203"/>
      <c r="N134" s="204"/>
      <c r="O134" s="204"/>
      <c r="P134" s="204"/>
      <c r="Q134" s="204"/>
      <c r="R134" s="204"/>
      <c r="S134" s="204"/>
      <c r="T134" s="205"/>
      <c r="AT134" s="206" t="s">
        <v>143</v>
      </c>
      <c r="AU134" s="206" t="s">
        <v>82</v>
      </c>
      <c r="AV134" s="13" t="s">
        <v>82</v>
      </c>
      <c r="AW134" s="13" t="s">
        <v>33</v>
      </c>
      <c r="AX134" s="13" t="s">
        <v>79</v>
      </c>
      <c r="AY134" s="206" t="s">
        <v>130</v>
      </c>
    </row>
    <row r="135" spans="1:65" s="2" customFormat="1" ht="21.75" customHeight="1">
      <c r="A135" s="35"/>
      <c r="B135" s="36"/>
      <c r="C135" s="176" t="s">
        <v>200</v>
      </c>
      <c r="D135" s="176" t="s">
        <v>132</v>
      </c>
      <c r="E135" s="177" t="s">
        <v>220</v>
      </c>
      <c r="F135" s="178" t="s">
        <v>221</v>
      </c>
      <c r="G135" s="179" t="s">
        <v>214</v>
      </c>
      <c r="H135" s="180">
        <v>2.2719999999999998</v>
      </c>
      <c r="I135" s="181"/>
      <c r="J135" s="182">
        <f>ROUND(I135*H135,2)</f>
        <v>0</v>
      </c>
      <c r="K135" s="178" t="s">
        <v>136</v>
      </c>
      <c r="L135" s="40"/>
      <c r="M135" s="183" t="s">
        <v>19</v>
      </c>
      <c r="N135" s="184" t="s">
        <v>42</v>
      </c>
      <c r="O135" s="65"/>
      <c r="P135" s="185">
        <f>O135*H135</f>
        <v>0</v>
      </c>
      <c r="Q135" s="185">
        <v>0</v>
      </c>
      <c r="R135" s="185">
        <f>Q135*H135</f>
        <v>0</v>
      </c>
      <c r="S135" s="185">
        <v>0</v>
      </c>
      <c r="T135" s="186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87" t="s">
        <v>137</v>
      </c>
      <c r="AT135" s="187" t="s">
        <v>132</v>
      </c>
      <c r="AU135" s="187" t="s">
        <v>82</v>
      </c>
      <c r="AY135" s="18" t="s">
        <v>130</v>
      </c>
      <c r="BE135" s="188">
        <f>IF(N135="základní",J135,0)</f>
        <v>0</v>
      </c>
      <c r="BF135" s="188">
        <f>IF(N135="snížená",J135,0)</f>
        <v>0</v>
      </c>
      <c r="BG135" s="188">
        <f>IF(N135="zákl. přenesená",J135,0)</f>
        <v>0</v>
      </c>
      <c r="BH135" s="188">
        <f>IF(N135="sníž. přenesená",J135,0)</f>
        <v>0</v>
      </c>
      <c r="BI135" s="188">
        <f>IF(N135="nulová",J135,0)</f>
        <v>0</v>
      </c>
      <c r="BJ135" s="18" t="s">
        <v>79</v>
      </c>
      <c r="BK135" s="188">
        <f>ROUND(I135*H135,2)</f>
        <v>0</v>
      </c>
      <c r="BL135" s="18" t="s">
        <v>137</v>
      </c>
      <c r="BM135" s="187" t="s">
        <v>1315</v>
      </c>
    </row>
    <row r="136" spans="1:65" s="2" customFormat="1" ht="19.5">
      <c r="A136" s="35"/>
      <c r="B136" s="36"/>
      <c r="C136" s="37"/>
      <c r="D136" s="189" t="s">
        <v>139</v>
      </c>
      <c r="E136" s="37"/>
      <c r="F136" s="190" t="s">
        <v>223</v>
      </c>
      <c r="G136" s="37"/>
      <c r="H136" s="37"/>
      <c r="I136" s="191"/>
      <c r="J136" s="37"/>
      <c r="K136" s="37"/>
      <c r="L136" s="40"/>
      <c r="M136" s="192"/>
      <c r="N136" s="193"/>
      <c r="O136" s="65"/>
      <c r="P136" s="65"/>
      <c r="Q136" s="65"/>
      <c r="R136" s="65"/>
      <c r="S136" s="65"/>
      <c r="T136" s="66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8" t="s">
        <v>139</v>
      </c>
      <c r="AU136" s="18" t="s">
        <v>82</v>
      </c>
    </row>
    <row r="137" spans="1:65" s="2" customFormat="1" ht="11.25">
      <c r="A137" s="35"/>
      <c r="B137" s="36"/>
      <c r="C137" s="37"/>
      <c r="D137" s="194" t="s">
        <v>141</v>
      </c>
      <c r="E137" s="37"/>
      <c r="F137" s="195" t="s">
        <v>224</v>
      </c>
      <c r="G137" s="37"/>
      <c r="H137" s="37"/>
      <c r="I137" s="191"/>
      <c r="J137" s="37"/>
      <c r="K137" s="37"/>
      <c r="L137" s="40"/>
      <c r="M137" s="192"/>
      <c r="N137" s="193"/>
      <c r="O137" s="65"/>
      <c r="P137" s="65"/>
      <c r="Q137" s="65"/>
      <c r="R137" s="65"/>
      <c r="S137" s="65"/>
      <c r="T137" s="66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8" t="s">
        <v>141</v>
      </c>
      <c r="AU137" s="18" t="s">
        <v>82</v>
      </c>
    </row>
    <row r="138" spans="1:65" s="13" customFormat="1" ht="11.25">
      <c r="B138" s="196"/>
      <c r="C138" s="197"/>
      <c r="D138" s="189" t="s">
        <v>143</v>
      </c>
      <c r="E138" s="198" t="s">
        <v>19</v>
      </c>
      <c r="F138" s="199" t="s">
        <v>1316</v>
      </c>
      <c r="G138" s="197"/>
      <c r="H138" s="200">
        <v>1.1359999999999999</v>
      </c>
      <c r="I138" s="201"/>
      <c r="J138" s="197"/>
      <c r="K138" s="197"/>
      <c r="L138" s="202"/>
      <c r="M138" s="203"/>
      <c r="N138" s="204"/>
      <c r="O138" s="204"/>
      <c r="P138" s="204"/>
      <c r="Q138" s="204"/>
      <c r="R138" s="204"/>
      <c r="S138" s="204"/>
      <c r="T138" s="205"/>
      <c r="AT138" s="206" t="s">
        <v>143</v>
      </c>
      <c r="AU138" s="206" t="s">
        <v>82</v>
      </c>
      <c r="AV138" s="13" t="s">
        <v>82</v>
      </c>
      <c r="AW138" s="13" t="s">
        <v>33</v>
      </c>
      <c r="AX138" s="13" t="s">
        <v>71</v>
      </c>
      <c r="AY138" s="206" t="s">
        <v>130</v>
      </c>
    </row>
    <row r="139" spans="1:65" s="13" customFormat="1" ht="11.25">
      <c r="B139" s="196"/>
      <c r="C139" s="197"/>
      <c r="D139" s="189" t="s">
        <v>143</v>
      </c>
      <c r="E139" s="198" t="s">
        <v>19</v>
      </c>
      <c r="F139" s="199" t="s">
        <v>1317</v>
      </c>
      <c r="G139" s="197"/>
      <c r="H139" s="200">
        <v>1.1359999999999999</v>
      </c>
      <c r="I139" s="201"/>
      <c r="J139" s="197"/>
      <c r="K139" s="197"/>
      <c r="L139" s="202"/>
      <c r="M139" s="203"/>
      <c r="N139" s="204"/>
      <c r="O139" s="204"/>
      <c r="P139" s="204"/>
      <c r="Q139" s="204"/>
      <c r="R139" s="204"/>
      <c r="S139" s="204"/>
      <c r="T139" s="205"/>
      <c r="AT139" s="206" t="s">
        <v>143</v>
      </c>
      <c r="AU139" s="206" t="s">
        <v>82</v>
      </c>
      <c r="AV139" s="13" t="s">
        <v>82</v>
      </c>
      <c r="AW139" s="13" t="s">
        <v>33</v>
      </c>
      <c r="AX139" s="13" t="s">
        <v>71</v>
      </c>
      <c r="AY139" s="206" t="s">
        <v>130</v>
      </c>
    </row>
    <row r="140" spans="1:65" s="2" customFormat="1" ht="21.75" customHeight="1">
      <c r="A140" s="35"/>
      <c r="B140" s="36"/>
      <c r="C140" s="176" t="s">
        <v>205</v>
      </c>
      <c r="D140" s="176" t="s">
        <v>132</v>
      </c>
      <c r="E140" s="177" t="s">
        <v>228</v>
      </c>
      <c r="F140" s="178" t="s">
        <v>229</v>
      </c>
      <c r="G140" s="179" t="s">
        <v>214</v>
      </c>
      <c r="H140" s="180">
        <v>43.587000000000003</v>
      </c>
      <c r="I140" s="181"/>
      <c r="J140" s="182">
        <f>ROUND(I140*H140,2)</f>
        <v>0</v>
      </c>
      <c r="K140" s="178" t="s">
        <v>136</v>
      </c>
      <c r="L140" s="40"/>
      <c r="M140" s="183" t="s">
        <v>19</v>
      </c>
      <c r="N140" s="184" t="s">
        <v>42</v>
      </c>
      <c r="O140" s="65"/>
      <c r="P140" s="185">
        <f>O140*H140</f>
        <v>0</v>
      </c>
      <c r="Q140" s="185">
        <v>0</v>
      </c>
      <c r="R140" s="185">
        <f>Q140*H140</f>
        <v>0</v>
      </c>
      <c r="S140" s="185">
        <v>0</v>
      </c>
      <c r="T140" s="186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87" t="s">
        <v>137</v>
      </c>
      <c r="AT140" s="187" t="s">
        <v>132</v>
      </c>
      <c r="AU140" s="187" t="s">
        <v>82</v>
      </c>
      <c r="AY140" s="18" t="s">
        <v>130</v>
      </c>
      <c r="BE140" s="188">
        <f>IF(N140="základní",J140,0)</f>
        <v>0</v>
      </c>
      <c r="BF140" s="188">
        <f>IF(N140="snížená",J140,0)</f>
        <v>0</v>
      </c>
      <c r="BG140" s="188">
        <f>IF(N140="zákl. přenesená",J140,0)</f>
        <v>0</v>
      </c>
      <c r="BH140" s="188">
        <f>IF(N140="sníž. přenesená",J140,0)</f>
        <v>0</v>
      </c>
      <c r="BI140" s="188">
        <f>IF(N140="nulová",J140,0)</f>
        <v>0</v>
      </c>
      <c r="BJ140" s="18" t="s">
        <v>79</v>
      </c>
      <c r="BK140" s="188">
        <f>ROUND(I140*H140,2)</f>
        <v>0</v>
      </c>
      <c r="BL140" s="18" t="s">
        <v>137</v>
      </c>
      <c r="BM140" s="187" t="s">
        <v>1318</v>
      </c>
    </row>
    <row r="141" spans="1:65" s="2" customFormat="1" ht="19.5">
      <c r="A141" s="35"/>
      <c r="B141" s="36"/>
      <c r="C141" s="37"/>
      <c r="D141" s="189" t="s">
        <v>139</v>
      </c>
      <c r="E141" s="37"/>
      <c r="F141" s="190" t="s">
        <v>231</v>
      </c>
      <c r="G141" s="37"/>
      <c r="H141" s="37"/>
      <c r="I141" s="191"/>
      <c r="J141" s="37"/>
      <c r="K141" s="37"/>
      <c r="L141" s="40"/>
      <c r="M141" s="192"/>
      <c r="N141" s="193"/>
      <c r="O141" s="65"/>
      <c r="P141" s="65"/>
      <c r="Q141" s="65"/>
      <c r="R141" s="65"/>
      <c r="S141" s="65"/>
      <c r="T141" s="66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8" t="s">
        <v>139</v>
      </c>
      <c r="AU141" s="18" t="s">
        <v>82</v>
      </c>
    </row>
    <row r="142" spans="1:65" s="2" customFormat="1" ht="11.25">
      <c r="A142" s="35"/>
      <c r="B142" s="36"/>
      <c r="C142" s="37"/>
      <c r="D142" s="194" t="s">
        <v>141</v>
      </c>
      <c r="E142" s="37"/>
      <c r="F142" s="195" t="s">
        <v>232</v>
      </c>
      <c r="G142" s="37"/>
      <c r="H142" s="37"/>
      <c r="I142" s="191"/>
      <c r="J142" s="37"/>
      <c r="K142" s="37"/>
      <c r="L142" s="40"/>
      <c r="M142" s="192"/>
      <c r="N142" s="193"/>
      <c r="O142" s="65"/>
      <c r="P142" s="65"/>
      <c r="Q142" s="65"/>
      <c r="R142" s="65"/>
      <c r="S142" s="65"/>
      <c r="T142" s="66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8" t="s">
        <v>141</v>
      </c>
      <c r="AU142" s="18" t="s">
        <v>82</v>
      </c>
    </row>
    <row r="143" spans="1:65" s="2" customFormat="1" ht="29.25">
      <c r="A143" s="35"/>
      <c r="B143" s="36"/>
      <c r="C143" s="37"/>
      <c r="D143" s="189" t="s">
        <v>233</v>
      </c>
      <c r="E143" s="37"/>
      <c r="F143" s="207" t="s">
        <v>1319</v>
      </c>
      <c r="G143" s="37"/>
      <c r="H143" s="37"/>
      <c r="I143" s="191"/>
      <c r="J143" s="37"/>
      <c r="K143" s="37"/>
      <c r="L143" s="40"/>
      <c r="M143" s="192"/>
      <c r="N143" s="193"/>
      <c r="O143" s="65"/>
      <c r="P143" s="65"/>
      <c r="Q143" s="65"/>
      <c r="R143" s="65"/>
      <c r="S143" s="65"/>
      <c r="T143" s="66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18" t="s">
        <v>233</v>
      </c>
      <c r="AU143" s="18" t="s">
        <v>82</v>
      </c>
    </row>
    <row r="144" spans="1:65" s="13" customFormat="1" ht="11.25">
      <c r="B144" s="196"/>
      <c r="C144" s="197"/>
      <c r="D144" s="189" t="s">
        <v>143</v>
      </c>
      <c r="E144" s="198" t="s">
        <v>19</v>
      </c>
      <c r="F144" s="199" t="s">
        <v>1320</v>
      </c>
      <c r="G144" s="197"/>
      <c r="H144" s="200">
        <v>43.587000000000003</v>
      </c>
      <c r="I144" s="201"/>
      <c r="J144" s="197"/>
      <c r="K144" s="197"/>
      <c r="L144" s="202"/>
      <c r="M144" s="203"/>
      <c r="N144" s="204"/>
      <c r="O144" s="204"/>
      <c r="P144" s="204"/>
      <c r="Q144" s="204"/>
      <c r="R144" s="204"/>
      <c r="S144" s="204"/>
      <c r="T144" s="205"/>
      <c r="AT144" s="206" t="s">
        <v>143</v>
      </c>
      <c r="AU144" s="206" t="s">
        <v>82</v>
      </c>
      <c r="AV144" s="13" t="s">
        <v>82</v>
      </c>
      <c r="AW144" s="13" t="s">
        <v>33</v>
      </c>
      <c r="AX144" s="13" t="s">
        <v>79</v>
      </c>
      <c r="AY144" s="206" t="s">
        <v>130</v>
      </c>
    </row>
    <row r="145" spans="1:65" s="2" customFormat="1" ht="21.75" customHeight="1">
      <c r="A145" s="35"/>
      <c r="B145" s="36"/>
      <c r="C145" s="176" t="s">
        <v>8</v>
      </c>
      <c r="D145" s="176" t="s">
        <v>132</v>
      </c>
      <c r="E145" s="177" t="s">
        <v>238</v>
      </c>
      <c r="F145" s="178" t="s">
        <v>239</v>
      </c>
      <c r="G145" s="179" t="s">
        <v>214</v>
      </c>
      <c r="H145" s="180">
        <v>4.2880000000000003</v>
      </c>
      <c r="I145" s="181"/>
      <c r="J145" s="182">
        <f>ROUND(I145*H145,2)</f>
        <v>0</v>
      </c>
      <c r="K145" s="178" t="s">
        <v>136</v>
      </c>
      <c r="L145" s="40"/>
      <c r="M145" s="183" t="s">
        <v>19</v>
      </c>
      <c r="N145" s="184" t="s">
        <v>42</v>
      </c>
      <c r="O145" s="65"/>
      <c r="P145" s="185">
        <f>O145*H145</f>
        <v>0</v>
      </c>
      <c r="Q145" s="185">
        <v>0</v>
      </c>
      <c r="R145" s="185">
        <f>Q145*H145</f>
        <v>0</v>
      </c>
      <c r="S145" s="185">
        <v>0</v>
      </c>
      <c r="T145" s="186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87" t="s">
        <v>137</v>
      </c>
      <c r="AT145" s="187" t="s">
        <v>132</v>
      </c>
      <c r="AU145" s="187" t="s">
        <v>82</v>
      </c>
      <c r="AY145" s="18" t="s">
        <v>130</v>
      </c>
      <c r="BE145" s="188">
        <f>IF(N145="základní",J145,0)</f>
        <v>0</v>
      </c>
      <c r="BF145" s="188">
        <f>IF(N145="snížená",J145,0)</f>
        <v>0</v>
      </c>
      <c r="BG145" s="188">
        <f>IF(N145="zákl. přenesená",J145,0)</f>
        <v>0</v>
      </c>
      <c r="BH145" s="188">
        <f>IF(N145="sníž. přenesená",J145,0)</f>
        <v>0</v>
      </c>
      <c r="BI145" s="188">
        <f>IF(N145="nulová",J145,0)</f>
        <v>0</v>
      </c>
      <c r="BJ145" s="18" t="s">
        <v>79</v>
      </c>
      <c r="BK145" s="188">
        <f>ROUND(I145*H145,2)</f>
        <v>0</v>
      </c>
      <c r="BL145" s="18" t="s">
        <v>137</v>
      </c>
      <c r="BM145" s="187" t="s">
        <v>1321</v>
      </c>
    </row>
    <row r="146" spans="1:65" s="2" customFormat="1" ht="19.5">
      <c r="A146" s="35"/>
      <c r="B146" s="36"/>
      <c r="C146" s="37"/>
      <c r="D146" s="189" t="s">
        <v>139</v>
      </c>
      <c r="E146" s="37"/>
      <c r="F146" s="190" t="s">
        <v>241</v>
      </c>
      <c r="G146" s="37"/>
      <c r="H146" s="37"/>
      <c r="I146" s="191"/>
      <c r="J146" s="37"/>
      <c r="K146" s="37"/>
      <c r="L146" s="40"/>
      <c r="M146" s="192"/>
      <c r="N146" s="193"/>
      <c r="O146" s="65"/>
      <c r="P146" s="65"/>
      <c r="Q146" s="65"/>
      <c r="R146" s="65"/>
      <c r="S146" s="65"/>
      <c r="T146" s="66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18" t="s">
        <v>139</v>
      </c>
      <c r="AU146" s="18" t="s">
        <v>82</v>
      </c>
    </row>
    <row r="147" spans="1:65" s="2" customFormat="1" ht="11.25">
      <c r="A147" s="35"/>
      <c r="B147" s="36"/>
      <c r="C147" s="37"/>
      <c r="D147" s="194" t="s">
        <v>141</v>
      </c>
      <c r="E147" s="37"/>
      <c r="F147" s="195" t="s">
        <v>242</v>
      </c>
      <c r="G147" s="37"/>
      <c r="H147" s="37"/>
      <c r="I147" s="191"/>
      <c r="J147" s="37"/>
      <c r="K147" s="37"/>
      <c r="L147" s="40"/>
      <c r="M147" s="192"/>
      <c r="N147" s="193"/>
      <c r="O147" s="65"/>
      <c r="P147" s="65"/>
      <c r="Q147" s="65"/>
      <c r="R147" s="65"/>
      <c r="S147" s="65"/>
      <c r="T147" s="66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8" t="s">
        <v>141</v>
      </c>
      <c r="AU147" s="18" t="s">
        <v>82</v>
      </c>
    </row>
    <row r="148" spans="1:65" s="13" customFormat="1" ht="11.25">
      <c r="B148" s="196"/>
      <c r="C148" s="197"/>
      <c r="D148" s="189" t="s">
        <v>143</v>
      </c>
      <c r="E148" s="198" t="s">
        <v>19</v>
      </c>
      <c r="F148" s="199" t="s">
        <v>1322</v>
      </c>
      <c r="G148" s="197"/>
      <c r="H148" s="200">
        <v>2.1440000000000001</v>
      </c>
      <c r="I148" s="201"/>
      <c r="J148" s="197"/>
      <c r="K148" s="197"/>
      <c r="L148" s="202"/>
      <c r="M148" s="203"/>
      <c r="N148" s="204"/>
      <c r="O148" s="204"/>
      <c r="P148" s="204"/>
      <c r="Q148" s="204"/>
      <c r="R148" s="204"/>
      <c r="S148" s="204"/>
      <c r="T148" s="205"/>
      <c r="AT148" s="206" t="s">
        <v>143</v>
      </c>
      <c r="AU148" s="206" t="s">
        <v>82</v>
      </c>
      <c r="AV148" s="13" t="s">
        <v>82</v>
      </c>
      <c r="AW148" s="13" t="s">
        <v>33</v>
      </c>
      <c r="AX148" s="13" t="s">
        <v>71</v>
      </c>
      <c r="AY148" s="206" t="s">
        <v>130</v>
      </c>
    </row>
    <row r="149" spans="1:65" s="13" customFormat="1" ht="11.25">
      <c r="B149" s="196"/>
      <c r="C149" s="197"/>
      <c r="D149" s="189" t="s">
        <v>143</v>
      </c>
      <c r="E149" s="198" t="s">
        <v>19</v>
      </c>
      <c r="F149" s="199" t="s">
        <v>1323</v>
      </c>
      <c r="G149" s="197"/>
      <c r="H149" s="200">
        <v>2.1440000000000001</v>
      </c>
      <c r="I149" s="201"/>
      <c r="J149" s="197"/>
      <c r="K149" s="197"/>
      <c r="L149" s="202"/>
      <c r="M149" s="203"/>
      <c r="N149" s="204"/>
      <c r="O149" s="204"/>
      <c r="P149" s="204"/>
      <c r="Q149" s="204"/>
      <c r="R149" s="204"/>
      <c r="S149" s="204"/>
      <c r="T149" s="205"/>
      <c r="AT149" s="206" t="s">
        <v>143</v>
      </c>
      <c r="AU149" s="206" t="s">
        <v>82</v>
      </c>
      <c r="AV149" s="13" t="s">
        <v>82</v>
      </c>
      <c r="AW149" s="13" t="s">
        <v>33</v>
      </c>
      <c r="AX149" s="13" t="s">
        <v>71</v>
      </c>
      <c r="AY149" s="206" t="s">
        <v>130</v>
      </c>
    </row>
    <row r="150" spans="1:65" s="2" customFormat="1" ht="21.75" customHeight="1">
      <c r="A150" s="35"/>
      <c r="B150" s="36"/>
      <c r="C150" s="176" t="s">
        <v>219</v>
      </c>
      <c r="D150" s="176" t="s">
        <v>132</v>
      </c>
      <c r="E150" s="177" t="s">
        <v>246</v>
      </c>
      <c r="F150" s="178" t="s">
        <v>247</v>
      </c>
      <c r="G150" s="179" t="s">
        <v>214</v>
      </c>
      <c r="H150" s="180">
        <v>139.97900000000001</v>
      </c>
      <c r="I150" s="181"/>
      <c r="J150" s="182">
        <f>ROUND(I150*H150,2)</f>
        <v>0</v>
      </c>
      <c r="K150" s="178" t="s">
        <v>136</v>
      </c>
      <c r="L150" s="40"/>
      <c r="M150" s="183" t="s">
        <v>19</v>
      </c>
      <c r="N150" s="184" t="s">
        <v>42</v>
      </c>
      <c r="O150" s="65"/>
      <c r="P150" s="185">
        <f>O150*H150</f>
        <v>0</v>
      </c>
      <c r="Q150" s="185">
        <v>0</v>
      </c>
      <c r="R150" s="185">
        <f>Q150*H150</f>
        <v>0</v>
      </c>
      <c r="S150" s="185">
        <v>0</v>
      </c>
      <c r="T150" s="186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87" t="s">
        <v>137</v>
      </c>
      <c r="AT150" s="187" t="s">
        <v>132</v>
      </c>
      <c r="AU150" s="187" t="s">
        <v>82</v>
      </c>
      <c r="AY150" s="18" t="s">
        <v>130</v>
      </c>
      <c r="BE150" s="188">
        <f>IF(N150="základní",J150,0)</f>
        <v>0</v>
      </c>
      <c r="BF150" s="188">
        <f>IF(N150="snížená",J150,0)</f>
        <v>0</v>
      </c>
      <c r="BG150" s="188">
        <f>IF(N150="zákl. přenesená",J150,0)</f>
        <v>0</v>
      </c>
      <c r="BH150" s="188">
        <f>IF(N150="sníž. přenesená",J150,0)</f>
        <v>0</v>
      </c>
      <c r="BI150" s="188">
        <f>IF(N150="nulová",J150,0)</f>
        <v>0</v>
      </c>
      <c r="BJ150" s="18" t="s">
        <v>79</v>
      </c>
      <c r="BK150" s="188">
        <f>ROUND(I150*H150,2)</f>
        <v>0</v>
      </c>
      <c r="BL150" s="18" t="s">
        <v>137</v>
      </c>
      <c r="BM150" s="187" t="s">
        <v>1324</v>
      </c>
    </row>
    <row r="151" spans="1:65" s="2" customFormat="1" ht="19.5">
      <c r="A151" s="35"/>
      <c r="B151" s="36"/>
      <c r="C151" s="37"/>
      <c r="D151" s="189" t="s">
        <v>139</v>
      </c>
      <c r="E151" s="37"/>
      <c r="F151" s="190" t="s">
        <v>249</v>
      </c>
      <c r="G151" s="37"/>
      <c r="H151" s="37"/>
      <c r="I151" s="191"/>
      <c r="J151" s="37"/>
      <c r="K151" s="37"/>
      <c r="L151" s="40"/>
      <c r="M151" s="192"/>
      <c r="N151" s="193"/>
      <c r="O151" s="65"/>
      <c r="P151" s="65"/>
      <c r="Q151" s="65"/>
      <c r="R151" s="65"/>
      <c r="S151" s="65"/>
      <c r="T151" s="66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8" t="s">
        <v>139</v>
      </c>
      <c r="AU151" s="18" t="s">
        <v>82</v>
      </c>
    </row>
    <row r="152" spans="1:65" s="2" customFormat="1" ht="11.25">
      <c r="A152" s="35"/>
      <c r="B152" s="36"/>
      <c r="C152" s="37"/>
      <c r="D152" s="194" t="s">
        <v>141</v>
      </c>
      <c r="E152" s="37"/>
      <c r="F152" s="195" t="s">
        <v>250</v>
      </c>
      <c r="G152" s="37"/>
      <c r="H152" s="37"/>
      <c r="I152" s="191"/>
      <c r="J152" s="37"/>
      <c r="K152" s="37"/>
      <c r="L152" s="40"/>
      <c r="M152" s="192"/>
      <c r="N152" s="193"/>
      <c r="O152" s="65"/>
      <c r="P152" s="65"/>
      <c r="Q152" s="65"/>
      <c r="R152" s="65"/>
      <c r="S152" s="65"/>
      <c r="T152" s="66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8" t="s">
        <v>141</v>
      </c>
      <c r="AU152" s="18" t="s">
        <v>82</v>
      </c>
    </row>
    <row r="153" spans="1:65" s="2" customFormat="1" ht="78">
      <c r="A153" s="35"/>
      <c r="B153" s="36"/>
      <c r="C153" s="37"/>
      <c r="D153" s="189" t="s">
        <v>233</v>
      </c>
      <c r="E153" s="37"/>
      <c r="F153" s="207" t="s">
        <v>1325</v>
      </c>
      <c r="G153" s="37"/>
      <c r="H153" s="37"/>
      <c r="I153" s="191"/>
      <c r="J153" s="37"/>
      <c r="K153" s="37"/>
      <c r="L153" s="40"/>
      <c r="M153" s="192"/>
      <c r="N153" s="193"/>
      <c r="O153" s="65"/>
      <c r="P153" s="65"/>
      <c r="Q153" s="65"/>
      <c r="R153" s="65"/>
      <c r="S153" s="65"/>
      <c r="T153" s="66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8" t="s">
        <v>233</v>
      </c>
      <c r="AU153" s="18" t="s">
        <v>82</v>
      </c>
    </row>
    <row r="154" spans="1:65" s="13" customFormat="1" ht="11.25">
      <c r="B154" s="196"/>
      <c r="C154" s="197"/>
      <c r="D154" s="189" t="s">
        <v>143</v>
      </c>
      <c r="E154" s="198" t="s">
        <v>19</v>
      </c>
      <c r="F154" s="199" t="s">
        <v>1326</v>
      </c>
      <c r="G154" s="197"/>
      <c r="H154" s="200">
        <v>189.809</v>
      </c>
      <c r="I154" s="201"/>
      <c r="J154" s="197"/>
      <c r="K154" s="197"/>
      <c r="L154" s="202"/>
      <c r="M154" s="203"/>
      <c r="N154" s="204"/>
      <c r="O154" s="204"/>
      <c r="P154" s="204"/>
      <c r="Q154" s="204"/>
      <c r="R154" s="204"/>
      <c r="S154" s="204"/>
      <c r="T154" s="205"/>
      <c r="AT154" s="206" t="s">
        <v>143</v>
      </c>
      <c r="AU154" s="206" t="s">
        <v>82</v>
      </c>
      <c r="AV154" s="13" t="s">
        <v>82</v>
      </c>
      <c r="AW154" s="13" t="s">
        <v>33</v>
      </c>
      <c r="AX154" s="13" t="s">
        <v>71</v>
      </c>
      <c r="AY154" s="206" t="s">
        <v>130</v>
      </c>
    </row>
    <row r="155" spans="1:65" s="13" customFormat="1" ht="11.25">
      <c r="B155" s="196"/>
      <c r="C155" s="197"/>
      <c r="D155" s="189" t="s">
        <v>143</v>
      </c>
      <c r="E155" s="198" t="s">
        <v>19</v>
      </c>
      <c r="F155" s="199" t="s">
        <v>1327</v>
      </c>
      <c r="G155" s="197"/>
      <c r="H155" s="200">
        <v>-49.83</v>
      </c>
      <c r="I155" s="201"/>
      <c r="J155" s="197"/>
      <c r="K155" s="197"/>
      <c r="L155" s="202"/>
      <c r="M155" s="203"/>
      <c r="N155" s="204"/>
      <c r="O155" s="204"/>
      <c r="P155" s="204"/>
      <c r="Q155" s="204"/>
      <c r="R155" s="204"/>
      <c r="S155" s="204"/>
      <c r="T155" s="205"/>
      <c r="AT155" s="206" t="s">
        <v>143</v>
      </c>
      <c r="AU155" s="206" t="s">
        <v>82</v>
      </c>
      <c r="AV155" s="13" t="s">
        <v>82</v>
      </c>
      <c r="AW155" s="13" t="s">
        <v>33</v>
      </c>
      <c r="AX155" s="13" t="s">
        <v>71</v>
      </c>
      <c r="AY155" s="206" t="s">
        <v>130</v>
      </c>
    </row>
    <row r="156" spans="1:65" s="2" customFormat="1" ht="16.5" customHeight="1">
      <c r="A156" s="35"/>
      <c r="B156" s="36"/>
      <c r="C156" s="176" t="s">
        <v>227</v>
      </c>
      <c r="D156" s="176" t="s">
        <v>132</v>
      </c>
      <c r="E156" s="177" t="s">
        <v>255</v>
      </c>
      <c r="F156" s="178" t="s">
        <v>256</v>
      </c>
      <c r="G156" s="179" t="s">
        <v>214</v>
      </c>
      <c r="H156" s="180">
        <v>34.314</v>
      </c>
      <c r="I156" s="181"/>
      <c r="J156" s="182">
        <f>ROUND(I156*H156,2)</f>
        <v>0</v>
      </c>
      <c r="K156" s="178" t="s">
        <v>136</v>
      </c>
      <c r="L156" s="40"/>
      <c r="M156" s="183" t="s">
        <v>19</v>
      </c>
      <c r="N156" s="184" t="s">
        <v>42</v>
      </c>
      <c r="O156" s="65"/>
      <c r="P156" s="185">
        <f>O156*H156</f>
        <v>0</v>
      </c>
      <c r="Q156" s="185">
        <v>0</v>
      </c>
      <c r="R156" s="185">
        <f>Q156*H156</f>
        <v>0</v>
      </c>
      <c r="S156" s="185">
        <v>0</v>
      </c>
      <c r="T156" s="186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87" t="s">
        <v>137</v>
      </c>
      <c r="AT156" s="187" t="s">
        <v>132</v>
      </c>
      <c r="AU156" s="187" t="s">
        <v>82</v>
      </c>
      <c r="AY156" s="18" t="s">
        <v>130</v>
      </c>
      <c r="BE156" s="188">
        <f>IF(N156="základní",J156,0)</f>
        <v>0</v>
      </c>
      <c r="BF156" s="188">
        <f>IF(N156="snížená",J156,0)</f>
        <v>0</v>
      </c>
      <c r="BG156" s="188">
        <f>IF(N156="zákl. přenesená",J156,0)</f>
        <v>0</v>
      </c>
      <c r="BH156" s="188">
        <f>IF(N156="sníž. přenesená",J156,0)</f>
        <v>0</v>
      </c>
      <c r="BI156" s="188">
        <f>IF(N156="nulová",J156,0)</f>
        <v>0</v>
      </c>
      <c r="BJ156" s="18" t="s">
        <v>79</v>
      </c>
      <c r="BK156" s="188">
        <f>ROUND(I156*H156,2)</f>
        <v>0</v>
      </c>
      <c r="BL156" s="18" t="s">
        <v>137</v>
      </c>
      <c r="BM156" s="187" t="s">
        <v>1328</v>
      </c>
    </row>
    <row r="157" spans="1:65" s="2" customFormat="1" ht="19.5">
      <c r="A157" s="35"/>
      <c r="B157" s="36"/>
      <c r="C157" s="37"/>
      <c r="D157" s="189" t="s">
        <v>139</v>
      </c>
      <c r="E157" s="37"/>
      <c r="F157" s="190" t="s">
        <v>258</v>
      </c>
      <c r="G157" s="37"/>
      <c r="H157" s="37"/>
      <c r="I157" s="191"/>
      <c r="J157" s="37"/>
      <c r="K157" s="37"/>
      <c r="L157" s="40"/>
      <c r="M157" s="192"/>
      <c r="N157" s="193"/>
      <c r="O157" s="65"/>
      <c r="P157" s="65"/>
      <c r="Q157" s="65"/>
      <c r="R157" s="65"/>
      <c r="S157" s="65"/>
      <c r="T157" s="66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8" t="s">
        <v>139</v>
      </c>
      <c r="AU157" s="18" t="s">
        <v>82</v>
      </c>
    </row>
    <row r="158" spans="1:65" s="2" customFormat="1" ht="11.25">
      <c r="A158" s="35"/>
      <c r="B158" s="36"/>
      <c r="C158" s="37"/>
      <c r="D158" s="194" t="s">
        <v>141</v>
      </c>
      <c r="E158" s="37"/>
      <c r="F158" s="195" t="s">
        <v>259</v>
      </c>
      <c r="G158" s="37"/>
      <c r="H158" s="37"/>
      <c r="I158" s="191"/>
      <c r="J158" s="37"/>
      <c r="K158" s="37"/>
      <c r="L158" s="40"/>
      <c r="M158" s="192"/>
      <c r="N158" s="193"/>
      <c r="O158" s="65"/>
      <c r="P158" s="65"/>
      <c r="Q158" s="65"/>
      <c r="R158" s="65"/>
      <c r="S158" s="65"/>
      <c r="T158" s="66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T158" s="18" t="s">
        <v>141</v>
      </c>
      <c r="AU158" s="18" t="s">
        <v>82</v>
      </c>
    </row>
    <row r="159" spans="1:65" s="2" customFormat="1" ht="19.5">
      <c r="A159" s="35"/>
      <c r="B159" s="36"/>
      <c r="C159" s="37"/>
      <c r="D159" s="189" t="s">
        <v>233</v>
      </c>
      <c r="E159" s="37"/>
      <c r="F159" s="207" t="s">
        <v>1329</v>
      </c>
      <c r="G159" s="37"/>
      <c r="H159" s="37"/>
      <c r="I159" s="191"/>
      <c r="J159" s="37"/>
      <c r="K159" s="37"/>
      <c r="L159" s="40"/>
      <c r="M159" s="192"/>
      <c r="N159" s="193"/>
      <c r="O159" s="65"/>
      <c r="P159" s="65"/>
      <c r="Q159" s="65"/>
      <c r="R159" s="65"/>
      <c r="S159" s="65"/>
      <c r="T159" s="66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8" t="s">
        <v>233</v>
      </c>
      <c r="AU159" s="18" t="s">
        <v>82</v>
      </c>
    </row>
    <row r="160" spans="1:65" s="13" customFormat="1" ht="11.25">
      <c r="B160" s="196"/>
      <c r="C160" s="197"/>
      <c r="D160" s="189" t="s">
        <v>143</v>
      </c>
      <c r="E160" s="198" t="s">
        <v>19</v>
      </c>
      <c r="F160" s="199" t="s">
        <v>1330</v>
      </c>
      <c r="G160" s="197"/>
      <c r="H160" s="200">
        <v>3.15</v>
      </c>
      <c r="I160" s="201"/>
      <c r="J160" s="197"/>
      <c r="K160" s="197"/>
      <c r="L160" s="202"/>
      <c r="M160" s="203"/>
      <c r="N160" s="204"/>
      <c r="O160" s="204"/>
      <c r="P160" s="204"/>
      <c r="Q160" s="204"/>
      <c r="R160" s="204"/>
      <c r="S160" s="204"/>
      <c r="T160" s="205"/>
      <c r="AT160" s="206" t="s">
        <v>143</v>
      </c>
      <c r="AU160" s="206" t="s">
        <v>82</v>
      </c>
      <c r="AV160" s="13" t="s">
        <v>82</v>
      </c>
      <c r="AW160" s="13" t="s">
        <v>33</v>
      </c>
      <c r="AX160" s="13" t="s">
        <v>71</v>
      </c>
      <c r="AY160" s="206" t="s">
        <v>130</v>
      </c>
    </row>
    <row r="161" spans="1:65" s="13" customFormat="1" ht="11.25">
      <c r="B161" s="196"/>
      <c r="C161" s="197"/>
      <c r="D161" s="189" t="s">
        <v>143</v>
      </c>
      <c r="E161" s="198" t="s">
        <v>19</v>
      </c>
      <c r="F161" s="199" t="s">
        <v>1331</v>
      </c>
      <c r="G161" s="197"/>
      <c r="H161" s="200">
        <v>4.92</v>
      </c>
      <c r="I161" s="201"/>
      <c r="J161" s="197"/>
      <c r="K161" s="197"/>
      <c r="L161" s="202"/>
      <c r="M161" s="203"/>
      <c r="N161" s="204"/>
      <c r="O161" s="204"/>
      <c r="P161" s="204"/>
      <c r="Q161" s="204"/>
      <c r="R161" s="204"/>
      <c r="S161" s="204"/>
      <c r="T161" s="205"/>
      <c r="AT161" s="206" t="s">
        <v>143</v>
      </c>
      <c r="AU161" s="206" t="s">
        <v>82</v>
      </c>
      <c r="AV161" s="13" t="s">
        <v>82</v>
      </c>
      <c r="AW161" s="13" t="s">
        <v>33</v>
      </c>
      <c r="AX161" s="13" t="s">
        <v>71</v>
      </c>
      <c r="AY161" s="206" t="s">
        <v>130</v>
      </c>
    </row>
    <row r="162" spans="1:65" s="13" customFormat="1" ht="11.25">
      <c r="B162" s="196"/>
      <c r="C162" s="197"/>
      <c r="D162" s="189" t="s">
        <v>143</v>
      </c>
      <c r="E162" s="198" t="s">
        <v>19</v>
      </c>
      <c r="F162" s="199" t="s">
        <v>1332</v>
      </c>
      <c r="G162" s="197"/>
      <c r="H162" s="200">
        <v>3.044</v>
      </c>
      <c r="I162" s="201"/>
      <c r="J162" s="197"/>
      <c r="K162" s="197"/>
      <c r="L162" s="202"/>
      <c r="M162" s="203"/>
      <c r="N162" s="204"/>
      <c r="O162" s="204"/>
      <c r="P162" s="204"/>
      <c r="Q162" s="204"/>
      <c r="R162" s="204"/>
      <c r="S162" s="204"/>
      <c r="T162" s="205"/>
      <c r="AT162" s="206" t="s">
        <v>143</v>
      </c>
      <c r="AU162" s="206" t="s">
        <v>82</v>
      </c>
      <c r="AV162" s="13" t="s">
        <v>82</v>
      </c>
      <c r="AW162" s="13" t="s">
        <v>33</v>
      </c>
      <c r="AX162" s="13" t="s">
        <v>71</v>
      </c>
      <c r="AY162" s="206" t="s">
        <v>130</v>
      </c>
    </row>
    <row r="163" spans="1:65" s="13" customFormat="1" ht="11.25">
      <c r="B163" s="196"/>
      <c r="C163" s="197"/>
      <c r="D163" s="189" t="s">
        <v>143</v>
      </c>
      <c r="E163" s="198" t="s">
        <v>19</v>
      </c>
      <c r="F163" s="199" t="s">
        <v>1333</v>
      </c>
      <c r="G163" s="197"/>
      <c r="H163" s="200">
        <v>23.2</v>
      </c>
      <c r="I163" s="201"/>
      <c r="J163" s="197"/>
      <c r="K163" s="197"/>
      <c r="L163" s="202"/>
      <c r="M163" s="203"/>
      <c r="N163" s="204"/>
      <c r="O163" s="204"/>
      <c r="P163" s="204"/>
      <c r="Q163" s="204"/>
      <c r="R163" s="204"/>
      <c r="S163" s="204"/>
      <c r="T163" s="205"/>
      <c r="AT163" s="206" t="s">
        <v>143</v>
      </c>
      <c r="AU163" s="206" t="s">
        <v>82</v>
      </c>
      <c r="AV163" s="13" t="s">
        <v>82</v>
      </c>
      <c r="AW163" s="13" t="s">
        <v>33</v>
      </c>
      <c r="AX163" s="13" t="s">
        <v>71</v>
      </c>
      <c r="AY163" s="206" t="s">
        <v>130</v>
      </c>
    </row>
    <row r="164" spans="1:65" s="2" customFormat="1" ht="16.5" customHeight="1">
      <c r="A164" s="35"/>
      <c r="B164" s="36"/>
      <c r="C164" s="176" t="s">
        <v>237</v>
      </c>
      <c r="D164" s="176" t="s">
        <v>132</v>
      </c>
      <c r="E164" s="177" t="s">
        <v>270</v>
      </c>
      <c r="F164" s="178" t="s">
        <v>271</v>
      </c>
      <c r="G164" s="179" t="s">
        <v>135</v>
      </c>
      <c r="H164" s="180">
        <v>245.42</v>
      </c>
      <c r="I164" s="181"/>
      <c r="J164" s="182">
        <f>ROUND(I164*H164,2)</f>
        <v>0</v>
      </c>
      <c r="K164" s="178" t="s">
        <v>136</v>
      </c>
      <c r="L164" s="40"/>
      <c r="M164" s="183" t="s">
        <v>19</v>
      </c>
      <c r="N164" s="184" t="s">
        <v>42</v>
      </c>
      <c r="O164" s="65"/>
      <c r="P164" s="185">
        <f>O164*H164</f>
        <v>0</v>
      </c>
      <c r="Q164" s="185">
        <v>8.4000000000000003E-4</v>
      </c>
      <c r="R164" s="185">
        <f>Q164*H164</f>
        <v>0.2061528</v>
      </c>
      <c r="S164" s="185">
        <v>0</v>
      </c>
      <c r="T164" s="186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87" t="s">
        <v>137</v>
      </c>
      <c r="AT164" s="187" t="s">
        <v>132</v>
      </c>
      <c r="AU164" s="187" t="s">
        <v>82</v>
      </c>
      <c r="AY164" s="18" t="s">
        <v>130</v>
      </c>
      <c r="BE164" s="188">
        <f>IF(N164="základní",J164,0)</f>
        <v>0</v>
      </c>
      <c r="BF164" s="188">
        <f>IF(N164="snížená",J164,0)</f>
        <v>0</v>
      </c>
      <c r="BG164" s="188">
        <f>IF(N164="zákl. přenesená",J164,0)</f>
        <v>0</v>
      </c>
      <c r="BH164" s="188">
        <f>IF(N164="sníž. přenesená",J164,0)</f>
        <v>0</v>
      </c>
      <c r="BI164" s="188">
        <f>IF(N164="nulová",J164,0)</f>
        <v>0</v>
      </c>
      <c r="BJ164" s="18" t="s">
        <v>79</v>
      </c>
      <c r="BK164" s="188">
        <f>ROUND(I164*H164,2)</f>
        <v>0</v>
      </c>
      <c r="BL164" s="18" t="s">
        <v>137</v>
      </c>
      <c r="BM164" s="187" t="s">
        <v>1334</v>
      </c>
    </row>
    <row r="165" spans="1:65" s="2" customFormat="1" ht="11.25">
      <c r="A165" s="35"/>
      <c r="B165" s="36"/>
      <c r="C165" s="37"/>
      <c r="D165" s="189" t="s">
        <v>139</v>
      </c>
      <c r="E165" s="37"/>
      <c r="F165" s="190" t="s">
        <v>273</v>
      </c>
      <c r="G165" s="37"/>
      <c r="H165" s="37"/>
      <c r="I165" s="191"/>
      <c r="J165" s="37"/>
      <c r="K165" s="37"/>
      <c r="L165" s="40"/>
      <c r="M165" s="192"/>
      <c r="N165" s="193"/>
      <c r="O165" s="65"/>
      <c r="P165" s="65"/>
      <c r="Q165" s="65"/>
      <c r="R165" s="65"/>
      <c r="S165" s="65"/>
      <c r="T165" s="66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T165" s="18" t="s">
        <v>139</v>
      </c>
      <c r="AU165" s="18" t="s">
        <v>82</v>
      </c>
    </row>
    <row r="166" spans="1:65" s="2" customFormat="1" ht="11.25">
      <c r="A166" s="35"/>
      <c r="B166" s="36"/>
      <c r="C166" s="37"/>
      <c r="D166" s="194" t="s">
        <v>141</v>
      </c>
      <c r="E166" s="37"/>
      <c r="F166" s="195" t="s">
        <v>274</v>
      </c>
      <c r="G166" s="37"/>
      <c r="H166" s="37"/>
      <c r="I166" s="191"/>
      <c r="J166" s="37"/>
      <c r="K166" s="37"/>
      <c r="L166" s="40"/>
      <c r="M166" s="192"/>
      <c r="N166" s="193"/>
      <c r="O166" s="65"/>
      <c r="P166" s="65"/>
      <c r="Q166" s="65"/>
      <c r="R166" s="65"/>
      <c r="S166" s="65"/>
      <c r="T166" s="66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T166" s="18" t="s">
        <v>141</v>
      </c>
      <c r="AU166" s="18" t="s">
        <v>82</v>
      </c>
    </row>
    <row r="167" spans="1:65" s="14" customFormat="1" ht="11.25">
      <c r="B167" s="208"/>
      <c r="C167" s="209"/>
      <c r="D167" s="189" t="s">
        <v>143</v>
      </c>
      <c r="E167" s="210" t="s">
        <v>19</v>
      </c>
      <c r="F167" s="211" t="s">
        <v>1335</v>
      </c>
      <c r="G167" s="209"/>
      <c r="H167" s="210" t="s">
        <v>19</v>
      </c>
      <c r="I167" s="212"/>
      <c r="J167" s="209"/>
      <c r="K167" s="209"/>
      <c r="L167" s="213"/>
      <c r="M167" s="214"/>
      <c r="N167" s="215"/>
      <c r="O167" s="215"/>
      <c r="P167" s="215"/>
      <c r="Q167" s="215"/>
      <c r="R167" s="215"/>
      <c r="S167" s="215"/>
      <c r="T167" s="216"/>
      <c r="AT167" s="217" t="s">
        <v>143</v>
      </c>
      <c r="AU167" s="217" t="s">
        <v>82</v>
      </c>
      <c r="AV167" s="14" t="s">
        <v>79</v>
      </c>
      <c r="AW167" s="14" t="s">
        <v>33</v>
      </c>
      <c r="AX167" s="14" t="s">
        <v>71</v>
      </c>
      <c r="AY167" s="217" t="s">
        <v>130</v>
      </c>
    </row>
    <row r="168" spans="1:65" s="13" customFormat="1" ht="11.25">
      <c r="B168" s="196"/>
      <c r="C168" s="197"/>
      <c r="D168" s="189" t="s">
        <v>143</v>
      </c>
      <c r="E168" s="198" t="s">
        <v>19</v>
      </c>
      <c r="F168" s="199" t="s">
        <v>1336</v>
      </c>
      <c r="G168" s="197"/>
      <c r="H168" s="200">
        <v>10.962</v>
      </c>
      <c r="I168" s="201"/>
      <c r="J168" s="197"/>
      <c r="K168" s="197"/>
      <c r="L168" s="202"/>
      <c r="M168" s="203"/>
      <c r="N168" s="204"/>
      <c r="O168" s="204"/>
      <c r="P168" s="204"/>
      <c r="Q168" s="204"/>
      <c r="R168" s="204"/>
      <c r="S168" s="204"/>
      <c r="T168" s="205"/>
      <c r="AT168" s="206" t="s">
        <v>143</v>
      </c>
      <c r="AU168" s="206" t="s">
        <v>82</v>
      </c>
      <c r="AV168" s="13" t="s">
        <v>82</v>
      </c>
      <c r="AW168" s="13" t="s">
        <v>33</v>
      </c>
      <c r="AX168" s="13" t="s">
        <v>71</v>
      </c>
      <c r="AY168" s="206" t="s">
        <v>130</v>
      </c>
    </row>
    <row r="169" spans="1:65" s="13" customFormat="1" ht="11.25">
      <c r="B169" s="196"/>
      <c r="C169" s="197"/>
      <c r="D169" s="189" t="s">
        <v>143</v>
      </c>
      <c r="E169" s="198" t="s">
        <v>19</v>
      </c>
      <c r="F169" s="199" t="s">
        <v>1337</v>
      </c>
      <c r="G169" s="197"/>
      <c r="H169" s="200">
        <v>37.015000000000001</v>
      </c>
      <c r="I169" s="201"/>
      <c r="J169" s="197"/>
      <c r="K169" s="197"/>
      <c r="L169" s="202"/>
      <c r="M169" s="203"/>
      <c r="N169" s="204"/>
      <c r="O169" s="204"/>
      <c r="P169" s="204"/>
      <c r="Q169" s="204"/>
      <c r="R169" s="204"/>
      <c r="S169" s="204"/>
      <c r="T169" s="205"/>
      <c r="AT169" s="206" t="s">
        <v>143</v>
      </c>
      <c r="AU169" s="206" t="s">
        <v>82</v>
      </c>
      <c r="AV169" s="13" t="s">
        <v>82</v>
      </c>
      <c r="AW169" s="13" t="s">
        <v>33</v>
      </c>
      <c r="AX169" s="13" t="s">
        <v>71</v>
      </c>
      <c r="AY169" s="206" t="s">
        <v>130</v>
      </c>
    </row>
    <row r="170" spans="1:65" s="13" customFormat="1" ht="11.25">
      <c r="B170" s="196"/>
      <c r="C170" s="197"/>
      <c r="D170" s="189" t="s">
        <v>143</v>
      </c>
      <c r="E170" s="198" t="s">
        <v>19</v>
      </c>
      <c r="F170" s="199" t="s">
        <v>1338</v>
      </c>
      <c r="G170" s="197"/>
      <c r="H170" s="200">
        <v>26.1</v>
      </c>
      <c r="I170" s="201"/>
      <c r="J170" s="197"/>
      <c r="K170" s="197"/>
      <c r="L170" s="202"/>
      <c r="M170" s="203"/>
      <c r="N170" s="204"/>
      <c r="O170" s="204"/>
      <c r="P170" s="204"/>
      <c r="Q170" s="204"/>
      <c r="R170" s="204"/>
      <c r="S170" s="204"/>
      <c r="T170" s="205"/>
      <c r="AT170" s="206" t="s">
        <v>143</v>
      </c>
      <c r="AU170" s="206" t="s">
        <v>82</v>
      </c>
      <c r="AV170" s="13" t="s">
        <v>82</v>
      </c>
      <c r="AW170" s="13" t="s">
        <v>33</v>
      </c>
      <c r="AX170" s="13" t="s">
        <v>71</v>
      </c>
      <c r="AY170" s="206" t="s">
        <v>130</v>
      </c>
    </row>
    <row r="171" spans="1:65" s="13" customFormat="1" ht="11.25">
      <c r="B171" s="196"/>
      <c r="C171" s="197"/>
      <c r="D171" s="189" t="s">
        <v>143</v>
      </c>
      <c r="E171" s="198" t="s">
        <v>19</v>
      </c>
      <c r="F171" s="199" t="s">
        <v>1339</v>
      </c>
      <c r="G171" s="197"/>
      <c r="H171" s="200">
        <v>110.188</v>
      </c>
      <c r="I171" s="201"/>
      <c r="J171" s="197"/>
      <c r="K171" s="197"/>
      <c r="L171" s="202"/>
      <c r="M171" s="203"/>
      <c r="N171" s="204"/>
      <c r="O171" s="204"/>
      <c r="P171" s="204"/>
      <c r="Q171" s="204"/>
      <c r="R171" s="204"/>
      <c r="S171" s="204"/>
      <c r="T171" s="205"/>
      <c r="AT171" s="206" t="s">
        <v>143</v>
      </c>
      <c r="AU171" s="206" t="s">
        <v>82</v>
      </c>
      <c r="AV171" s="13" t="s">
        <v>82</v>
      </c>
      <c r="AW171" s="13" t="s">
        <v>33</v>
      </c>
      <c r="AX171" s="13" t="s">
        <v>71</v>
      </c>
      <c r="AY171" s="206" t="s">
        <v>130</v>
      </c>
    </row>
    <row r="172" spans="1:65" s="13" customFormat="1" ht="11.25">
      <c r="B172" s="196"/>
      <c r="C172" s="197"/>
      <c r="D172" s="189" t="s">
        <v>143</v>
      </c>
      <c r="E172" s="198" t="s">
        <v>19</v>
      </c>
      <c r="F172" s="199" t="s">
        <v>1340</v>
      </c>
      <c r="G172" s="197"/>
      <c r="H172" s="200">
        <v>43.8</v>
      </c>
      <c r="I172" s="201"/>
      <c r="J172" s="197"/>
      <c r="K172" s="197"/>
      <c r="L172" s="202"/>
      <c r="M172" s="203"/>
      <c r="N172" s="204"/>
      <c r="O172" s="204"/>
      <c r="P172" s="204"/>
      <c r="Q172" s="204"/>
      <c r="R172" s="204"/>
      <c r="S172" s="204"/>
      <c r="T172" s="205"/>
      <c r="AT172" s="206" t="s">
        <v>143</v>
      </c>
      <c r="AU172" s="206" t="s">
        <v>82</v>
      </c>
      <c r="AV172" s="13" t="s">
        <v>82</v>
      </c>
      <c r="AW172" s="13" t="s">
        <v>33</v>
      </c>
      <c r="AX172" s="13" t="s">
        <v>71</v>
      </c>
      <c r="AY172" s="206" t="s">
        <v>130</v>
      </c>
    </row>
    <row r="173" spans="1:65" s="13" customFormat="1" ht="11.25">
      <c r="B173" s="196"/>
      <c r="C173" s="197"/>
      <c r="D173" s="189" t="s">
        <v>143</v>
      </c>
      <c r="E173" s="198" t="s">
        <v>19</v>
      </c>
      <c r="F173" s="199" t="s">
        <v>1341</v>
      </c>
      <c r="G173" s="197"/>
      <c r="H173" s="200">
        <v>17.355</v>
      </c>
      <c r="I173" s="201"/>
      <c r="J173" s="197"/>
      <c r="K173" s="197"/>
      <c r="L173" s="202"/>
      <c r="M173" s="203"/>
      <c r="N173" s="204"/>
      <c r="O173" s="204"/>
      <c r="P173" s="204"/>
      <c r="Q173" s="204"/>
      <c r="R173" s="204"/>
      <c r="S173" s="204"/>
      <c r="T173" s="205"/>
      <c r="AT173" s="206" t="s">
        <v>143</v>
      </c>
      <c r="AU173" s="206" t="s">
        <v>82</v>
      </c>
      <c r="AV173" s="13" t="s">
        <v>82</v>
      </c>
      <c r="AW173" s="13" t="s">
        <v>33</v>
      </c>
      <c r="AX173" s="13" t="s">
        <v>71</v>
      </c>
      <c r="AY173" s="206" t="s">
        <v>130</v>
      </c>
    </row>
    <row r="174" spans="1:65" s="2" customFormat="1" ht="16.5" customHeight="1">
      <c r="A174" s="35"/>
      <c r="B174" s="36"/>
      <c r="C174" s="176" t="s">
        <v>245</v>
      </c>
      <c r="D174" s="176" t="s">
        <v>132</v>
      </c>
      <c r="E174" s="177" t="s">
        <v>280</v>
      </c>
      <c r="F174" s="178" t="s">
        <v>281</v>
      </c>
      <c r="G174" s="179" t="s">
        <v>135</v>
      </c>
      <c r="H174" s="180">
        <v>258.25799999999998</v>
      </c>
      <c r="I174" s="181"/>
      <c r="J174" s="182">
        <f>ROUND(I174*H174,2)</f>
        <v>0</v>
      </c>
      <c r="K174" s="178" t="s">
        <v>136</v>
      </c>
      <c r="L174" s="40"/>
      <c r="M174" s="183" t="s">
        <v>19</v>
      </c>
      <c r="N174" s="184" t="s">
        <v>42</v>
      </c>
      <c r="O174" s="65"/>
      <c r="P174" s="185">
        <f>O174*H174</f>
        <v>0</v>
      </c>
      <c r="Q174" s="185">
        <v>8.4999999999999995E-4</v>
      </c>
      <c r="R174" s="185">
        <f>Q174*H174</f>
        <v>0.21951929999999997</v>
      </c>
      <c r="S174" s="185">
        <v>0</v>
      </c>
      <c r="T174" s="186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87" t="s">
        <v>137</v>
      </c>
      <c r="AT174" s="187" t="s">
        <v>132</v>
      </c>
      <c r="AU174" s="187" t="s">
        <v>82</v>
      </c>
      <c r="AY174" s="18" t="s">
        <v>130</v>
      </c>
      <c r="BE174" s="188">
        <f>IF(N174="základní",J174,0)</f>
        <v>0</v>
      </c>
      <c r="BF174" s="188">
        <f>IF(N174="snížená",J174,0)</f>
        <v>0</v>
      </c>
      <c r="BG174" s="188">
        <f>IF(N174="zákl. přenesená",J174,0)</f>
        <v>0</v>
      </c>
      <c r="BH174" s="188">
        <f>IF(N174="sníž. přenesená",J174,0)</f>
        <v>0</v>
      </c>
      <c r="BI174" s="188">
        <f>IF(N174="nulová",J174,0)</f>
        <v>0</v>
      </c>
      <c r="BJ174" s="18" t="s">
        <v>79</v>
      </c>
      <c r="BK174" s="188">
        <f>ROUND(I174*H174,2)</f>
        <v>0</v>
      </c>
      <c r="BL174" s="18" t="s">
        <v>137</v>
      </c>
      <c r="BM174" s="187" t="s">
        <v>1342</v>
      </c>
    </row>
    <row r="175" spans="1:65" s="2" customFormat="1" ht="11.25">
      <c r="A175" s="35"/>
      <c r="B175" s="36"/>
      <c r="C175" s="37"/>
      <c r="D175" s="189" t="s">
        <v>139</v>
      </c>
      <c r="E175" s="37"/>
      <c r="F175" s="190" t="s">
        <v>283</v>
      </c>
      <c r="G175" s="37"/>
      <c r="H175" s="37"/>
      <c r="I175" s="191"/>
      <c r="J175" s="37"/>
      <c r="K175" s="37"/>
      <c r="L175" s="40"/>
      <c r="M175" s="192"/>
      <c r="N175" s="193"/>
      <c r="O175" s="65"/>
      <c r="P175" s="65"/>
      <c r="Q175" s="65"/>
      <c r="R175" s="65"/>
      <c r="S175" s="65"/>
      <c r="T175" s="66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T175" s="18" t="s">
        <v>139</v>
      </c>
      <c r="AU175" s="18" t="s">
        <v>82</v>
      </c>
    </row>
    <row r="176" spans="1:65" s="2" customFormat="1" ht="11.25">
      <c r="A176" s="35"/>
      <c r="B176" s="36"/>
      <c r="C176" s="37"/>
      <c r="D176" s="194" t="s">
        <v>141</v>
      </c>
      <c r="E176" s="37"/>
      <c r="F176" s="195" t="s">
        <v>284</v>
      </c>
      <c r="G176" s="37"/>
      <c r="H176" s="37"/>
      <c r="I176" s="191"/>
      <c r="J176" s="37"/>
      <c r="K176" s="37"/>
      <c r="L176" s="40"/>
      <c r="M176" s="192"/>
      <c r="N176" s="193"/>
      <c r="O176" s="65"/>
      <c r="P176" s="65"/>
      <c r="Q176" s="65"/>
      <c r="R176" s="65"/>
      <c r="S176" s="65"/>
      <c r="T176" s="66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T176" s="18" t="s">
        <v>141</v>
      </c>
      <c r="AU176" s="18" t="s">
        <v>82</v>
      </c>
    </row>
    <row r="177" spans="1:65" s="14" customFormat="1" ht="11.25">
      <c r="B177" s="208"/>
      <c r="C177" s="209"/>
      <c r="D177" s="189" t="s">
        <v>143</v>
      </c>
      <c r="E177" s="210" t="s">
        <v>19</v>
      </c>
      <c r="F177" s="211" t="s">
        <v>1335</v>
      </c>
      <c r="G177" s="209"/>
      <c r="H177" s="210" t="s">
        <v>19</v>
      </c>
      <c r="I177" s="212"/>
      <c r="J177" s="209"/>
      <c r="K177" s="209"/>
      <c r="L177" s="213"/>
      <c r="M177" s="214"/>
      <c r="N177" s="215"/>
      <c r="O177" s="215"/>
      <c r="P177" s="215"/>
      <c r="Q177" s="215"/>
      <c r="R177" s="215"/>
      <c r="S177" s="215"/>
      <c r="T177" s="216"/>
      <c r="AT177" s="217" t="s">
        <v>143</v>
      </c>
      <c r="AU177" s="217" t="s">
        <v>82</v>
      </c>
      <c r="AV177" s="14" t="s">
        <v>79</v>
      </c>
      <c r="AW177" s="14" t="s">
        <v>33</v>
      </c>
      <c r="AX177" s="14" t="s">
        <v>71</v>
      </c>
      <c r="AY177" s="217" t="s">
        <v>130</v>
      </c>
    </row>
    <row r="178" spans="1:65" s="13" customFormat="1" ht="11.25">
      <c r="B178" s="196"/>
      <c r="C178" s="197"/>
      <c r="D178" s="189" t="s">
        <v>143</v>
      </c>
      <c r="E178" s="198" t="s">
        <v>19</v>
      </c>
      <c r="F178" s="199" t="s">
        <v>1343</v>
      </c>
      <c r="G178" s="197"/>
      <c r="H178" s="200">
        <v>122.604</v>
      </c>
      <c r="I178" s="201"/>
      <c r="J178" s="197"/>
      <c r="K178" s="197"/>
      <c r="L178" s="202"/>
      <c r="M178" s="203"/>
      <c r="N178" s="204"/>
      <c r="O178" s="204"/>
      <c r="P178" s="204"/>
      <c r="Q178" s="204"/>
      <c r="R178" s="204"/>
      <c r="S178" s="204"/>
      <c r="T178" s="205"/>
      <c r="AT178" s="206" t="s">
        <v>143</v>
      </c>
      <c r="AU178" s="206" t="s">
        <v>82</v>
      </c>
      <c r="AV178" s="13" t="s">
        <v>82</v>
      </c>
      <c r="AW178" s="13" t="s">
        <v>33</v>
      </c>
      <c r="AX178" s="13" t="s">
        <v>71</v>
      </c>
      <c r="AY178" s="206" t="s">
        <v>130</v>
      </c>
    </row>
    <row r="179" spans="1:65" s="13" customFormat="1" ht="11.25">
      <c r="B179" s="196"/>
      <c r="C179" s="197"/>
      <c r="D179" s="189" t="s">
        <v>143</v>
      </c>
      <c r="E179" s="198" t="s">
        <v>19</v>
      </c>
      <c r="F179" s="199" t="s">
        <v>1344</v>
      </c>
      <c r="G179" s="197"/>
      <c r="H179" s="200">
        <v>49.454999999999998</v>
      </c>
      <c r="I179" s="201"/>
      <c r="J179" s="197"/>
      <c r="K179" s="197"/>
      <c r="L179" s="202"/>
      <c r="M179" s="203"/>
      <c r="N179" s="204"/>
      <c r="O179" s="204"/>
      <c r="P179" s="204"/>
      <c r="Q179" s="204"/>
      <c r="R179" s="204"/>
      <c r="S179" s="204"/>
      <c r="T179" s="205"/>
      <c r="AT179" s="206" t="s">
        <v>143</v>
      </c>
      <c r="AU179" s="206" t="s">
        <v>82</v>
      </c>
      <c r="AV179" s="13" t="s">
        <v>82</v>
      </c>
      <c r="AW179" s="13" t="s">
        <v>33</v>
      </c>
      <c r="AX179" s="13" t="s">
        <v>71</v>
      </c>
      <c r="AY179" s="206" t="s">
        <v>130</v>
      </c>
    </row>
    <row r="180" spans="1:65" s="13" customFormat="1" ht="11.25">
      <c r="B180" s="196"/>
      <c r="C180" s="197"/>
      <c r="D180" s="189" t="s">
        <v>143</v>
      </c>
      <c r="E180" s="198" t="s">
        <v>19</v>
      </c>
      <c r="F180" s="199" t="s">
        <v>1345</v>
      </c>
      <c r="G180" s="197"/>
      <c r="H180" s="200">
        <v>30.463999999999999</v>
      </c>
      <c r="I180" s="201"/>
      <c r="J180" s="197"/>
      <c r="K180" s="197"/>
      <c r="L180" s="202"/>
      <c r="M180" s="203"/>
      <c r="N180" s="204"/>
      <c r="O180" s="204"/>
      <c r="P180" s="204"/>
      <c r="Q180" s="204"/>
      <c r="R180" s="204"/>
      <c r="S180" s="204"/>
      <c r="T180" s="205"/>
      <c r="AT180" s="206" t="s">
        <v>143</v>
      </c>
      <c r="AU180" s="206" t="s">
        <v>82</v>
      </c>
      <c r="AV180" s="13" t="s">
        <v>82</v>
      </c>
      <c r="AW180" s="13" t="s">
        <v>33</v>
      </c>
      <c r="AX180" s="13" t="s">
        <v>71</v>
      </c>
      <c r="AY180" s="206" t="s">
        <v>130</v>
      </c>
    </row>
    <row r="181" spans="1:65" s="13" customFormat="1" ht="11.25">
      <c r="B181" s="196"/>
      <c r="C181" s="197"/>
      <c r="D181" s="189" t="s">
        <v>143</v>
      </c>
      <c r="E181" s="198" t="s">
        <v>19</v>
      </c>
      <c r="F181" s="199" t="s">
        <v>1346</v>
      </c>
      <c r="G181" s="197"/>
      <c r="H181" s="200">
        <v>13.975</v>
      </c>
      <c r="I181" s="201"/>
      <c r="J181" s="197"/>
      <c r="K181" s="197"/>
      <c r="L181" s="202"/>
      <c r="M181" s="203"/>
      <c r="N181" s="204"/>
      <c r="O181" s="204"/>
      <c r="P181" s="204"/>
      <c r="Q181" s="204"/>
      <c r="R181" s="204"/>
      <c r="S181" s="204"/>
      <c r="T181" s="205"/>
      <c r="AT181" s="206" t="s">
        <v>143</v>
      </c>
      <c r="AU181" s="206" t="s">
        <v>82</v>
      </c>
      <c r="AV181" s="13" t="s">
        <v>82</v>
      </c>
      <c r="AW181" s="13" t="s">
        <v>33</v>
      </c>
      <c r="AX181" s="13" t="s">
        <v>71</v>
      </c>
      <c r="AY181" s="206" t="s">
        <v>130</v>
      </c>
    </row>
    <row r="182" spans="1:65" s="13" customFormat="1" ht="11.25">
      <c r="B182" s="196"/>
      <c r="C182" s="197"/>
      <c r="D182" s="189" t="s">
        <v>143</v>
      </c>
      <c r="E182" s="198" t="s">
        <v>19</v>
      </c>
      <c r="F182" s="199" t="s">
        <v>1347</v>
      </c>
      <c r="G182" s="197"/>
      <c r="H182" s="200">
        <v>41.76</v>
      </c>
      <c r="I182" s="201"/>
      <c r="J182" s="197"/>
      <c r="K182" s="197"/>
      <c r="L182" s="202"/>
      <c r="M182" s="203"/>
      <c r="N182" s="204"/>
      <c r="O182" s="204"/>
      <c r="P182" s="204"/>
      <c r="Q182" s="204"/>
      <c r="R182" s="204"/>
      <c r="S182" s="204"/>
      <c r="T182" s="205"/>
      <c r="AT182" s="206" t="s">
        <v>143</v>
      </c>
      <c r="AU182" s="206" t="s">
        <v>82</v>
      </c>
      <c r="AV182" s="13" t="s">
        <v>82</v>
      </c>
      <c r="AW182" s="13" t="s">
        <v>33</v>
      </c>
      <c r="AX182" s="13" t="s">
        <v>71</v>
      </c>
      <c r="AY182" s="206" t="s">
        <v>130</v>
      </c>
    </row>
    <row r="183" spans="1:65" s="2" customFormat="1" ht="16.5" customHeight="1">
      <c r="A183" s="35"/>
      <c r="B183" s="36"/>
      <c r="C183" s="176" t="s">
        <v>254</v>
      </c>
      <c r="D183" s="176" t="s">
        <v>132</v>
      </c>
      <c r="E183" s="177" t="s">
        <v>287</v>
      </c>
      <c r="F183" s="178" t="s">
        <v>288</v>
      </c>
      <c r="G183" s="179" t="s">
        <v>135</v>
      </c>
      <c r="H183" s="180">
        <v>245.42</v>
      </c>
      <c r="I183" s="181"/>
      <c r="J183" s="182">
        <f>ROUND(I183*H183,2)</f>
        <v>0</v>
      </c>
      <c r="K183" s="178" t="s">
        <v>136</v>
      </c>
      <c r="L183" s="40"/>
      <c r="M183" s="183" t="s">
        <v>19</v>
      </c>
      <c r="N183" s="184" t="s">
        <v>42</v>
      </c>
      <c r="O183" s="65"/>
      <c r="P183" s="185">
        <f>O183*H183</f>
        <v>0</v>
      </c>
      <c r="Q183" s="185">
        <v>0</v>
      </c>
      <c r="R183" s="185">
        <f>Q183*H183</f>
        <v>0</v>
      </c>
      <c r="S183" s="185">
        <v>0</v>
      </c>
      <c r="T183" s="186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87" t="s">
        <v>137</v>
      </c>
      <c r="AT183" s="187" t="s">
        <v>132</v>
      </c>
      <c r="AU183" s="187" t="s">
        <v>82</v>
      </c>
      <c r="AY183" s="18" t="s">
        <v>130</v>
      </c>
      <c r="BE183" s="188">
        <f>IF(N183="základní",J183,0)</f>
        <v>0</v>
      </c>
      <c r="BF183" s="188">
        <f>IF(N183="snížená",J183,0)</f>
        <v>0</v>
      </c>
      <c r="BG183" s="188">
        <f>IF(N183="zákl. přenesená",J183,0)</f>
        <v>0</v>
      </c>
      <c r="BH183" s="188">
        <f>IF(N183="sníž. přenesená",J183,0)</f>
        <v>0</v>
      </c>
      <c r="BI183" s="188">
        <f>IF(N183="nulová",J183,0)</f>
        <v>0</v>
      </c>
      <c r="BJ183" s="18" t="s">
        <v>79</v>
      </c>
      <c r="BK183" s="188">
        <f>ROUND(I183*H183,2)</f>
        <v>0</v>
      </c>
      <c r="BL183" s="18" t="s">
        <v>137</v>
      </c>
      <c r="BM183" s="187" t="s">
        <v>1348</v>
      </c>
    </row>
    <row r="184" spans="1:65" s="2" customFormat="1" ht="19.5">
      <c r="A184" s="35"/>
      <c r="B184" s="36"/>
      <c r="C184" s="37"/>
      <c r="D184" s="189" t="s">
        <v>139</v>
      </c>
      <c r="E184" s="37"/>
      <c r="F184" s="190" t="s">
        <v>290</v>
      </c>
      <c r="G184" s="37"/>
      <c r="H184" s="37"/>
      <c r="I184" s="191"/>
      <c r="J184" s="37"/>
      <c r="K184" s="37"/>
      <c r="L184" s="40"/>
      <c r="M184" s="192"/>
      <c r="N184" s="193"/>
      <c r="O184" s="65"/>
      <c r="P184" s="65"/>
      <c r="Q184" s="65"/>
      <c r="R184" s="65"/>
      <c r="S184" s="65"/>
      <c r="T184" s="66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T184" s="18" t="s">
        <v>139</v>
      </c>
      <c r="AU184" s="18" t="s">
        <v>82</v>
      </c>
    </row>
    <row r="185" spans="1:65" s="2" customFormat="1" ht="11.25">
      <c r="A185" s="35"/>
      <c r="B185" s="36"/>
      <c r="C185" s="37"/>
      <c r="D185" s="194" t="s">
        <v>141</v>
      </c>
      <c r="E185" s="37"/>
      <c r="F185" s="195" t="s">
        <v>291</v>
      </c>
      <c r="G185" s="37"/>
      <c r="H185" s="37"/>
      <c r="I185" s="191"/>
      <c r="J185" s="37"/>
      <c r="K185" s="37"/>
      <c r="L185" s="40"/>
      <c r="M185" s="192"/>
      <c r="N185" s="193"/>
      <c r="O185" s="65"/>
      <c r="P185" s="65"/>
      <c r="Q185" s="65"/>
      <c r="R185" s="65"/>
      <c r="S185" s="65"/>
      <c r="T185" s="66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T185" s="18" t="s">
        <v>141</v>
      </c>
      <c r="AU185" s="18" t="s">
        <v>82</v>
      </c>
    </row>
    <row r="186" spans="1:65" s="2" customFormat="1" ht="16.5" customHeight="1">
      <c r="A186" s="35"/>
      <c r="B186" s="36"/>
      <c r="C186" s="176" t="s">
        <v>269</v>
      </c>
      <c r="D186" s="176" t="s">
        <v>132</v>
      </c>
      <c r="E186" s="177" t="s">
        <v>292</v>
      </c>
      <c r="F186" s="178" t="s">
        <v>293</v>
      </c>
      <c r="G186" s="179" t="s">
        <v>135</v>
      </c>
      <c r="H186" s="180">
        <v>258.25799999999998</v>
      </c>
      <c r="I186" s="181"/>
      <c r="J186" s="182">
        <f>ROUND(I186*H186,2)</f>
        <v>0</v>
      </c>
      <c r="K186" s="178" t="s">
        <v>136</v>
      </c>
      <c r="L186" s="40"/>
      <c r="M186" s="183" t="s">
        <v>19</v>
      </c>
      <c r="N186" s="184" t="s">
        <v>42</v>
      </c>
      <c r="O186" s="65"/>
      <c r="P186" s="185">
        <f>O186*H186</f>
        <v>0</v>
      </c>
      <c r="Q186" s="185">
        <v>0</v>
      </c>
      <c r="R186" s="185">
        <f>Q186*H186</f>
        <v>0</v>
      </c>
      <c r="S186" s="185">
        <v>0</v>
      </c>
      <c r="T186" s="186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87" t="s">
        <v>137</v>
      </c>
      <c r="AT186" s="187" t="s">
        <v>132</v>
      </c>
      <c r="AU186" s="187" t="s">
        <v>82</v>
      </c>
      <c r="AY186" s="18" t="s">
        <v>130</v>
      </c>
      <c r="BE186" s="188">
        <f>IF(N186="základní",J186,0)</f>
        <v>0</v>
      </c>
      <c r="BF186" s="188">
        <f>IF(N186="snížená",J186,0)</f>
        <v>0</v>
      </c>
      <c r="BG186" s="188">
        <f>IF(N186="zákl. přenesená",J186,0)</f>
        <v>0</v>
      </c>
      <c r="BH186" s="188">
        <f>IF(N186="sníž. přenesená",J186,0)</f>
        <v>0</v>
      </c>
      <c r="BI186" s="188">
        <f>IF(N186="nulová",J186,0)</f>
        <v>0</v>
      </c>
      <c r="BJ186" s="18" t="s">
        <v>79</v>
      </c>
      <c r="BK186" s="188">
        <f>ROUND(I186*H186,2)</f>
        <v>0</v>
      </c>
      <c r="BL186" s="18" t="s">
        <v>137</v>
      </c>
      <c r="BM186" s="187" t="s">
        <v>1349</v>
      </c>
    </row>
    <row r="187" spans="1:65" s="2" customFormat="1" ht="19.5">
      <c r="A187" s="35"/>
      <c r="B187" s="36"/>
      <c r="C187" s="37"/>
      <c r="D187" s="189" t="s">
        <v>139</v>
      </c>
      <c r="E187" s="37"/>
      <c r="F187" s="190" t="s">
        <v>295</v>
      </c>
      <c r="G187" s="37"/>
      <c r="H187" s="37"/>
      <c r="I187" s="191"/>
      <c r="J187" s="37"/>
      <c r="K187" s="37"/>
      <c r="L187" s="40"/>
      <c r="M187" s="192"/>
      <c r="N187" s="193"/>
      <c r="O187" s="65"/>
      <c r="P187" s="65"/>
      <c r="Q187" s="65"/>
      <c r="R187" s="65"/>
      <c r="S187" s="65"/>
      <c r="T187" s="66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T187" s="18" t="s">
        <v>139</v>
      </c>
      <c r="AU187" s="18" t="s">
        <v>82</v>
      </c>
    </row>
    <row r="188" spans="1:65" s="2" customFormat="1" ht="11.25">
      <c r="A188" s="35"/>
      <c r="B188" s="36"/>
      <c r="C188" s="37"/>
      <c r="D188" s="194" t="s">
        <v>141</v>
      </c>
      <c r="E188" s="37"/>
      <c r="F188" s="195" t="s">
        <v>296</v>
      </c>
      <c r="G188" s="37"/>
      <c r="H188" s="37"/>
      <c r="I188" s="191"/>
      <c r="J188" s="37"/>
      <c r="K188" s="37"/>
      <c r="L188" s="40"/>
      <c r="M188" s="192"/>
      <c r="N188" s="193"/>
      <c r="O188" s="65"/>
      <c r="P188" s="65"/>
      <c r="Q188" s="65"/>
      <c r="R188" s="65"/>
      <c r="S188" s="65"/>
      <c r="T188" s="66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T188" s="18" t="s">
        <v>141</v>
      </c>
      <c r="AU188" s="18" t="s">
        <v>82</v>
      </c>
    </row>
    <row r="189" spans="1:65" s="2" customFormat="1" ht="21.75" customHeight="1">
      <c r="A189" s="35"/>
      <c r="B189" s="36"/>
      <c r="C189" s="176" t="s">
        <v>279</v>
      </c>
      <c r="D189" s="176" t="s">
        <v>132</v>
      </c>
      <c r="E189" s="177" t="s">
        <v>298</v>
      </c>
      <c r="F189" s="178" t="s">
        <v>299</v>
      </c>
      <c r="G189" s="179" t="s">
        <v>214</v>
      </c>
      <c r="H189" s="180">
        <v>93.87</v>
      </c>
      <c r="I189" s="181"/>
      <c r="J189" s="182">
        <f>ROUND(I189*H189,2)</f>
        <v>0</v>
      </c>
      <c r="K189" s="178" t="s">
        <v>136</v>
      </c>
      <c r="L189" s="40"/>
      <c r="M189" s="183" t="s">
        <v>19</v>
      </c>
      <c r="N189" s="184" t="s">
        <v>42</v>
      </c>
      <c r="O189" s="65"/>
      <c r="P189" s="185">
        <f>O189*H189</f>
        <v>0</v>
      </c>
      <c r="Q189" s="185">
        <v>0</v>
      </c>
      <c r="R189" s="185">
        <f>Q189*H189</f>
        <v>0</v>
      </c>
      <c r="S189" s="185">
        <v>0</v>
      </c>
      <c r="T189" s="186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87" t="s">
        <v>137</v>
      </c>
      <c r="AT189" s="187" t="s">
        <v>132</v>
      </c>
      <c r="AU189" s="187" t="s">
        <v>82</v>
      </c>
      <c r="AY189" s="18" t="s">
        <v>130</v>
      </c>
      <c r="BE189" s="188">
        <f>IF(N189="základní",J189,0)</f>
        <v>0</v>
      </c>
      <c r="BF189" s="188">
        <f>IF(N189="snížená",J189,0)</f>
        <v>0</v>
      </c>
      <c r="BG189" s="188">
        <f>IF(N189="zákl. přenesená",J189,0)</f>
        <v>0</v>
      </c>
      <c r="BH189" s="188">
        <f>IF(N189="sníž. přenesená",J189,0)</f>
        <v>0</v>
      </c>
      <c r="BI189" s="188">
        <f>IF(N189="nulová",J189,0)</f>
        <v>0</v>
      </c>
      <c r="BJ189" s="18" t="s">
        <v>79</v>
      </c>
      <c r="BK189" s="188">
        <f>ROUND(I189*H189,2)</f>
        <v>0</v>
      </c>
      <c r="BL189" s="18" t="s">
        <v>137</v>
      </c>
      <c r="BM189" s="187" t="s">
        <v>1350</v>
      </c>
    </row>
    <row r="190" spans="1:65" s="2" customFormat="1" ht="19.5">
      <c r="A190" s="35"/>
      <c r="B190" s="36"/>
      <c r="C190" s="37"/>
      <c r="D190" s="189" t="s">
        <v>139</v>
      </c>
      <c r="E190" s="37"/>
      <c r="F190" s="190" t="s">
        <v>301</v>
      </c>
      <c r="G190" s="37"/>
      <c r="H190" s="37"/>
      <c r="I190" s="191"/>
      <c r="J190" s="37"/>
      <c r="K190" s="37"/>
      <c r="L190" s="40"/>
      <c r="M190" s="192"/>
      <c r="N190" s="193"/>
      <c r="O190" s="65"/>
      <c r="P190" s="65"/>
      <c r="Q190" s="65"/>
      <c r="R190" s="65"/>
      <c r="S190" s="65"/>
      <c r="T190" s="66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T190" s="18" t="s">
        <v>139</v>
      </c>
      <c r="AU190" s="18" t="s">
        <v>82</v>
      </c>
    </row>
    <row r="191" spans="1:65" s="2" customFormat="1" ht="11.25">
      <c r="A191" s="35"/>
      <c r="B191" s="36"/>
      <c r="C191" s="37"/>
      <c r="D191" s="194" t="s">
        <v>141</v>
      </c>
      <c r="E191" s="37"/>
      <c r="F191" s="195" t="s">
        <v>302</v>
      </c>
      <c r="G191" s="37"/>
      <c r="H191" s="37"/>
      <c r="I191" s="191"/>
      <c r="J191" s="37"/>
      <c r="K191" s="37"/>
      <c r="L191" s="40"/>
      <c r="M191" s="192"/>
      <c r="N191" s="193"/>
      <c r="O191" s="65"/>
      <c r="P191" s="65"/>
      <c r="Q191" s="65"/>
      <c r="R191" s="65"/>
      <c r="S191" s="65"/>
      <c r="T191" s="66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T191" s="18" t="s">
        <v>141</v>
      </c>
      <c r="AU191" s="18" t="s">
        <v>82</v>
      </c>
    </row>
    <row r="192" spans="1:65" s="13" customFormat="1" ht="11.25">
      <c r="B192" s="196"/>
      <c r="C192" s="197"/>
      <c r="D192" s="189" t="s">
        <v>143</v>
      </c>
      <c r="E192" s="198" t="s">
        <v>19</v>
      </c>
      <c r="F192" s="199" t="s">
        <v>1351</v>
      </c>
      <c r="G192" s="197"/>
      <c r="H192" s="200">
        <v>50.97</v>
      </c>
      <c r="I192" s="201"/>
      <c r="J192" s="197"/>
      <c r="K192" s="197"/>
      <c r="L192" s="202"/>
      <c r="M192" s="203"/>
      <c r="N192" s="204"/>
      <c r="O192" s="204"/>
      <c r="P192" s="204"/>
      <c r="Q192" s="204"/>
      <c r="R192" s="204"/>
      <c r="S192" s="204"/>
      <c r="T192" s="205"/>
      <c r="AT192" s="206" t="s">
        <v>143</v>
      </c>
      <c r="AU192" s="206" t="s">
        <v>82</v>
      </c>
      <c r="AV192" s="13" t="s">
        <v>82</v>
      </c>
      <c r="AW192" s="13" t="s">
        <v>33</v>
      </c>
      <c r="AX192" s="13" t="s">
        <v>71</v>
      </c>
      <c r="AY192" s="206" t="s">
        <v>130</v>
      </c>
    </row>
    <row r="193" spans="1:65" s="13" customFormat="1" ht="11.25">
      <c r="B193" s="196"/>
      <c r="C193" s="197"/>
      <c r="D193" s="189" t="s">
        <v>143</v>
      </c>
      <c r="E193" s="198" t="s">
        <v>19</v>
      </c>
      <c r="F193" s="199" t="s">
        <v>1352</v>
      </c>
      <c r="G193" s="197"/>
      <c r="H193" s="200">
        <v>1.1399999999999999</v>
      </c>
      <c r="I193" s="201"/>
      <c r="J193" s="197"/>
      <c r="K193" s="197"/>
      <c r="L193" s="202"/>
      <c r="M193" s="203"/>
      <c r="N193" s="204"/>
      <c r="O193" s="204"/>
      <c r="P193" s="204"/>
      <c r="Q193" s="204"/>
      <c r="R193" s="204"/>
      <c r="S193" s="204"/>
      <c r="T193" s="205"/>
      <c r="AT193" s="206" t="s">
        <v>143</v>
      </c>
      <c r="AU193" s="206" t="s">
        <v>82</v>
      </c>
      <c r="AV193" s="13" t="s">
        <v>82</v>
      </c>
      <c r="AW193" s="13" t="s">
        <v>33</v>
      </c>
      <c r="AX193" s="13" t="s">
        <v>71</v>
      </c>
      <c r="AY193" s="206" t="s">
        <v>130</v>
      </c>
    </row>
    <row r="194" spans="1:65" s="13" customFormat="1" ht="11.25">
      <c r="B194" s="196"/>
      <c r="C194" s="197"/>
      <c r="D194" s="189" t="s">
        <v>143</v>
      </c>
      <c r="E194" s="198" t="s">
        <v>19</v>
      </c>
      <c r="F194" s="199" t="s">
        <v>1353</v>
      </c>
      <c r="G194" s="197"/>
      <c r="H194" s="200">
        <v>41.76</v>
      </c>
      <c r="I194" s="201"/>
      <c r="J194" s="197"/>
      <c r="K194" s="197"/>
      <c r="L194" s="202"/>
      <c r="M194" s="203"/>
      <c r="N194" s="204"/>
      <c r="O194" s="204"/>
      <c r="P194" s="204"/>
      <c r="Q194" s="204"/>
      <c r="R194" s="204"/>
      <c r="S194" s="204"/>
      <c r="T194" s="205"/>
      <c r="AT194" s="206" t="s">
        <v>143</v>
      </c>
      <c r="AU194" s="206" t="s">
        <v>82</v>
      </c>
      <c r="AV194" s="13" t="s">
        <v>82</v>
      </c>
      <c r="AW194" s="13" t="s">
        <v>33</v>
      </c>
      <c r="AX194" s="13" t="s">
        <v>71</v>
      </c>
      <c r="AY194" s="206" t="s">
        <v>130</v>
      </c>
    </row>
    <row r="195" spans="1:65" s="2" customFormat="1" ht="24.2" customHeight="1">
      <c r="A195" s="35"/>
      <c r="B195" s="36"/>
      <c r="C195" s="176" t="s">
        <v>286</v>
      </c>
      <c r="D195" s="176" t="s">
        <v>132</v>
      </c>
      <c r="E195" s="177" t="s">
        <v>307</v>
      </c>
      <c r="F195" s="178" t="s">
        <v>308</v>
      </c>
      <c r="G195" s="179" t="s">
        <v>214</v>
      </c>
      <c r="H195" s="180">
        <v>281.61</v>
      </c>
      <c r="I195" s="181"/>
      <c r="J195" s="182">
        <f>ROUND(I195*H195,2)</f>
        <v>0</v>
      </c>
      <c r="K195" s="178" t="s">
        <v>136</v>
      </c>
      <c r="L195" s="40"/>
      <c r="M195" s="183" t="s">
        <v>19</v>
      </c>
      <c r="N195" s="184" t="s">
        <v>42</v>
      </c>
      <c r="O195" s="65"/>
      <c r="P195" s="185">
        <f>O195*H195</f>
        <v>0</v>
      </c>
      <c r="Q195" s="185">
        <v>0</v>
      </c>
      <c r="R195" s="185">
        <f>Q195*H195</f>
        <v>0</v>
      </c>
      <c r="S195" s="185">
        <v>0</v>
      </c>
      <c r="T195" s="186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187" t="s">
        <v>137</v>
      </c>
      <c r="AT195" s="187" t="s">
        <v>132</v>
      </c>
      <c r="AU195" s="187" t="s">
        <v>82</v>
      </c>
      <c r="AY195" s="18" t="s">
        <v>130</v>
      </c>
      <c r="BE195" s="188">
        <f>IF(N195="základní",J195,0)</f>
        <v>0</v>
      </c>
      <c r="BF195" s="188">
        <f>IF(N195="snížená",J195,0)</f>
        <v>0</v>
      </c>
      <c r="BG195" s="188">
        <f>IF(N195="zákl. přenesená",J195,0)</f>
        <v>0</v>
      </c>
      <c r="BH195" s="188">
        <f>IF(N195="sníž. přenesená",J195,0)</f>
        <v>0</v>
      </c>
      <c r="BI195" s="188">
        <f>IF(N195="nulová",J195,0)</f>
        <v>0</v>
      </c>
      <c r="BJ195" s="18" t="s">
        <v>79</v>
      </c>
      <c r="BK195" s="188">
        <f>ROUND(I195*H195,2)</f>
        <v>0</v>
      </c>
      <c r="BL195" s="18" t="s">
        <v>137</v>
      </c>
      <c r="BM195" s="187" t="s">
        <v>1354</v>
      </c>
    </row>
    <row r="196" spans="1:65" s="2" customFormat="1" ht="19.5">
      <c r="A196" s="35"/>
      <c r="B196" s="36"/>
      <c r="C196" s="37"/>
      <c r="D196" s="189" t="s">
        <v>139</v>
      </c>
      <c r="E196" s="37"/>
      <c r="F196" s="190" t="s">
        <v>310</v>
      </c>
      <c r="G196" s="37"/>
      <c r="H196" s="37"/>
      <c r="I196" s="191"/>
      <c r="J196" s="37"/>
      <c r="K196" s="37"/>
      <c r="L196" s="40"/>
      <c r="M196" s="192"/>
      <c r="N196" s="193"/>
      <c r="O196" s="65"/>
      <c r="P196" s="65"/>
      <c r="Q196" s="65"/>
      <c r="R196" s="65"/>
      <c r="S196" s="65"/>
      <c r="T196" s="66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T196" s="18" t="s">
        <v>139</v>
      </c>
      <c r="AU196" s="18" t="s">
        <v>82</v>
      </c>
    </row>
    <row r="197" spans="1:65" s="2" customFormat="1" ht="11.25">
      <c r="A197" s="35"/>
      <c r="B197" s="36"/>
      <c r="C197" s="37"/>
      <c r="D197" s="194" t="s">
        <v>141</v>
      </c>
      <c r="E197" s="37"/>
      <c r="F197" s="195" t="s">
        <v>311</v>
      </c>
      <c r="G197" s="37"/>
      <c r="H197" s="37"/>
      <c r="I197" s="191"/>
      <c r="J197" s="37"/>
      <c r="K197" s="37"/>
      <c r="L197" s="40"/>
      <c r="M197" s="192"/>
      <c r="N197" s="193"/>
      <c r="O197" s="65"/>
      <c r="P197" s="65"/>
      <c r="Q197" s="65"/>
      <c r="R197" s="65"/>
      <c r="S197" s="65"/>
      <c r="T197" s="66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T197" s="18" t="s">
        <v>141</v>
      </c>
      <c r="AU197" s="18" t="s">
        <v>82</v>
      </c>
    </row>
    <row r="198" spans="1:65" s="13" customFormat="1" ht="11.25">
      <c r="B198" s="196"/>
      <c r="C198" s="197"/>
      <c r="D198" s="189" t="s">
        <v>143</v>
      </c>
      <c r="E198" s="198" t="s">
        <v>19</v>
      </c>
      <c r="F198" s="199" t="s">
        <v>1355</v>
      </c>
      <c r="G198" s="197"/>
      <c r="H198" s="200">
        <v>152.91</v>
      </c>
      <c r="I198" s="201"/>
      <c r="J198" s="197"/>
      <c r="K198" s="197"/>
      <c r="L198" s="202"/>
      <c r="M198" s="203"/>
      <c r="N198" s="204"/>
      <c r="O198" s="204"/>
      <c r="P198" s="204"/>
      <c r="Q198" s="204"/>
      <c r="R198" s="204"/>
      <c r="S198" s="204"/>
      <c r="T198" s="205"/>
      <c r="AT198" s="206" t="s">
        <v>143</v>
      </c>
      <c r="AU198" s="206" t="s">
        <v>82</v>
      </c>
      <c r="AV198" s="13" t="s">
        <v>82</v>
      </c>
      <c r="AW198" s="13" t="s">
        <v>33</v>
      </c>
      <c r="AX198" s="13" t="s">
        <v>71</v>
      </c>
      <c r="AY198" s="206" t="s">
        <v>130</v>
      </c>
    </row>
    <row r="199" spans="1:65" s="13" customFormat="1" ht="11.25">
      <c r="B199" s="196"/>
      <c r="C199" s="197"/>
      <c r="D199" s="189" t="s">
        <v>143</v>
      </c>
      <c r="E199" s="198" t="s">
        <v>19</v>
      </c>
      <c r="F199" s="199" t="s">
        <v>1356</v>
      </c>
      <c r="G199" s="197"/>
      <c r="H199" s="200">
        <v>3.42</v>
      </c>
      <c r="I199" s="201"/>
      <c r="J199" s="197"/>
      <c r="K199" s="197"/>
      <c r="L199" s="202"/>
      <c r="M199" s="203"/>
      <c r="N199" s="204"/>
      <c r="O199" s="204"/>
      <c r="P199" s="204"/>
      <c r="Q199" s="204"/>
      <c r="R199" s="204"/>
      <c r="S199" s="204"/>
      <c r="T199" s="205"/>
      <c r="AT199" s="206" t="s">
        <v>143</v>
      </c>
      <c r="AU199" s="206" t="s">
        <v>82</v>
      </c>
      <c r="AV199" s="13" t="s">
        <v>82</v>
      </c>
      <c r="AW199" s="13" t="s">
        <v>33</v>
      </c>
      <c r="AX199" s="13" t="s">
        <v>71</v>
      </c>
      <c r="AY199" s="206" t="s">
        <v>130</v>
      </c>
    </row>
    <row r="200" spans="1:65" s="13" customFormat="1" ht="11.25">
      <c r="B200" s="196"/>
      <c r="C200" s="197"/>
      <c r="D200" s="189" t="s">
        <v>143</v>
      </c>
      <c r="E200" s="198" t="s">
        <v>19</v>
      </c>
      <c r="F200" s="199" t="s">
        <v>1357</v>
      </c>
      <c r="G200" s="197"/>
      <c r="H200" s="200">
        <v>125.28</v>
      </c>
      <c r="I200" s="201"/>
      <c r="J200" s="197"/>
      <c r="K200" s="197"/>
      <c r="L200" s="202"/>
      <c r="M200" s="203"/>
      <c r="N200" s="204"/>
      <c r="O200" s="204"/>
      <c r="P200" s="204"/>
      <c r="Q200" s="204"/>
      <c r="R200" s="204"/>
      <c r="S200" s="204"/>
      <c r="T200" s="205"/>
      <c r="AT200" s="206" t="s">
        <v>143</v>
      </c>
      <c r="AU200" s="206" t="s">
        <v>82</v>
      </c>
      <c r="AV200" s="13" t="s">
        <v>82</v>
      </c>
      <c r="AW200" s="13" t="s">
        <v>33</v>
      </c>
      <c r="AX200" s="13" t="s">
        <v>71</v>
      </c>
      <c r="AY200" s="206" t="s">
        <v>130</v>
      </c>
    </row>
    <row r="201" spans="1:65" s="2" customFormat="1" ht="21.75" customHeight="1">
      <c r="A201" s="35"/>
      <c r="B201" s="36"/>
      <c r="C201" s="176" t="s">
        <v>7</v>
      </c>
      <c r="D201" s="176" t="s">
        <v>132</v>
      </c>
      <c r="E201" s="177" t="s">
        <v>316</v>
      </c>
      <c r="F201" s="178" t="s">
        <v>317</v>
      </c>
      <c r="G201" s="179" t="s">
        <v>214</v>
      </c>
      <c r="H201" s="180">
        <v>80.400000000000006</v>
      </c>
      <c r="I201" s="181"/>
      <c r="J201" s="182">
        <f>ROUND(I201*H201,2)</f>
        <v>0</v>
      </c>
      <c r="K201" s="178" t="s">
        <v>136</v>
      </c>
      <c r="L201" s="40"/>
      <c r="M201" s="183" t="s">
        <v>19</v>
      </c>
      <c r="N201" s="184" t="s">
        <v>42</v>
      </c>
      <c r="O201" s="65"/>
      <c r="P201" s="185">
        <f>O201*H201</f>
        <v>0</v>
      </c>
      <c r="Q201" s="185">
        <v>0</v>
      </c>
      <c r="R201" s="185">
        <f>Q201*H201</f>
        <v>0</v>
      </c>
      <c r="S201" s="185">
        <v>0</v>
      </c>
      <c r="T201" s="186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87" t="s">
        <v>137</v>
      </c>
      <c r="AT201" s="187" t="s">
        <v>132</v>
      </c>
      <c r="AU201" s="187" t="s">
        <v>82</v>
      </c>
      <c r="AY201" s="18" t="s">
        <v>130</v>
      </c>
      <c r="BE201" s="188">
        <f>IF(N201="základní",J201,0)</f>
        <v>0</v>
      </c>
      <c r="BF201" s="188">
        <f>IF(N201="snížená",J201,0)</f>
        <v>0</v>
      </c>
      <c r="BG201" s="188">
        <f>IF(N201="zákl. přenesená",J201,0)</f>
        <v>0</v>
      </c>
      <c r="BH201" s="188">
        <f>IF(N201="sníž. přenesená",J201,0)</f>
        <v>0</v>
      </c>
      <c r="BI201" s="188">
        <f>IF(N201="nulová",J201,0)</f>
        <v>0</v>
      </c>
      <c r="BJ201" s="18" t="s">
        <v>79</v>
      </c>
      <c r="BK201" s="188">
        <f>ROUND(I201*H201,2)</f>
        <v>0</v>
      </c>
      <c r="BL201" s="18" t="s">
        <v>137</v>
      </c>
      <c r="BM201" s="187" t="s">
        <v>1358</v>
      </c>
    </row>
    <row r="202" spans="1:65" s="2" customFormat="1" ht="19.5">
      <c r="A202" s="35"/>
      <c r="B202" s="36"/>
      <c r="C202" s="37"/>
      <c r="D202" s="189" t="s">
        <v>139</v>
      </c>
      <c r="E202" s="37"/>
      <c r="F202" s="190" t="s">
        <v>319</v>
      </c>
      <c r="G202" s="37"/>
      <c r="H202" s="37"/>
      <c r="I202" s="191"/>
      <c r="J202" s="37"/>
      <c r="K202" s="37"/>
      <c r="L202" s="40"/>
      <c r="M202" s="192"/>
      <c r="N202" s="193"/>
      <c r="O202" s="65"/>
      <c r="P202" s="65"/>
      <c r="Q202" s="65"/>
      <c r="R202" s="65"/>
      <c r="S202" s="65"/>
      <c r="T202" s="66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T202" s="18" t="s">
        <v>139</v>
      </c>
      <c r="AU202" s="18" t="s">
        <v>82</v>
      </c>
    </row>
    <row r="203" spans="1:65" s="2" customFormat="1" ht="11.25">
      <c r="A203" s="35"/>
      <c r="B203" s="36"/>
      <c r="C203" s="37"/>
      <c r="D203" s="194" t="s">
        <v>141</v>
      </c>
      <c r="E203" s="37"/>
      <c r="F203" s="195" t="s">
        <v>320</v>
      </c>
      <c r="G203" s="37"/>
      <c r="H203" s="37"/>
      <c r="I203" s="191"/>
      <c r="J203" s="37"/>
      <c r="K203" s="37"/>
      <c r="L203" s="40"/>
      <c r="M203" s="192"/>
      <c r="N203" s="193"/>
      <c r="O203" s="65"/>
      <c r="P203" s="65"/>
      <c r="Q203" s="65"/>
      <c r="R203" s="65"/>
      <c r="S203" s="65"/>
      <c r="T203" s="66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T203" s="18" t="s">
        <v>141</v>
      </c>
      <c r="AU203" s="18" t="s">
        <v>82</v>
      </c>
    </row>
    <row r="204" spans="1:65" s="13" customFormat="1" ht="11.25">
      <c r="B204" s="196"/>
      <c r="C204" s="197"/>
      <c r="D204" s="189" t="s">
        <v>143</v>
      </c>
      <c r="E204" s="198" t="s">
        <v>19</v>
      </c>
      <c r="F204" s="199" t="s">
        <v>1359</v>
      </c>
      <c r="G204" s="197"/>
      <c r="H204" s="200">
        <v>80.400000000000006</v>
      </c>
      <c r="I204" s="201"/>
      <c r="J204" s="197"/>
      <c r="K204" s="197"/>
      <c r="L204" s="202"/>
      <c r="M204" s="203"/>
      <c r="N204" s="204"/>
      <c r="O204" s="204"/>
      <c r="P204" s="204"/>
      <c r="Q204" s="204"/>
      <c r="R204" s="204"/>
      <c r="S204" s="204"/>
      <c r="T204" s="205"/>
      <c r="AT204" s="206" t="s">
        <v>143</v>
      </c>
      <c r="AU204" s="206" t="s">
        <v>82</v>
      </c>
      <c r="AV204" s="13" t="s">
        <v>82</v>
      </c>
      <c r="AW204" s="13" t="s">
        <v>33</v>
      </c>
      <c r="AX204" s="13" t="s">
        <v>79</v>
      </c>
      <c r="AY204" s="206" t="s">
        <v>130</v>
      </c>
    </row>
    <row r="205" spans="1:65" s="2" customFormat="1" ht="24.2" customHeight="1">
      <c r="A205" s="35"/>
      <c r="B205" s="36"/>
      <c r="C205" s="176" t="s">
        <v>297</v>
      </c>
      <c r="D205" s="176" t="s">
        <v>132</v>
      </c>
      <c r="E205" s="177" t="s">
        <v>323</v>
      </c>
      <c r="F205" s="178" t="s">
        <v>324</v>
      </c>
      <c r="G205" s="179" t="s">
        <v>214</v>
      </c>
      <c r="H205" s="180">
        <v>402</v>
      </c>
      <c r="I205" s="181"/>
      <c r="J205" s="182">
        <f>ROUND(I205*H205,2)</f>
        <v>0</v>
      </c>
      <c r="K205" s="178" t="s">
        <v>136</v>
      </c>
      <c r="L205" s="40"/>
      <c r="M205" s="183" t="s">
        <v>19</v>
      </c>
      <c r="N205" s="184" t="s">
        <v>42</v>
      </c>
      <c r="O205" s="65"/>
      <c r="P205" s="185">
        <f>O205*H205</f>
        <v>0</v>
      </c>
      <c r="Q205" s="185">
        <v>0</v>
      </c>
      <c r="R205" s="185">
        <f>Q205*H205</f>
        <v>0</v>
      </c>
      <c r="S205" s="185">
        <v>0</v>
      </c>
      <c r="T205" s="186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187" t="s">
        <v>137</v>
      </c>
      <c r="AT205" s="187" t="s">
        <v>132</v>
      </c>
      <c r="AU205" s="187" t="s">
        <v>82</v>
      </c>
      <c r="AY205" s="18" t="s">
        <v>130</v>
      </c>
      <c r="BE205" s="188">
        <f>IF(N205="základní",J205,0)</f>
        <v>0</v>
      </c>
      <c r="BF205" s="188">
        <f>IF(N205="snížená",J205,0)</f>
        <v>0</v>
      </c>
      <c r="BG205" s="188">
        <f>IF(N205="zákl. přenesená",J205,0)</f>
        <v>0</v>
      </c>
      <c r="BH205" s="188">
        <f>IF(N205="sníž. přenesená",J205,0)</f>
        <v>0</v>
      </c>
      <c r="BI205" s="188">
        <f>IF(N205="nulová",J205,0)</f>
        <v>0</v>
      </c>
      <c r="BJ205" s="18" t="s">
        <v>79</v>
      </c>
      <c r="BK205" s="188">
        <f>ROUND(I205*H205,2)</f>
        <v>0</v>
      </c>
      <c r="BL205" s="18" t="s">
        <v>137</v>
      </c>
      <c r="BM205" s="187" t="s">
        <v>1360</v>
      </c>
    </row>
    <row r="206" spans="1:65" s="2" customFormat="1" ht="19.5">
      <c r="A206" s="35"/>
      <c r="B206" s="36"/>
      <c r="C206" s="37"/>
      <c r="D206" s="189" t="s">
        <v>139</v>
      </c>
      <c r="E206" s="37"/>
      <c r="F206" s="190" t="s">
        <v>326</v>
      </c>
      <c r="G206" s="37"/>
      <c r="H206" s="37"/>
      <c r="I206" s="191"/>
      <c r="J206" s="37"/>
      <c r="K206" s="37"/>
      <c r="L206" s="40"/>
      <c r="M206" s="192"/>
      <c r="N206" s="193"/>
      <c r="O206" s="65"/>
      <c r="P206" s="65"/>
      <c r="Q206" s="65"/>
      <c r="R206" s="65"/>
      <c r="S206" s="65"/>
      <c r="T206" s="66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T206" s="18" t="s">
        <v>139</v>
      </c>
      <c r="AU206" s="18" t="s">
        <v>82</v>
      </c>
    </row>
    <row r="207" spans="1:65" s="2" customFormat="1" ht="11.25">
      <c r="A207" s="35"/>
      <c r="B207" s="36"/>
      <c r="C207" s="37"/>
      <c r="D207" s="194" t="s">
        <v>141</v>
      </c>
      <c r="E207" s="37"/>
      <c r="F207" s="195" t="s">
        <v>327</v>
      </c>
      <c r="G207" s="37"/>
      <c r="H207" s="37"/>
      <c r="I207" s="191"/>
      <c r="J207" s="37"/>
      <c r="K207" s="37"/>
      <c r="L207" s="40"/>
      <c r="M207" s="192"/>
      <c r="N207" s="193"/>
      <c r="O207" s="65"/>
      <c r="P207" s="65"/>
      <c r="Q207" s="65"/>
      <c r="R207" s="65"/>
      <c r="S207" s="65"/>
      <c r="T207" s="66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T207" s="18" t="s">
        <v>141</v>
      </c>
      <c r="AU207" s="18" t="s">
        <v>82</v>
      </c>
    </row>
    <row r="208" spans="1:65" s="13" customFormat="1" ht="11.25">
      <c r="B208" s="196"/>
      <c r="C208" s="197"/>
      <c r="D208" s="189" t="s">
        <v>143</v>
      </c>
      <c r="E208" s="198" t="s">
        <v>19</v>
      </c>
      <c r="F208" s="199" t="s">
        <v>1361</v>
      </c>
      <c r="G208" s="197"/>
      <c r="H208" s="200">
        <v>402</v>
      </c>
      <c r="I208" s="201"/>
      <c r="J208" s="197"/>
      <c r="K208" s="197"/>
      <c r="L208" s="202"/>
      <c r="M208" s="203"/>
      <c r="N208" s="204"/>
      <c r="O208" s="204"/>
      <c r="P208" s="204"/>
      <c r="Q208" s="204"/>
      <c r="R208" s="204"/>
      <c r="S208" s="204"/>
      <c r="T208" s="205"/>
      <c r="AT208" s="206" t="s">
        <v>143</v>
      </c>
      <c r="AU208" s="206" t="s">
        <v>82</v>
      </c>
      <c r="AV208" s="13" t="s">
        <v>82</v>
      </c>
      <c r="AW208" s="13" t="s">
        <v>33</v>
      </c>
      <c r="AX208" s="13" t="s">
        <v>79</v>
      </c>
      <c r="AY208" s="206" t="s">
        <v>130</v>
      </c>
    </row>
    <row r="209" spans="1:65" s="2" customFormat="1" ht="16.5" customHeight="1">
      <c r="A209" s="35"/>
      <c r="B209" s="36"/>
      <c r="C209" s="176" t="s">
        <v>306</v>
      </c>
      <c r="D209" s="176" t="s">
        <v>132</v>
      </c>
      <c r="E209" s="177" t="s">
        <v>330</v>
      </c>
      <c r="F209" s="178" t="s">
        <v>331</v>
      </c>
      <c r="G209" s="179" t="s">
        <v>214</v>
      </c>
      <c r="H209" s="180">
        <v>93.87</v>
      </c>
      <c r="I209" s="181"/>
      <c r="J209" s="182">
        <f>ROUND(I209*H209,2)</f>
        <v>0</v>
      </c>
      <c r="K209" s="178" t="s">
        <v>136</v>
      </c>
      <c r="L209" s="40"/>
      <c r="M209" s="183" t="s">
        <v>19</v>
      </c>
      <c r="N209" s="184" t="s">
        <v>42</v>
      </c>
      <c r="O209" s="65"/>
      <c r="P209" s="185">
        <f>O209*H209</f>
        <v>0</v>
      </c>
      <c r="Q209" s="185">
        <v>0</v>
      </c>
      <c r="R209" s="185">
        <f>Q209*H209</f>
        <v>0</v>
      </c>
      <c r="S209" s="185">
        <v>0</v>
      </c>
      <c r="T209" s="186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187" t="s">
        <v>137</v>
      </c>
      <c r="AT209" s="187" t="s">
        <v>132</v>
      </c>
      <c r="AU209" s="187" t="s">
        <v>82</v>
      </c>
      <c r="AY209" s="18" t="s">
        <v>130</v>
      </c>
      <c r="BE209" s="188">
        <f>IF(N209="základní",J209,0)</f>
        <v>0</v>
      </c>
      <c r="BF209" s="188">
        <f>IF(N209="snížená",J209,0)</f>
        <v>0</v>
      </c>
      <c r="BG209" s="188">
        <f>IF(N209="zákl. přenesená",J209,0)</f>
        <v>0</v>
      </c>
      <c r="BH209" s="188">
        <f>IF(N209="sníž. přenesená",J209,0)</f>
        <v>0</v>
      </c>
      <c r="BI209" s="188">
        <f>IF(N209="nulová",J209,0)</f>
        <v>0</v>
      </c>
      <c r="BJ209" s="18" t="s">
        <v>79</v>
      </c>
      <c r="BK209" s="188">
        <f>ROUND(I209*H209,2)</f>
        <v>0</v>
      </c>
      <c r="BL209" s="18" t="s">
        <v>137</v>
      </c>
      <c r="BM209" s="187" t="s">
        <v>1362</v>
      </c>
    </row>
    <row r="210" spans="1:65" s="2" customFormat="1" ht="11.25">
      <c r="A210" s="35"/>
      <c r="B210" s="36"/>
      <c r="C210" s="37"/>
      <c r="D210" s="189" t="s">
        <v>139</v>
      </c>
      <c r="E210" s="37"/>
      <c r="F210" s="190" t="s">
        <v>333</v>
      </c>
      <c r="G210" s="37"/>
      <c r="H210" s="37"/>
      <c r="I210" s="191"/>
      <c r="J210" s="37"/>
      <c r="K210" s="37"/>
      <c r="L210" s="40"/>
      <c r="M210" s="192"/>
      <c r="N210" s="193"/>
      <c r="O210" s="65"/>
      <c r="P210" s="65"/>
      <c r="Q210" s="65"/>
      <c r="R210" s="65"/>
      <c r="S210" s="65"/>
      <c r="T210" s="66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T210" s="18" t="s">
        <v>139</v>
      </c>
      <c r="AU210" s="18" t="s">
        <v>82</v>
      </c>
    </row>
    <row r="211" spans="1:65" s="2" customFormat="1" ht="11.25">
      <c r="A211" s="35"/>
      <c r="B211" s="36"/>
      <c r="C211" s="37"/>
      <c r="D211" s="194" t="s">
        <v>141</v>
      </c>
      <c r="E211" s="37"/>
      <c r="F211" s="195" t="s">
        <v>334</v>
      </c>
      <c r="G211" s="37"/>
      <c r="H211" s="37"/>
      <c r="I211" s="191"/>
      <c r="J211" s="37"/>
      <c r="K211" s="37"/>
      <c r="L211" s="40"/>
      <c r="M211" s="192"/>
      <c r="N211" s="193"/>
      <c r="O211" s="65"/>
      <c r="P211" s="65"/>
      <c r="Q211" s="65"/>
      <c r="R211" s="65"/>
      <c r="S211" s="65"/>
      <c r="T211" s="66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T211" s="18" t="s">
        <v>141</v>
      </c>
      <c r="AU211" s="18" t="s">
        <v>82</v>
      </c>
    </row>
    <row r="212" spans="1:65" s="13" customFormat="1" ht="11.25">
      <c r="B212" s="196"/>
      <c r="C212" s="197"/>
      <c r="D212" s="189" t="s">
        <v>143</v>
      </c>
      <c r="E212" s="198" t="s">
        <v>19</v>
      </c>
      <c r="F212" s="199" t="s">
        <v>1351</v>
      </c>
      <c r="G212" s="197"/>
      <c r="H212" s="200">
        <v>50.97</v>
      </c>
      <c r="I212" s="201"/>
      <c r="J212" s="197"/>
      <c r="K212" s="197"/>
      <c r="L212" s="202"/>
      <c r="M212" s="203"/>
      <c r="N212" s="204"/>
      <c r="O212" s="204"/>
      <c r="P212" s="204"/>
      <c r="Q212" s="204"/>
      <c r="R212" s="204"/>
      <c r="S212" s="204"/>
      <c r="T212" s="205"/>
      <c r="AT212" s="206" t="s">
        <v>143</v>
      </c>
      <c r="AU212" s="206" t="s">
        <v>82</v>
      </c>
      <c r="AV212" s="13" t="s">
        <v>82</v>
      </c>
      <c r="AW212" s="13" t="s">
        <v>33</v>
      </c>
      <c r="AX212" s="13" t="s">
        <v>71</v>
      </c>
      <c r="AY212" s="206" t="s">
        <v>130</v>
      </c>
    </row>
    <row r="213" spans="1:65" s="13" customFormat="1" ht="11.25">
      <c r="B213" s="196"/>
      <c r="C213" s="197"/>
      <c r="D213" s="189" t="s">
        <v>143</v>
      </c>
      <c r="E213" s="198" t="s">
        <v>19</v>
      </c>
      <c r="F213" s="199" t="s">
        <v>1352</v>
      </c>
      <c r="G213" s="197"/>
      <c r="H213" s="200">
        <v>1.1399999999999999</v>
      </c>
      <c r="I213" s="201"/>
      <c r="J213" s="197"/>
      <c r="K213" s="197"/>
      <c r="L213" s="202"/>
      <c r="M213" s="203"/>
      <c r="N213" s="204"/>
      <c r="O213" s="204"/>
      <c r="P213" s="204"/>
      <c r="Q213" s="204"/>
      <c r="R213" s="204"/>
      <c r="S213" s="204"/>
      <c r="T213" s="205"/>
      <c r="AT213" s="206" t="s">
        <v>143</v>
      </c>
      <c r="AU213" s="206" t="s">
        <v>82</v>
      </c>
      <c r="AV213" s="13" t="s">
        <v>82</v>
      </c>
      <c r="AW213" s="13" t="s">
        <v>33</v>
      </c>
      <c r="AX213" s="13" t="s">
        <v>71</v>
      </c>
      <c r="AY213" s="206" t="s">
        <v>130</v>
      </c>
    </row>
    <row r="214" spans="1:65" s="13" customFormat="1" ht="11.25">
      <c r="B214" s="196"/>
      <c r="C214" s="197"/>
      <c r="D214" s="189" t="s">
        <v>143</v>
      </c>
      <c r="E214" s="198" t="s">
        <v>19</v>
      </c>
      <c r="F214" s="199" t="s">
        <v>1353</v>
      </c>
      <c r="G214" s="197"/>
      <c r="H214" s="200">
        <v>41.76</v>
      </c>
      <c r="I214" s="201"/>
      <c r="J214" s="197"/>
      <c r="K214" s="197"/>
      <c r="L214" s="202"/>
      <c r="M214" s="203"/>
      <c r="N214" s="204"/>
      <c r="O214" s="204"/>
      <c r="P214" s="204"/>
      <c r="Q214" s="204"/>
      <c r="R214" s="204"/>
      <c r="S214" s="204"/>
      <c r="T214" s="205"/>
      <c r="AT214" s="206" t="s">
        <v>143</v>
      </c>
      <c r="AU214" s="206" t="s">
        <v>82</v>
      </c>
      <c r="AV214" s="13" t="s">
        <v>82</v>
      </c>
      <c r="AW214" s="13" t="s">
        <v>33</v>
      </c>
      <c r="AX214" s="13" t="s">
        <v>71</v>
      </c>
      <c r="AY214" s="206" t="s">
        <v>130</v>
      </c>
    </row>
    <row r="215" spans="1:65" s="2" customFormat="1" ht="16.5" customHeight="1">
      <c r="A215" s="35"/>
      <c r="B215" s="36"/>
      <c r="C215" s="176" t="s">
        <v>315</v>
      </c>
      <c r="D215" s="176" t="s">
        <v>132</v>
      </c>
      <c r="E215" s="177" t="s">
        <v>336</v>
      </c>
      <c r="F215" s="178" t="s">
        <v>337</v>
      </c>
      <c r="G215" s="179" t="s">
        <v>214</v>
      </c>
      <c r="H215" s="180">
        <v>70.099999999999994</v>
      </c>
      <c r="I215" s="181"/>
      <c r="J215" s="182">
        <f>ROUND(I215*H215,2)</f>
        <v>0</v>
      </c>
      <c r="K215" s="178" t="s">
        <v>136</v>
      </c>
      <c r="L215" s="40"/>
      <c r="M215" s="183" t="s">
        <v>19</v>
      </c>
      <c r="N215" s="184" t="s">
        <v>42</v>
      </c>
      <c r="O215" s="65"/>
      <c r="P215" s="185">
        <f>O215*H215</f>
        <v>0</v>
      </c>
      <c r="Q215" s="185">
        <v>0</v>
      </c>
      <c r="R215" s="185">
        <f>Q215*H215</f>
        <v>0</v>
      </c>
      <c r="S215" s="185">
        <v>0</v>
      </c>
      <c r="T215" s="186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87" t="s">
        <v>137</v>
      </c>
      <c r="AT215" s="187" t="s">
        <v>132</v>
      </c>
      <c r="AU215" s="187" t="s">
        <v>82</v>
      </c>
      <c r="AY215" s="18" t="s">
        <v>130</v>
      </c>
      <c r="BE215" s="188">
        <f>IF(N215="základní",J215,0)</f>
        <v>0</v>
      </c>
      <c r="BF215" s="188">
        <f>IF(N215="snížená",J215,0)</f>
        <v>0</v>
      </c>
      <c r="BG215" s="188">
        <f>IF(N215="zákl. přenesená",J215,0)</f>
        <v>0</v>
      </c>
      <c r="BH215" s="188">
        <f>IF(N215="sníž. přenesená",J215,0)</f>
        <v>0</v>
      </c>
      <c r="BI215" s="188">
        <f>IF(N215="nulová",J215,0)</f>
        <v>0</v>
      </c>
      <c r="BJ215" s="18" t="s">
        <v>79</v>
      </c>
      <c r="BK215" s="188">
        <f>ROUND(I215*H215,2)</f>
        <v>0</v>
      </c>
      <c r="BL215" s="18" t="s">
        <v>137</v>
      </c>
      <c r="BM215" s="187" t="s">
        <v>1363</v>
      </c>
    </row>
    <row r="216" spans="1:65" s="2" customFormat="1" ht="19.5">
      <c r="A216" s="35"/>
      <c r="B216" s="36"/>
      <c r="C216" s="37"/>
      <c r="D216" s="189" t="s">
        <v>139</v>
      </c>
      <c r="E216" s="37"/>
      <c r="F216" s="190" t="s">
        <v>339</v>
      </c>
      <c r="G216" s="37"/>
      <c r="H216" s="37"/>
      <c r="I216" s="191"/>
      <c r="J216" s="37"/>
      <c r="K216" s="37"/>
      <c r="L216" s="40"/>
      <c r="M216" s="192"/>
      <c r="N216" s="193"/>
      <c r="O216" s="65"/>
      <c r="P216" s="65"/>
      <c r="Q216" s="65"/>
      <c r="R216" s="65"/>
      <c r="S216" s="65"/>
      <c r="T216" s="66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T216" s="18" t="s">
        <v>139</v>
      </c>
      <c r="AU216" s="18" t="s">
        <v>82</v>
      </c>
    </row>
    <row r="217" spans="1:65" s="2" customFormat="1" ht="11.25">
      <c r="A217" s="35"/>
      <c r="B217" s="36"/>
      <c r="C217" s="37"/>
      <c r="D217" s="194" t="s">
        <v>141</v>
      </c>
      <c r="E217" s="37"/>
      <c r="F217" s="195" t="s">
        <v>340</v>
      </c>
      <c r="G217" s="37"/>
      <c r="H217" s="37"/>
      <c r="I217" s="191"/>
      <c r="J217" s="37"/>
      <c r="K217" s="37"/>
      <c r="L217" s="40"/>
      <c r="M217" s="192"/>
      <c r="N217" s="193"/>
      <c r="O217" s="65"/>
      <c r="P217" s="65"/>
      <c r="Q217" s="65"/>
      <c r="R217" s="65"/>
      <c r="S217" s="65"/>
      <c r="T217" s="66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T217" s="18" t="s">
        <v>141</v>
      </c>
      <c r="AU217" s="18" t="s">
        <v>82</v>
      </c>
    </row>
    <row r="218" spans="1:65" s="13" customFormat="1" ht="11.25">
      <c r="B218" s="196"/>
      <c r="C218" s="197"/>
      <c r="D218" s="189" t="s">
        <v>143</v>
      </c>
      <c r="E218" s="198" t="s">
        <v>19</v>
      </c>
      <c r="F218" s="199" t="s">
        <v>1364</v>
      </c>
      <c r="G218" s="197"/>
      <c r="H218" s="200">
        <v>70.099999999999994</v>
      </c>
      <c r="I218" s="201"/>
      <c r="J218" s="197"/>
      <c r="K218" s="197"/>
      <c r="L218" s="202"/>
      <c r="M218" s="203"/>
      <c r="N218" s="204"/>
      <c r="O218" s="204"/>
      <c r="P218" s="204"/>
      <c r="Q218" s="204"/>
      <c r="R218" s="204"/>
      <c r="S218" s="204"/>
      <c r="T218" s="205"/>
      <c r="AT218" s="206" t="s">
        <v>143</v>
      </c>
      <c r="AU218" s="206" t="s">
        <v>82</v>
      </c>
      <c r="AV218" s="13" t="s">
        <v>82</v>
      </c>
      <c r="AW218" s="13" t="s">
        <v>33</v>
      </c>
      <c r="AX218" s="13" t="s">
        <v>79</v>
      </c>
      <c r="AY218" s="206" t="s">
        <v>130</v>
      </c>
    </row>
    <row r="219" spans="1:65" s="2" customFormat="1" ht="16.5" customHeight="1">
      <c r="A219" s="35"/>
      <c r="B219" s="36"/>
      <c r="C219" s="176" t="s">
        <v>322</v>
      </c>
      <c r="D219" s="176" t="s">
        <v>132</v>
      </c>
      <c r="E219" s="177" t="s">
        <v>343</v>
      </c>
      <c r="F219" s="178" t="s">
        <v>344</v>
      </c>
      <c r="G219" s="179" t="s">
        <v>345</v>
      </c>
      <c r="H219" s="180">
        <v>144.72</v>
      </c>
      <c r="I219" s="181"/>
      <c r="J219" s="182">
        <f>ROUND(I219*H219,2)</f>
        <v>0</v>
      </c>
      <c r="K219" s="178" t="s">
        <v>136</v>
      </c>
      <c r="L219" s="40"/>
      <c r="M219" s="183" t="s">
        <v>19</v>
      </c>
      <c r="N219" s="184" t="s">
        <v>42</v>
      </c>
      <c r="O219" s="65"/>
      <c r="P219" s="185">
        <f>O219*H219</f>
        <v>0</v>
      </c>
      <c r="Q219" s="185">
        <v>0</v>
      </c>
      <c r="R219" s="185">
        <f>Q219*H219</f>
        <v>0</v>
      </c>
      <c r="S219" s="185">
        <v>0</v>
      </c>
      <c r="T219" s="186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187" t="s">
        <v>137</v>
      </c>
      <c r="AT219" s="187" t="s">
        <v>132</v>
      </c>
      <c r="AU219" s="187" t="s">
        <v>82</v>
      </c>
      <c r="AY219" s="18" t="s">
        <v>130</v>
      </c>
      <c r="BE219" s="188">
        <f>IF(N219="základní",J219,0)</f>
        <v>0</v>
      </c>
      <c r="BF219" s="188">
        <f>IF(N219="snížená",J219,0)</f>
        <v>0</v>
      </c>
      <c r="BG219" s="188">
        <f>IF(N219="zákl. přenesená",J219,0)</f>
        <v>0</v>
      </c>
      <c r="BH219" s="188">
        <f>IF(N219="sníž. přenesená",J219,0)</f>
        <v>0</v>
      </c>
      <c r="BI219" s="188">
        <f>IF(N219="nulová",J219,0)</f>
        <v>0</v>
      </c>
      <c r="BJ219" s="18" t="s">
        <v>79</v>
      </c>
      <c r="BK219" s="188">
        <f>ROUND(I219*H219,2)</f>
        <v>0</v>
      </c>
      <c r="BL219" s="18" t="s">
        <v>137</v>
      </c>
      <c r="BM219" s="187" t="s">
        <v>1365</v>
      </c>
    </row>
    <row r="220" spans="1:65" s="2" customFormat="1" ht="19.5">
      <c r="A220" s="35"/>
      <c r="B220" s="36"/>
      <c r="C220" s="37"/>
      <c r="D220" s="189" t="s">
        <v>139</v>
      </c>
      <c r="E220" s="37"/>
      <c r="F220" s="190" t="s">
        <v>347</v>
      </c>
      <c r="G220" s="37"/>
      <c r="H220" s="37"/>
      <c r="I220" s="191"/>
      <c r="J220" s="37"/>
      <c r="K220" s="37"/>
      <c r="L220" s="40"/>
      <c r="M220" s="192"/>
      <c r="N220" s="193"/>
      <c r="O220" s="65"/>
      <c r="P220" s="65"/>
      <c r="Q220" s="65"/>
      <c r="R220" s="65"/>
      <c r="S220" s="65"/>
      <c r="T220" s="66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T220" s="18" t="s">
        <v>139</v>
      </c>
      <c r="AU220" s="18" t="s">
        <v>82</v>
      </c>
    </row>
    <row r="221" spans="1:65" s="2" customFormat="1" ht="11.25">
      <c r="A221" s="35"/>
      <c r="B221" s="36"/>
      <c r="C221" s="37"/>
      <c r="D221" s="194" t="s">
        <v>141</v>
      </c>
      <c r="E221" s="37"/>
      <c r="F221" s="195" t="s">
        <v>348</v>
      </c>
      <c r="G221" s="37"/>
      <c r="H221" s="37"/>
      <c r="I221" s="191"/>
      <c r="J221" s="37"/>
      <c r="K221" s="37"/>
      <c r="L221" s="40"/>
      <c r="M221" s="192"/>
      <c r="N221" s="193"/>
      <c r="O221" s="65"/>
      <c r="P221" s="65"/>
      <c r="Q221" s="65"/>
      <c r="R221" s="65"/>
      <c r="S221" s="65"/>
      <c r="T221" s="66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T221" s="18" t="s">
        <v>141</v>
      </c>
      <c r="AU221" s="18" t="s">
        <v>82</v>
      </c>
    </row>
    <row r="222" spans="1:65" s="13" customFormat="1" ht="11.25">
      <c r="B222" s="196"/>
      <c r="C222" s="197"/>
      <c r="D222" s="189" t="s">
        <v>143</v>
      </c>
      <c r="E222" s="198" t="s">
        <v>19</v>
      </c>
      <c r="F222" s="199" t="s">
        <v>1366</v>
      </c>
      <c r="G222" s="197"/>
      <c r="H222" s="200">
        <v>144.72</v>
      </c>
      <c r="I222" s="201"/>
      <c r="J222" s="197"/>
      <c r="K222" s="197"/>
      <c r="L222" s="202"/>
      <c r="M222" s="203"/>
      <c r="N222" s="204"/>
      <c r="O222" s="204"/>
      <c r="P222" s="204"/>
      <c r="Q222" s="204"/>
      <c r="R222" s="204"/>
      <c r="S222" s="204"/>
      <c r="T222" s="205"/>
      <c r="AT222" s="206" t="s">
        <v>143</v>
      </c>
      <c r="AU222" s="206" t="s">
        <v>82</v>
      </c>
      <c r="AV222" s="13" t="s">
        <v>82</v>
      </c>
      <c r="AW222" s="13" t="s">
        <v>33</v>
      </c>
      <c r="AX222" s="13" t="s">
        <v>79</v>
      </c>
      <c r="AY222" s="206" t="s">
        <v>130</v>
      </c>
    </row>
    <row r="223" spans="1:65" s="2" customFormat="1" ht="16.5" customHeight="1">
      <c r="A223" s="35"/>
      <c r="B223" s="36"/>
      <c r="C223" s="176" t="s">
        <v>329</v>
      </c>
      <c r="D223" s="176" t="s">
        <v>132</v>
      </c>
      <c r="E223" s="177" t="s">
        <v>351</v>
      </c>
      <c r="F223" s="178" t="s">
        <v>352</v>
      </c>
      <c r="G223" s="179" t="s">
        <v>214</v>
      </c>
      <c r="H223" s="180">
        <v>80.400000000000006</v>
      </c>
      <c r="I223" s="181"/>
      <c r="J223" s="182">
        <f>ROUND(I223*H223,2)</f>
        <v>0</v>
      </c>
      <c r="K223" s="178" t="s">
        <v>136</v>
      </c>
      <c r="L223" s="40"/>
      <c r="M223" s="183" t="s">
        <v>19</v>
      </c>
      <c r="N223" s="184" t="s">
        <v>42</v>
      </c>
      <c r="O223" s="65"/>
      <c r="P223" s="185">
        <f>O223*H223</f>
        <v>0</v>
      </c>
      <c r="Q223" s="185">
        <v>0</v>
      </c>
      <c r="R223" s="185">
        <f>Q223*H223</f>
        <v>0</v>
      </c>
      <c r="S223" s="185">
        <v>0</v>
      </c>
      <c r="T223" s="186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187" t="s">
        <v>137</v>
      </c>
      <c r="AT223" s="187" t="s">
        <v>132</v>
      </c>
      <c r="AU223" s="187" t="s">
        <v>82</v>
      </c>
      <c r="AY223" s="18" t="s">
        <v>130</v>
      </c>
      <c r="BE223" s="188">
        <f>IF(N223="základní",J223,0)</f>
        <v>0</v>
      </c>
      <c r="BF223" s="188">
        <f>IF(N223="snížená",J223,0)</f>
        <v>0</v>
      </c>
      <c r="BG223" s="188">
        <f>IF(N223="zákl. přenesená",J223,0)</f>
        <v>0</v>
      </c>
      <c r="BH223" s="188">
        <f>IF(N223="sníž. přenesená",J223,0)</f>
        <v>0</v>
      </c>
      <c r="BI223" s="188">
        <f>IF(N223="nulová",J223,0)</f>
        <v>0</v>
      </c>
      <c r="BJ223" s="18" t="s">
        <v>79</v>
      </c>
      <c r="BK223" s="188">
        <f>ROUND(I223*H223,2)</f>
        <v>0</v>
      </c>
      <c r="BL223" s="18" t="s">
        <v>137</v>
      </c>
      <c r="BM223" s="187" t="s">
        <v>1367</v>
      </c>
    </row>
    <row r="224" spans="1:65" s="2" customFormat="1" ht="11.25">
      <c r="A224" s="35"/>
      <c r="B224" s="36"/>
      <c r="C224" s="37"/>
      <c r="D224" s="189" t="s">
        <v>139</v>
      </c>
      <c r="E224" s="37"/>
      <c r="F224" s="190" t="s">
        <v>354</v>
      </c>
      <c r="G224" s="37"/>
      <c r="H224" s="37"/>
      <c r="I224" s="191"/>
      <c r="J224" s="37"/>
      <c r="K224" s="37"/>
      <c r="L224" s="40"/>
      <c r="M224" s="192"/>
      <c r="N224" s="193"/>
      <c r="O224" s="65"/>
      <c r="P224" s="65"/>
      <c r="Q224" s="65"/>
      <c r="R224" s="65"/>
      <c r="S224" s="65"/>
      <c r="T224" s="66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T224" s="18" t="s">
        <v>139</v>
      </c>
      <c r="AU224" s="18" t="s">
        <v>82</v>
      </c>
    </row>
    <row r="225" spans="1:65" s="2" customFormat="1" ht="11.25">
      <c r="A225" s="35"/>
      <c r="B225" s="36"/>
      <c r="C225" s="37"/>
      <c r="D225" s="194" t="s">
        <v>141</v>
      </c>
      <c r="E225" s="37"/>
      <c r="F225" s="195" t="s">
        <v>355</v>
      </c>
      <c r="G225" s="37"/>
      <c r="H225" s="37"/>
      <c r="I225" s="191"/>
      <c r="J225" s="37"/>
      <c r="K225" s="37"/>
      <c r="L225" s="40"/>
      <c r="M225" s="192"/>
      <c r="N225" s="193"/>
      <c r="O225" s="65"/>
      <c r="P225" s="65"/>
      <c r="Q225" s="65"/>
      <c r="R225" s="65"/>
      <c r="S225" s="65"/>
      <c r="T225" s="66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T225" s="18" t="s">
        <v>141</v>
      </c>
      <c r="AU225" s="18" t="s">
        <v>82</v>
      </c>
    </row>
    <row r="226" spans="1:65" s="13" customFormat="1" ht="11.25">
      <c r="B226" s="196"/>
      <c r="C226" s="197"/>
      <c r="D226" s="189" t="s">
        <v>143</v>
      </c>
      <c r="E226" s="198" t="s">
        <v>19</v>
      </c>
      <c r="F226" s="199" t="s">
        <v>1368</v>
      </c>
      <c r="G226" s="197"/>
      <c r="H226" s="200">
        <v>80.400000000000006</v>
      </c>
      <c r="I226" s="201"/>
      <c r="J226" s="197"/>
      <c r="K226" s="197"/>
      <c r="L226" s="202"/>
      <c r="M226" s="203"/>
      <c r="N226" s="204"/>
      <c r="O226" s="204"/>
      <c r="P226" s="204"/>
      <c r="Q226" s="204"/>
      <c r="R226" s="204"/>
      <c r="S226" s="204"/>
      <c r="T226" s="205"/>
      <c r="AT226" s="206" t="s">
        <v>143</v>
      </c>
      <c r="AU226" s="206" t="s">
        <v>82</v>
      </c>
      <c r="AV226" s="13" t="s">
        <v>82</v>
      </c>
      <c r="AW226" s="13" t="s">
        <v>33</v>
      </c>
      <c r="AX226" s="13" t="s">
        <v>79</v>
      </c>
      <c r="AY226" s="206" t="s">
        <v>130</v>
      </c>
    </row>
    <row r="227" spans="1:65" s="2" customFormat="1" ht="16.5" customHeight="1">
      <c r="A227" s="35"/>
      <c r="B227" s="36"/>
      <c r="C227" s="176" t="s">
        <v>335</v>
      </c>
      <c r="D227" s="176" t="s">
        <v>132</v>
      </c>
      <c r="E227" s="177" t="s">
        <v>358</v>
      </c>
      <c r="F227" s="178" t="s">
        <v>359</v>
      </c>
      <c r="G227" s="179" t="s">
        <v>214</v>
      </c>
      <c r="H227" s="180">
        <v>41.762</v>
      </c>
      <c r="I227" s="181"/>
      <c r="J227" s="182">
        <f>ROUND(I227*H227,2)</f>
        <v>0</v>
      </c>
      <c r="K227" s="178" t="s">
        <v>136</v>
      </c>
      <c r="L227" s="40"/>
      <c r="M227" s="183" t="s">
        <v>19</v>
      </c>
      <c r="N227" s="184" t="s">
        <v>42</v>
      </c>
      <c r="O227" s="65"/>
      <c r="P227" s="185">
        <f>O227*H227</f>
        <v>0</v>
      </c>
      <c r="Q227" s="185">
        <v>0</v>
      </c>
      <c r="R227" s="185">
        <f>Q227*H227</f>
        <v>0</v>
      </c>
      <c r="S227" s="185">
        <v>0</v>
      </c>
      <c r="T227" s="186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187" t="s">
        <v>137</v>
      </c>
      <c r="AT227" s="187" t="s">
        <v>132</v>
      </c>
      <c r="AU227" s="187" t="s">
        <v>82</v>
      </c>
      <c r="AY227" s="18" t="s">
        <v>130</v>
      </c>
      <c r="BE227" s="188">
        <f>IF(N227="základní",J227,0)</f>
        <v>0</v>
      </c>
      <c r="BF227" s="188">
        <f>IF(N227="snížená",J227,0)</f>
        <v>0</v>
      </c>
      <c r="BG227" s="188">
        <f>IF(N227="zákl. přenesená",J227,0)</f>
        <v>0</v>
      </c>
      <c r="BH227" s="188">
        <f>IF(N227="sníž. přenesená",J227,0)</f>
        <v>0</v>
      </c>
      <c r="BI227" s="188">
        <f>IF(N227="nulová",J227,0)</f>
        <v>0</v>
      </c>
      <c r="BJ227" s="18" t="s">
        <v>79</v>
      </c>
      <c r="BK227" s="188">
        <f>ROUND(I227*H227,2)</f>
        <v>0</v>
      </c>
      <c r="BL227" s="18" t="s">
        <v>137</v>
      </c>
      <c r="BM227" s="187" t="s">
        <v>1369</v>
      </c>
    </row>
    <row r="228" spans="1:65" s="2" customFormat="1" ht="19.5">
      <c r="A228" s="35"/>
      <c r="B228" s="36"/>
      <c r="C228" s="37"/>
      <c r="D228" s="189" t="s">
        <v>139</v>
      </c>
      <c r="E228" s="37"/>
      <c r="F228" s="190" t="s">
        <v>361</v>
      </c>
      <c r="G228" s="37"/>
      <c r="H228" s="37"/>
      <c r="I228" s="191"/>
      <c r="J228" s="37"/>
      <c r="K228" s="37"/>
      <c r="L228" s="40"/>
      <c r="M228" s="192"/>
      <c r="N228" s="193"/>
      <c r="O228" s="65"/>
      <c r="P228" s="65"/>
      <c r="Q228" s="65"/>
      <c r="R228" s="65"/>
      <c r="S228" s="65"/>
      <c r="T228" s="66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T228" s="18" t="s">
        <v>139</v>
      </c>
      <c r="AU228" s="18" t="s">
        <v>82</v>
      </c>
    </row>
    <row r="229" spans="1:65" s="2" customFormat="1" ht="11.25">
      <c r="A229" s="35"/>
      <c r="B229" s="36"/>
      <c r="C229" s="37"/>
      <c r="D229" s="194" t="s">
        <v>141</v>
      </c>
      <c r="E229" s="37"/>
      <c r="F229" s="195" t="s">
        <v>362</v>
      </c>
      <c r="G229" s="37"/>
      <c r="H229" s="37"/>
      <c r="I229" s="191"/>
      <c r="J229" s="37"/>
      <c r="K229" s="37"/>
      <c r="L229" s="40"/>
      <c r="M229" s="192"/>
      <c r="N229" s="193"/>
      <c r="O229" s="65"/>
      <c r="P229" s="65"/>
      <c r="Q229" s="65"/>
      <c r="R229" s="65"/>
      <c r="S229" s="65"/>
      <c r="T229" s="66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T229" s="18" t="s">
        <v>141</v>
      </c>
      <c r="AU229" s="18" t="s">
        <v>82</v>
      </c>
    </row>
    <row r="230" spans="1:65" s="2" customFormat="1" ht="39">
      <c r="A230" s="35"/>
      <c r="B230" s="36"/>
      <c r="C230" s="37"/>
      <c r="D230" s="189" t="s">
        <v>233</v>
      </c>
      <c r="E230" s="37"/>
      <c r="F230" s="207" t="s">
        <v>1370</v>
      </c>
      <c r="G230" s="37"/>
      <c r="H230" s="37"/>
      <c r="I230" s="191"/>
      <c r="J230" s="37"/>
      <c r="K230" s="37"/>
      <c r="L230" s="40"/>
      <c r="M230" s="192"/>
      <c r="N230" s="193"/>
      <c r="O230" s="65"/>
      <c r="P230" s="65"/>
      <c r="Q230" s="65"/>
      <c r="R230" s="65"/>
      <c r="S230" s="65"/>
      <c r="T230" s="66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T230" s="18" t="s">
        <v>233</v>
      </c>
      <c r="AU230" s="18" t="s">
        <v>82</v>
      </c>
    </row>
    <row r="231" spans="1:65" s="13" customFormat="1" ht="11.25">
      <c r="B231" s="196"/>
      <c r="C231" s="197"/>
      <c r="D231" s="189" t="s">
        <v>143</v>
      </c>
      <c r="E231" s="198" t="s">
        <v>19</v>
      </c>
      <c r="F231" s="199" t="s">
        <v>1371</v>
      </c>
      <c r="G231" s="197"/>
      <c r="H231" s="200">
        <v>56.308999999999997</v>
      </c>
      <c r="I231" s="201"/>
      <c r="J231" s="197"/>
      <c r="K231" s="197"/>
      <c r="L231" s="202"/>
      <c r="M231" s="203"/>
      <c r="N231" s="204"/>
      <c r="O231" s="204"/>
      <c r="P231" s="204"/>
      <c r="Q231" s="204"/>
      <c r="R231" s="204"/>
      <c r="S231" s="204"/>
      <c r="T231" s="205"/>
      <c r="AT231" s="206" t="s">
        <v>143</v>
      </c>
      <c r="AU231" s="206" t="s">
        <v>82</v>
      </c>
      <c r="AV231" s="13" t="s">
        <v>82</v>
      </c>
      <c r="AW231" s="13" t="s">
        <v>33</v>
      </c>
      <c r="AX231" s="13" t="s">
        <v>71</v>
      </c>
      <c r="AY231" s="206" t="s">
        <v>130</v>
      </c>
    </row>
    <row r="232" spans="1:65" s="13" customFormat="1" ht="11.25">
      <c r="B232" s="196"/>
      <c r="C232" s="197"/>
      <c r="D232" s="189" t="s">
        <v>143</v>
      </c>
      <c r="E232" s="198" t="s">
        <v>19</v>
      </c>
      <c r="F232" s="199" t="s">
        <v>1372</v>
      </c>
      <c r="G232" s="197"/>
      <c r="H232" s="200">
        <v>-15.686999999999999</v>
      </c>
      <c r="I232" s="201"/>
      <c r="J232" s="197"/>
      <c r="K232" s="197"/>
      <c r="L232" s="202"/>
      <c r="M232" s="203"/>
      <c r="N232" s="204"/>
      <c r="O232" s="204"/>
      <c r="P232" s="204"/>
      <c r="Q232" s="204"/>
      <c r="R232" s="204"/>
      <c r="S232" s="204"/>
      <c r="T232" s="205"/>
      <c r="AT232" s="206" t="s">
        <v>143</v>
      </c>
      <c r="AU232" s="206" t="s">
        <v>82</v>
      </c>
      <c r="AV232" s="13" t="s">
        <v>82</v>
      </c>
      <c r="AW232" s="13" t="s">
        <v>33</v>
      </c>
      <c r="AX232" s="13" t="s">
        <v>71</v>
      </c>
      <c r="AY232" s="206" t="s">
        <v>130</v>
      </c>
    </row>
    <row r="233" spans="1:65" s="13" customFormat="1" ht="11.25">
      <c r="B233" s="196"/>
      <c r="C233" s="197"/>
      <c r="D233" s="189" t="s">
        <v>143</v>
      </c>
      <c r="E233" s="198" t="s">
        <v>19</v>
      </c>
      <c r="F233" s="199" t="s">
        <v>1373</v>
      </c>
      <c r="G233" s="197"/>
      <c r="H233" s="200">
        <v>1.1399999999999999</v>
      </c>
      <c r="I233" s="201"/>
      <c r="J233" s="197"/>
      <c r="K233" s="197"/>
      <c r="L233" s="202"/>
      <c r="M233" s="203"/>
      <c r="N233" s="204"/>
      <c r="O233" s="204"/>
      <c r="P233" s="204"/>
      <c r="Q233" s="204"/>
      <c r="R233" s="204"/>
      <c r="S233" s="204"/>
      <c r="T233" s="205"/>
      <c r="AT233" s="206" t="s">
        <v>143</v>
      </c>
      <c r="AU233" s="206" t="s">
        <v>82</v>
      </c>
      <c r="AV233" s="13" t="s">
        <v>82</v>
      </c>
      <c r="AW233" s="13" t="s">
        <v>33</v>
      </c>
      <c r="AX233" s="13" t="s">
        <v>71</v>
      </c>
      <c r="AY233" s="206" t="s">
        <v>130</v>
      </c>
    </row>
    <row r="234" spans="1:65" s="2" customFormat="1" ht="16.5" customHeight="1">
      <c r="A234" s="35"/>
      <c r="B234" s="36"/>
      <c r="C234" s="176" t="s">
        <v>342</v>
      </c>
      <c r="D234" s="176" t="s">
        <v>132</v>
      </c>
      <c r="E234" s="177" t="s">
        <v>368</v>
      </c>
      <c r="F234" s="178" t="s">
        <v>369</v>
      </c>
      <c r="G234" s="179" t="s">
        <v>214</v>
      </c>
      <c r="H234" s="180">
        <v>74.168999999999997</v>
      </c>
      <c r="I234" s="181"/>
      <c r="J234" s="182">
        <f>ROUND(I234*H234,2)</f>
        <v>0</v>
      </c>
      <c r="K234" s="178" t="s">
        <v>136</v>
      </c>
      <c r="L234" s="40"/>
      <c r="M234" s="183" t="s">
        <v>19</v>
      </c>
      <c r="N234" s="184" t="s">
        <v>42</v>
      </c>
      <c r="O234" s="65"/>
      <c r="P234" s="185">
        <f>O234*H234</f>
        <v>0</v>
      </c>
      <c r="Q234" s="185">
        <v>0</v>
      </c>
      <c r="R234" s="185">
        <f>Q234*H234</f>
        <v>0</v>
      </c>
      <c r="S234" s="185">
        <v>0</v>
      </c>
      <c r="T234" s="186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187" t="s">
        <v>137</v>
      </c>
      <c r="AT234" s="187" t="s">
        <v>132</v>
      </c>
      <c r="AU234" s="187" t="s">
        <v>82</v>
      </c>
      <c r="AY234" s="18" t="s">
        <v>130</v>
      </c>
      <c r="BE234" s="188">
        <f>IF(N234="základní",J234,0)</f>
        <v>0</v>
      </c>
      <c r="BF234" s="188">
        <f>IF(N234="snížená",J234,0)</f>
        <v>0</v>
      </c>
      <c r="BG234" s="188">
        <f>IF(N234="zákl. přenesená",J234,0)</f>
        <v>0</v>
      </c>
      <c r="BH234" s="188">
        <f>IF(N234="sníž. přenesená",J234,0)</f>
        <v>0</v>
      </c>
      <c r="BI234" s="188">
        <f>IF(N234="nulová",J234,0)</f>
        <v>0</v>
      </c>
      <c r="BJ234" s="18" t="s">
        <v>79</v>
      </c>
      <c r="BK234" s="188">
        <f>ROUND(I234*H234,2)</f>
        <v>0</v>
      </c>
      <c r="BL234" s="18" t="s">
        <v>137</v>
      </c>
      <c r="BM234" s="187" t="s">
        <v>1374</v>
      </c>
    </row>
    <row r="235" spans="1:65" s="2" customFormat="1" ht="19.5">
      <c r="A235" s="35"/>
      <c r="B235" s="36"/>
      <c r="C235" s="37"/>
      <c r="D235" s="189" t="s">
        <v>139</v>
      </c>
      <c r="E235" s="37"/>
      <c r="F235" s="190" t="s">
        <v>371</v>
      </c>
      <c r="G235" s="37"/>
      <c r="H235" s="37"/>
      <c r="I235" s="191"/>
      <c r="J235" s="37"/>
      <c r="K235" s="37"/>
      <c r="L235" s="40"/>
      <c r="M235" s="192"/>
      <c r="N235" s="193"/>
      <c r="O235" s="65"/>
      <c r="P235" s="65"/>
      <c r="Q235" s="65"/>
      <c r="R235" s="65"/>
      <c r="S235" s="65"/>
      <c r="T235" s="66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T235" s="18" t="s">
        <v>139</v>
      </c>
      <c r="AU235" s="18" t="s">
        <v>82</v>
      </c>
    </row>
    <row r="236" spans="1:65" s="2" customFormat="1" ht="11.25">
      <c r="A236" s="35"/>
      <c r="B236" s="36"/>
      <c r="C236" s="37"/>
      <c r="D236" s="194" t="s">
        <v>141</v>
      </c>
      <c r="E236" s="37"/>
      <c r="F236" s="195" t="s">
        <v>372</v>
      </c>
      <c r="G236" s="37"/>
      <c r="H236" s="37"/>
      <c r="I236" s="191"/>
      <c r="J236" s="37"/>
      <c r="K236" s="37"/>
      <c r="L236" s="40"/>
      <c r="M236" s="192"/>
      <c r="N236" s="193"/>
      <c r="O236" s="65"/>
      <c r="P236" s="65"/>
      <c r="Q236" s="65"/>
      <c r="R236" s="65"/>
      <c r="S236" s="65"/>
      <c r="T236" s="66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T236" s="18" t="s">
        <v>141</v>
      </c>
      <c r="AU236" s="18" t="s">
        <v>82</v>
      </c>
    </row>
    <row r="237" spans="1:65" s="2" customFormat="1" ht="78">
      <c r="A237" s="35"/>
      <c r="B237" s="36"/>
      <c r="C237" s="37"/>
      <c r="D237" s="189" t="s">
        <v>233</v>
      </c>
      <c r="E237" s="37"/>
      <c r="F237" s="207" t="s">
        <v>1375</v>
      </c>
      <c r="G237" s="37"/>
      <c r="H237" s="37"/>
      <c r="I237" s="191"/>
      <c r="J237" s="37"/>
      <c r="K237" s="37"/>
      <c r="L237" s="40"/>
      <c r="M237" s="192"/>
      <c r="N237" s="193"/>
      <c r="O237" s="65"/>
      <c r="P237" s="65"/>
      <c r="Q237" s="65"/>
      <c r="R237" s="65"/>
      <c r="S237" s="65"/>
      <c r="T237" s="66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T237" s="18" t="s">
        <v>233</v>
      </c>
      <c r="AU237" s="18" t="s">
        <v>82</v>
      </c>
    </row>
    <row r="238" spans="1:65" s="13" customFormat="1" ht="11.25">
      <c r="B238" s="196"/>
      <c r="C238" s="197"/>
      <c r="D238" s="189" t="s">
        <v>143</v>
      </c>
      <c r="E238" s="198" t="s">
        <v>19</v>
      </c>
      <c r="F238" s="199" t="s">
        <v>1376</v>
      </c>
      <c r="G238" s="197"/>
      <c r="H238" s="200">
        <v>195.26900000000001</v>
      </c>
      <c r="I238" s="201"/>
      <c r="J238" s="197"/>
      <c r="K238" s="197"/>
      <c r="L238" s="202"/>
      <c r="M238" s="203"/>
      <c r="N238" s="204"/>
      <c r="O238" s="204"/>
      <c r="P238" s="204"/>
      <c r="Q238" s="204"/>
      <c r="R238" s="204"/>
      <c r="S238" s="204"/>
      <c r="T238" s="205"/>
      <c r="AT238" s="206" t="s">
        <v>143</v>
      </c>
      <c r="AU238" s="206" t="s">
        <v>82</v>
      </c>
      <c r="AV238" s="13" t="s">
        <v>82</v>
      </c>
      <c r="AW238" s="13" t="s">
        <v>33</v>
      </c>
      <c r="AX238" s="13" t="s">
        <v>71</v>
      </c>
      <c r="AY238" s="206" t="s">
        <v>130</v>
      </c>
    </row>
    <row r="239" spans="1:65" s="13" customFormat="1" ht="11.25">
      <c r="B239" s="196"/>
      <c r="C239" s="197"/>
      <c r="D239" s="189" t="s">
        <v>143</v>
      </c>
      <c r="E239" s="198" t="s">
        <v>19</v>
      </c>
      <c r="F239" s="199" t="s">
        <v>1377</v>
      </c>
      <c r="G239" s="197"/>
      <c r="H239" s="200">
        <v>-79.34</v>
      </c>
      <c r="I239" s="201"/>
      <c r="J239" s="197"/>
      <c r="K239" s="197"/>
      <c r="L239" s="202"/>
      <c r="M239" s="203"/>
      <c r="N239" s="204"/>
      <c r="O239" s="204"/>
      <c r="P239" s="204"/>
      <c r="Q239" s="204"/>
      <c r="R239" s="204"/>
      <c r="S239" s="204"/>
      <c r="T239" s="205"/>
      <c r="AT239" s="206" t="s">
        <v>143</v>
      </c>
      <c r="AU239" s="206" t="s">
        <v>82</v>
      </c>
      <c r="AV239" s="13" t="s">
        <v>82</v>
      </c>
      <c r="AW239" s="13" t="s">
        <v>33</v>
      </c>
      <c r="AX239" s="13" t="s">
        <v>71</v>
      </c>
      <c r="AY239" s="206" t="s">
        <v>130</v>
      </c>
    </row>
    <row r="240" spans="1:65" s="13" customFormat="1" ht="11.25">
      <c r="B240" s="196"/>
      <c r="C240" s="197"/>
      <c r="D240" s="189" t="s">
        <v>143</v>
      </c>
      <c r="E240" s="198" t="s">
        <v>19</v>
      </c>
      <c r="F240" s="199" t="s">
        <v>1378</v>
      </c>
      <c r="G240" s="197"/>
      <c r="H240" s="200">
        <v>-41.76</v>
      </c>
      <c r="I240" s="201"/>
      <c r="J240" s="197"/>
      <c r="K240" s="197"/>
      <c r="L240" s="202"/>
      <c r="M240" s="203"/>
      <c r="N240" s="204"/>
      <c r="O240" s="204"/>
      <c r="P240" s="204"/>
      <c r="Q240" s="204"/>
      <c r="R240" s="204"/>
      <c r="S240" s="204"/>
      <c r="T240" s="205"/>
      <c r="AT240" s="206" t="s">
        <v>143</v>
      </c>
      <c r="AU240" s="206" t="s">
        <v>82</v>
      </c>
      <c r="AV240" s="13" t="s">
        <v>82</v>
      </c>
      <c r="AW240" s="13" t="s">
        <v>33</v>
      </c>
      <c r="AX240" s="13" t="s">
        <v>71</v>
      </c>
      <c r="AY240" s="206" t="s">
        <v>130</v>
      </c>
    </row>
    <row r="241" spans="1:65" s="2" customFormat="1" ht="16.5" customHeight="1">
      <c r="A241" s="35"/>
      <c r="B241" s="36"/>
      <c r="C241" s="176" t="s">
        <v>350</v>
      </c>
      <c r="D241" s="176" t="s">
        <v>132</v>
      </c>
      <c r="E241" s="177" t="s">
        <v>379</v>
      </c>
      <c r="F241" s="178" t="s">
        <v>380</v>
      </c>
      <c r="G241" s="179" t="s">
        <v>214</v>
      </c>
      <c r="H241" s="180">
        <v>15.039</v>
      </c>
      <c r="I241" s="181"/>
      <c r="J241" s="182">
        <f>ROUND(I241*H241,2)</f>
        <v>0</v>
      </c>
      <c r="K241" s="178" t="s">
        <v>136</v>
      </c>
      <c r="L241" s="40"/>
      <c r="M241" s="183" t="s">
        <v>19</v>
      </c>
      <c r="N241" s="184" t="s">
        <v>42</v>
      </c>
      <c r="O241" s="65"/>
      <c r="P241" s="185">
        <f>O241*H241</f>
        <v>0</v>
      </c>
      <c r="Q241" s="185">
        <v>0</v>
      </c>
      <c r="R241" s="185">
        <f>Q241*H241</f>
        <v>0</v>
      </c>
      <c r="S241" s="185">
        <v>0</v>
      </c>
      <c r="T241" s="186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187" t="s">
        <v>137</v>
      </c>
      <c r="AT241" s="187" t="s">
        <v>132</v>
      </c>
      <c r="AU241" s="187" t="s">
        <v>82</v>
      </c>
      <c r="AY241" s="18" t="s">
        <v>130</v>
      </c>
      <c r="BE241" s="188">
        <f>IF(N241="základní",J241,0)</f>
        <v>0</v>
      </c>
      <c r="BF241" s="188">
        <f>IF(N241="snížená",J241,0)</f>
        <v>0</v>
      </c>
      <c r="BG241" s="188">
        <f>IF(N241="zákl. přenesená",J241,0)</f>
        <v>0</v>
      </c>
      <c r="BH241" s="188">
        <f>IF(N241="sníž. přenesená",J241,0)</f>
        <v>0</v>
      </c>
      <c r="BI241" s="188">
        <f>IF(N241="nulová",J241,0)</f>
        <v>0</v>
      </c>
      <c r="BJ241" s="18" t="s">
        <v>79</v>
      </c>
      <c r="BK241" s="188">
        <f>ROUND(I241*H241,2)</f>
        <v>0</v>
      </c>
      <c r="BL241" s="18" t="s">
        <v>137</v>
      </c>
      <c r="BM241" s="187" t="s">
        <v>1379</v>
      </c>
    </row>
    <row r="242" spans="1:65" s="2" customFormat="1" ht="19.5">
      <c r="A242" s="35"/>
      <c r="B242" s="36"/>
      <c r="C242" s="37"/>
      <c r="D242" s="189" t="s">
        <v>139</v>
      </c>
      <c r="E242" s="37"/>
      <c r="F242" s="190" t="s">
        <v>382</v>
      </c>
      <c r="G242" s="37"/>
      <c r="H242" s="37"/>
      <c r="I242" s="191"/>
      <c r="J242" s="37"/>
      <c r="K242" s="37"/>
      <c r="L242" s="40"/>
      <c r="M242" s="192"/>
      <c r="N242" s="193"/>
      <c r="O242" s="65"/>
      <c r="P242" s="65"/>
      <c r="Q242" s="65"/>
      <c r="R242" s="65"/>
      <c r="S242" s="65"/>
      <c r="T242" s="66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T242" s="18" t="s">
        <v>139</v>
      </c>
      <c r="AU242" s="18" t="s">
        <v>82</v>
      </c>
    </row>
    <row r="243" spans="1:65" s="2" customFormat="1" ht="11.25">
      <c r="A243" s="35"/>
      <c r="B243" s="36"/>
      <c r="C243" s="37"/>
      <c r="D243" s="194" t="s">
        <v>141</v>
      </c>
      <c r="E243" s="37"/>
      <c r="F243" s="195" t="s">
        <v>383</v>
      </c>
      <c r="G243" s="37"/>
      <c r="H243" s="37"/>
      <c r="I243" s="191"/>
      <c r="J243" s="37"/>
      <c r="K243" s="37"/>
      <c r="L243" s="40"/>
      <c r="M243" s="192"/>
      <c r="N243" s="193"/>
      <c r="O243" s="65"/>
      <c r="P243" s="65"/>
      <c r="Q243" s="65"/>
      <c r="R243" s="65"/>
      <c r="S243" s="65"/>
      <c r="T243" s="66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T243" s="18" t="s">
        <v>141</v>
      </c>
      <c r="AU243" s="18" t="s">
        <v>82</v>
      </c>
    </row>
    <row r="244" spans="1:65" s="13" customFormat="1" ht="11.25">
      <c r="B244" s="196"/>
      <c r="C244" s="197"/>
      <c r="D244" s="189" t="s">
        <v>143</v>
      </c>
      <c r="E244" s="198" t="s">
        <v>19</v>
      </c>
      <c r="F244" s="199" t="s">
        <v>1380</v>
      </c>
      <c r="G244" s="197"/>
      <c r="H244" s="200">
        <v>15.039</v>
      </c>
      <c r="I244" s="201"/>
      <c r="J244" s="197"/>
      <c r="K244" s="197"/>
      <c r="L244" s="202"/>
      <c r="M244" s="203"/>
      <c r="N244" s="204"/>
      <c r="O244" s="204"/>
      <c r="P244" s="204"/>
      <c r="Q244" s="204"/>
      <c r="R244" s="204"/>
      <c r="S244" s="204"/>
      <c r="T244" s="205"/>
      <c r="AT244" s="206" t="s">
        <v>143</v>
      </c>
      <c r="AU244" s="206" t="s">
        <v>82</v>
      </c>
      <c r="AV244" s="13" t="s">
        <v>82</v>
      </c>
      <c r="AW244" s="13" t="s">
        <v>33</v>
      </c>
      <c r="AX244" s="13" t="s">
        <v>79</v>
      </c>
      <c r="AY244" s="206" t="s">
        <v>130</v>
      </c>
    </row>
    <row r="245" spans="1:65" s="2" customFormat="1" ht="16.5" customHeight="1">
      <c r="A245" s="35"/>
      <c r="B245" s="36"/>
      <c r="C245" s="176" t="s">
        <v>357</v>
      </c>
      <c r="D245" s="176" t="s">
        <v>132</v>
      </c>
      <c r="E245" s="177" t="s">
        <v>386</v>
      </c>
      <c r="F245" s="178" t="s">
        <v>387</v>
      </c>
      <c r="G245" s="179" t="s">
        <v>214</v>
      </c>
      <c r="H245" s="180">
        <v>46.823999999999998</v>
      </c>
      <c r="I245" s="181"/>
      <c r="J245" s="182">
        <f>ROUND(I245*H245,2)</f>
        <v>0</v>
      </c>
      <c r="K245" s="178" t="s">
        <v>136</v>
      </c>
      <c r="L245" s="40"/>
      <c r="M245" s="183" t="s">
        <v>19</v>
      </c>
      <c r="N245" s="184" t="s">
        <v>42</v>
      </c>
      <c r="O245" s="65"/>
      <c r="P245" s="185">
        <f>O245*H245</f>
        <v>0</v>
      </c>
      <c r="Q245" s="185">
        <v>0</v>
      </c>
      <c r="R245" s="185">
        <f>Q245*H245</f>
        <v>0</v>
      </c>
      <c r="S245" s="185">
        <v>0</v>
      </c>
      <c r="T245" s="186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187" t="s">
        <v>137</v>
      </c>
      <c r="AT245" s="187" t="s">
        <v>132</v>
      </c>
      <c r="AU245" s="187" t="s">
        <v>82</v>
      </c>
      <c r="AY245" s="18" t="s">
        <v>130</v>
      </c>
      <c r="BE245" s="188">
        <f>IF(N245="základní",J245,0)</f>
        <v>0</v>
      </c>
      <c r="BF245" s="188">
        <f>IF(N245="snížená",J245,0)</f>
        <v>0</v>
      </c>
      <c r="BG245" s="188">
        <f>IF(N245="zákl. přenesená",J245,0)</f>
        <v>0</v>
      </c>
      <c r="BH245" s="188">
        <f>IF(N245="sníž. přenesená",J245,0)</f>
        <v>0</v>
      </c>
      <c r="BI245" s="188">
        <f>IF(N245="nulová",J245,0)</f>
        <v>0</v>
      </c>
      <c r="BJ245" s="18" t="s">
        <v>79</v>
      </c>
      <c r="BK245" s="188">
        <f>ROUND(I245*H245,2)</f>
        <v>0</v>
      </c>
      <c r="BL245" s="18" t="s">
        <v>137</v>
      </c>
      <c r="BM245" s="187" t="s">
        <v>1381</v>
      </c>
    </row>
    <row r="246" spans="1:65" s="2" customFormat="1" ht="19.5">
      <c r="A246" s="35"/>
      <c r="B246" s="36"/>
      <c r="C246" s="37"/>
      <c r="D246" s="189" t="s">
        <v>139</v>
      </c>
      <c r="E246" s="37"/>
      <c r="F246" s="190" t="s">
        <v>389</v>
      </c>
      <c r="G246" s="37"/>
      <c r="H246" s="37"/>
      <c r="I246" s="191"/>
      <c r="J246" s="37"/>
      <c r="K246" s="37"/>
      <c r="L246" s="40"/>
      <c r="M246" s="192"/>
      <c r="N246" s="193"/>
      <c r="O246" s="65"/>
      <c r="P246" s="65"/>
      <c r="Q246" s="65"/>
      <c r="R246" s="65"/>
      <c r="S246" s="65"/>
      <c r="T246" s="66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T246" s="18" t="s">
        <v>139</v>
      </c>
      <c r="AU246" s="18" t="s">
        <v>82</v>
      </c>
    </row>
    <row r="247" spans="1:65" s="2" customFormat="1" ht="11.25">
      <c r="A247" s="35"/>
      <c r="B247" s="36"/>
      <c r="C247" s="37"/>
      <c r="D247" s="194" t="s">
        <v>141</v>
      </c>
      <c r="E247" s="37"/>
      <c r="F247" s="195" t="s">
        <v>390</v>
      </c>
      <c r="G247" s="37"/>
      <c r="H247" s="37"/>
      <c r="I247" s="191"/>
      <c r="J247" s="37"/>
      <c r="K247" s="37"/>
      <c r="L247" s="40"/>
      <c r="M247" s="192"/>
      <c r="N247" s="193"/>
      <c r="O247" s="65"/>
      <c r="P247" s="65"/>
      <c r="Q247" s="65"/>
      <c r="R247" s="65"/>
      <c r="S247" s="65"/>
      <c r="T247" s="66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T247" s="18" t="s">
        <v>141</v>
      </c>
      <c r="AU247" s="18" t="s">
        <v>82</v>
      </c>
    </row>
    <row r="248" spans="1:65" s="13" customFormat="1" ht="22.5">
      <c r="B248" s="196"/>
      <c r="C248" s="197"/>
      <c r="D248" s="189" t="s">
        <v>143</v>
      </c>
      <c r="E248" s="198" t="s">
        <v>19</v>
      </c>
      <c r="F248" s="199" t="s">
        <v>1382</v>
      </c>
      <c r="G248" s="197"/>
      <c r="H248" s="200">
        <v>61.863999999999997</v>
      </c>
      <c r="I248" s="201"/>
      <c r="J248" s="197"/>
      <c r="K248" s="197"/>
      <c r="L248" s="202"/>
      <c r="M248" s="203"/>
      <c r="N248" s="204"/>
      <c r="O248" s="204"/>
      <c r="P248" s="204"/>
      <c r="Q248" s="204"/>
      <c r="R248" s="204"/>
      <c r="S248" s="204"/>
      <c r="T248" s="205"/>
      <c r="AT248" s="206" t="s">
        <v>143</v>
      </c>
      <c r="AU248" s="206" t="s">
        <v>82</v>
      </c>
      <c r="AV248" s="13" t="s">
        <v>82</v>
      </c>
      <c r="AW248" s="13" t="s">
        <v>33</v>
      </c>
      <c r="AX248" s="13" t="s">
        <v>71</v>
      </c>
      <c r="AY248" s="206" t="s">
        <v>130</v>
      </c>
    </row>
    <row r="249" spans="1:65" s="13" customFormat="1" ht="11.25">
      <c r="B249" s="196"/>
      <c r="C249" s="197"/>
      <c r="D249" s="189" t="s">
        <v>143</v>
      </c>
      <c r="E249" s="198" t="s">
        <v>19</v>
      </c>
      <c r="F249" s="199" t="s">
        <v>1383</v>
      </c>
      <c r="G249" s="197"/>
      <c r="H249" s="200">
        <v>-15.04</v>
      </c>
      <c r="I249" s="201"/>
      <c r="J249" s="197"/>
      <c r="K249" s="197"/>
      <c r="L249" s="202"/>
      <c r="M249" s="203"/>
      <c r="N249" s="204"/>
      <c r="O249" s="204"/>
      <c r="P249" s="204"/>
      <c r="Q249" s="204"/>
      <c r="R249" s="204"/>
      <c r="S249" s="204"/>
      <c r="T249" s="205"/>
      <c r="AT249" s="206" t="s">
        <v>143</v>
      </c>
      <c r="AU249" s="206" t="s">
        <v>82</v>
      </c>
      <c r="AV249" s="13" t="s">
        <v>82</v>
      </c>
      <c r="AW249" s="13" t="s">
        <v>33</v>
      </c>
      <c r="AX249" s="13" t="s">
        <v>71</v>
      </c>
      <c r="AY249" s="206" t="s">
        <v>130</v>
      </c>
    </row>
    <row r="250" spans="1:65" s="2" customFormat="1" ht="16.5" customHeight="1">
      <c r="A250" s="35"/>
      <c r="B250" s="36"/>
      <c r="C250" s="218" t="s">
        <v>367</v>
      </c>
      <c r="D250" s="218" t="s">
        <v>394</v>
      </c>
      <c r="E250" s="219" t="s">
        <v>395</v>
      </c>
      <c r="F250" s="220" t="s">
        <v>396</v>
      </c>
      <c r="G250" s="221" t="s">
        <v>345</v>
      </c>
      <c r="H250" s="222">
        <v>108.47199999999999</v>
      </c>
      <c r="I250" s="223"/>
      <c r="J250" s="224">
        <f>ROUND(I250*H250,2)</f>
        <v>0</v>
      </c>
      <c r="K250" s="220" t="s">
        <v>136</v>
      </c>
      <c r="L250" s="225"/>
      <c r="M250" s="226" t="s">
        <v>19</v>
      </c>
      <c r="N250" s="227" t="s">
        <v>42</v>
      </c>
      <c r="O250" s="65"/>
      <c r="P250" s="185">
        <f>O250*H250</f>
        <v>0</v>
      </c>
      <c r="Q250" s="185">
        <v>1</v>
      </c>
      <c r="R250" s="185">
        <f>Q250*H250</f>
        <v>108.47199999999999</v>
      </c>
      <c r="S250" s="185">
        <v>0</v>
      </c>
      <c r="T250" s="186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187" t="s">
        <v>186</v>
      </c>
      <c r="AT250" s="187" t="s">
        <v>394</v>
      </c>
      <c r="AU250" s="187" t="s">
        <v>82</v>
      </c>
      <c r="AY250" s="18" t="s">
        <v>130</v>
      </c>
      <c r="BE250" s="188">
        <f>IF(N250="základní",J250,0)</f>
        <v>0</v>
      </c>
      <c r="BF250" s="188">
        <f>IF(N250="snížená",J250,0)</f>
        <v>0</v>
      </c>
      <c r="BG250" s="188">
        <f>IF(N250="zákl. přenesená",J250,0)</f>
        <v>0</v>
      </c>
      <c r="BH250" s="188">
        <f>IF(N250="sníž. přenesená",J250,0)</f>
        <v>0</v>
      </c>
      <c r="BI250" s="188">
        <f>IF(N250="nulová",J250,0)</f>
        <v>0</v>
      </c>
      <c r="BJ250" s="18" t="s">
        <v>79</v>
      </c>
      <c r="BK250" s="188">
        <f>ROUND(I250*H250,2)</f>
        <v>0</v>
      </c>
      <c r="BL250" s="18" t="s">
        <v>137</v>
      </c>
      <c r="BM250" s="187" t="s">
        <v>1384</v>
      </c>
    </row>
    <row r="251" spans="1:65" s="2" customFormat="1" ht="11.25">
      <c r="A251" s="35"/>
      <c r="B251" s="36"/>
      <c r="C251" s="37"/>
      <c r="D251" s="189" t="s">
        <v>139</v>
      </c>
      <c r="E251" s="37"/>
      <c r="F251" s="190" t="s">
        <v>396</v>
      </c>
      <c r="G251" s="37"/>
      <c r="H251" s="37"/>
      <c r="I251" s="191"/>
      <c r="J251" s="37"/>
      <c r="K251" s="37"/>
      <c r="L251" s="40"/>
      <c r="M251" s="192"/>
      <c r="N251" s="193"/>
      <c r="O251" s="65"/>
      <c r="P251" s="65"/>
      <c r="Q251" s="65"/>
      <c r="R251" s="65"/>
      <c r="S251" s="65"/>
      <c r="T251" s="66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T251" s="18" t="s">
        <v>139</v>
      </c>
      <c r="AU251" s="18" t="s">
        <v>82</v>
      </c>
    </row>
    <row r="252" spans="1:65" s="13" customFormat="1" ht="11.25">
      <c r="B252" s="196"/>
      <c r="C252" s="197"/>
      <c r="D252" s="189" t="s">
        <v>143</v>
      </c>
      <c r="E252" s="198" t="s">
        <v>19</v>
      </c>
      <c r="F252" s="199" t="s">
        <v>1385</v>
      </c>
      <c r="G252" s="197"/>
      <c r="H252" s="200">
        <v>108.47199999999999</v>
      </c>
      <c r="I252" s="201"/>
      <c r="J252" s="197"/>
      <c r="K252" s="197"/>
      <c r="L252" s="202"/>
      <c r="M252" s="203"/>
      <c r="N252" s="204"/>
      <c r="O252" s="204"/>
      <c r="P252" s="204"/>
      <c r="Q252" s="204"/>
      <c r="R252" s="204"/>
      <c r="S252" s="204"/>
      <c r="T252" s="205"/>
      <c r="AT252" s="206" t="s">
        <v>143</v>
      </c>
      <c r="AU252" s="206" t="s">
        <v>82</v>
      </c>
      <c r="AV252" s="13" t="s">
        <v>82</v>
      </c>
      <c r="AW252" s="13" t="s">
        <v>33</v>
      </c>
      <c r="AX252" s="13" t="s">
        <v>79</v>
      </c>
      <c r="AY252" s="206" t="s">
        <v>130</v>
      </c>
    </row>
    <row r="253" spans="1:65" s="2" customFormat="1" ht="21.75" customHeight="1">
      <c r="A253" s="35"/>
      <c r="B253" s="36"/>
      <c r="C253" s="176" t="s">
        <v>378</v>
      </c>
      <c r="D253" s="176" t="s">
        <v>132</v>
      </c>
      <c r="E253" s="177" t="s">
        <v>400</v>
      </c>
      <c r="F253" s="178" t="s">
        <v>401</v>
      </c>
      <c r="G253" s="179" t="s">
        <v>135</v>
      </c>
      <c r="H253" s="180">
        <v>51.55</v>
      </c>
      <c r="I253" s="181"/>
      <c r="J253" s="182">
        <f>ROUND(I253*H253,2)</f>
        <v>0</v>
      </c>
      <c r="K253" s="178" t="s">
        <v>136</v>
      </c>
      <c r="L253" s="40"/>
      <c r="M253" s="183" t="s">
        <v>19</v>
      </c>
      <c r="N253" s="184" t="s">
        <v>42</v>
      </c>
      <c r="O253" s="65"/>
      <c r="P253" s="185">
        <f>O253*H253</f>
        <v>0</v>
      </c>
      <c r="Q253" s="185">
        <v>0</v>
      </c>
      <c r="R253" s="185">
        <f>Q253*H253</f>
        <v>0</v>
      </c>
      <c r="S253" s="185">
        <v>0</v>
      </c>
      <c r="T253" s="186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187" t="s">
        <v>137</v>
      </c>
      <c r="AT253" s="187" t="s">
        <v>132</v>
      </c>
      <c r="AU253" s="187" t="s">
        <v>82</v>
      </c>
      <c r="AY253" s="18" t="s">
        <v>130</v>
      </c>
      <c r="BE253" s="188">
        <f>IF(N253="základní",J253,0)</f>
        <v>0</v>
      </c>
      <c r="BF253" s="188">
        <f>IF(N253="snížená",J253,0)</f>
        <v>0</v>
      </c>
      <c r="BG253" s="188">
        <f>IF(N253="zákl. přenesená",J253,0)</f>
        <v>0</v>
      </c>
      <c r="BH253" s="188">
        <f>IF(N253="sníž. přenesená",J253,0)</f>
        <v>0</v>
      </c>
      <c r="BI253" s="188">
        <f>IF(N253="nulová",J253,0)</f>
        <v>0</v>
      </c>
      <c r="BJ253" s="18" t="s">
        <v>79</v>
      </c>
      <c r="BK253" s="188">
        <f>ROUND(I253*H253,2)</f>
        <v>0</v>
      </c>
      <c r="BL253" s="18" t="s">
        <v>137</v>
      </c>
      <c r="BM253" s="187" t="s">
        <v>1386</v>
      </c>
    </row>
    <row r="254" spans="1:65" s="2" customFormat="1" ht="19.5">
      <c r="A254" s="35"/>
      <c r="B254" s="36"/>
      <c r="C254" s="37"/>
      <c r="D254" s="189" t="s">
        <v>139</v>
      </c>
      <c r="E254" s="37"/>
      <c r="F254" s="190" t="s">
        <v>403</v>
      </c>
      <c r="G254" s="37"/>
      <c r="H254" s="37"/>
      <c r="I254" s="191"/>
      <c r="J254" s="37"/>
      <c r="K254" s="37"/>
      <c r="L254" s="40"/>
      <c r="M254" s="192"/>
      <c r="N254" s="193"/>
      <c r="O254" s="65"/>
      <c r="P254" s="65"/>
      <c r="Q254" s="65"/>
      <c r="R254" s="65"/>
      <c r="S254" s="65"/>
      <c r="T254" s="66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T254" s="18" t="s">
        <v>139</v>
      </c>
      <c r="AU254" s="18" t="s">
        <v>82</v>
      </c>
    </row>
    <row r="255" spans="1:65" s="2" customFormat="1" ht="11.25">
      <c r="A255" s="35"/>
      <c r="B255" s="36"/>
      <c r="C255" s="37"/>
      <c r="D255" s="194" t="s">
        <v>141</v>
      </c>
      <c r="E255" s="37"/>
      <c r="F255" s="195" t="s">
        <v>404</v>
      </c>
      <c r="G255" s="37"/>
      <c r="H255" s="37"/>
      <c r="I255" s="191"/>
      <c r="J255" s="37"/>
      <c r="K255" s="37"/>
      <c r="L255" s="40"/>
      <c r="M255" s="192"/>
      <c r="N255" s="193"/>
      <c r="O255" s="65"/>
      <c r="P255" s="65"/>
      <c r="Q255" s="65"/>
      <c r="R255" s="65"/>
      <c r="S255" s="65"/>
      <c r="T255" s="66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T255" s="18" t="s">
        <v>141</v>
      </c>
      <c r="AU255" s="18" t="s">
        <v>82</v>
      </c>
    </row>
    <row r="256" spans="1:65" s="13" customFormat="1" ht="11.25">
      <c r="B256" s="196"/>
      <c r="C256" s="197"/>
      <c r="D256" s="189" t="s">
        <v>143</v>
      </c>
      <c r="E256" s="198" t="s">
        <v>19</v>
      </c>
      <c r="F256" s="199" t="s">
        <v>1312</v>
      </c>
      <c r="G256" s="197"/>
      <c r="H256" s="200">
        <v>51.55</v>
      </c>
      <c r="I256" s="201"/>
      <c r="J256" s="197"/>
      <c r="K256" s="197"/>
      <c r="L256" s="202"/>
      <c r="M256" s="203"/>
      <c r="N256" s="204"/>
      <c r="O256" s="204"/>
      <c r="P256" s="204"/>
      <c r="Q256" s="204"/>
      <c r="R256" s="204"/>
      <c r="S256" s="204"/>
      <c r="T256" s="205"/>
      <c r="AT256" s="206" t="s">
        <v>143</v>
      </c>
      <c r="AU256" s="206" t="s">
        <v>82</v>
      </c>
      <c r="AV256" s="13" t="s">
        <v>82</v>
      </c>
      <c r="AW256" s="13" t="s">
        <v>33</v>
      </c>
      <c r="AX256" s="13" t="s">
        <v>79</v>
      </c>
      <c r="AY256" s="206" t="s">
        <v>130</v>
      </c>
    </row>
    <row r="257" spans="1:65" s="2" customFormat="1" ht="16.5" customHeight="1">
      <c r="A257" s="35"/>
      <c r="B257" s="36"/>
      <c r="C257" s="176" t="s">
        <v>385</v>
      </c>
      <c r="D257" s="176" t="s">
        <v>132</v>
      </c>
      <c r="E257" s="177" t="s">
        <v>406</v>
      </c>
      <c r="F257" s="178" t="s">
        <v>407</v>
      </c>
      <c r="G257" s="179" t="s">
        <v>135</v>
      </c>
      <c r="H257" s="180">
        <v>51.55</v>
      </c>
      <c r="I257" s="181"/>
      <c r="J257" s="182">
        <f>ROUND(I257*H257,2)</f>
        <v>0</v>
      </c>
      <c r="K257" s="178" t="s">
        <v>136</v>
      </c>
      <c r="L257" s="40"/>
      <c r="M257" s="183" t="s">
        <v>19</v>
      </c>
      <c r="N257" s="184" t="s">
        <v>42</v>
      </c>
      <c r="O257" s="65"/>
      <c r="P257" s="185">
        <f>O257*H257</f>
        <v>0</v>
      </c>
      <c r="Q257" s="185">
        <v>0</v>
      </c>
      <c r="R257" s="185">
        <f>Q257*H257</f>
        <v>0</v>
      </c>
      <c r="S257" s="185">
        <v>0</v>
      </c>
      <c r="T257" s="186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187" t="s">
        <v>137</v>
      </c>
      <c r="AT257" s="187" t="s">
        <v>132</v>
      </c>
      <c r="AU257" s="187" t="s">
        <v>82</v>
      </c>
      <c r="AY257" s="18" t="s">
        <v>130</v>
      </c>
      <c r="BE257" s="188">
        <f>IF(N257="základní",J257,0)</f>
        <v>0</v>
      </c>
      <c r="BF257" s="188">
        <f>IF(N257="snížená",J257,0)</f>
        <v>0</v>
      </c>
      <c r="BG257" s="188">
        <f>IF(N257="zákl. přenesená",J257,0)</f>
        <v>0</v>
      </c>
      <c r="BH257" s="188">
        <f>IF(N257="sníž. přenesená",J257,0)</f>
        <v>0</v>
      </c>
      <c r="BI257" s="188">
        <f>IF(N257="nulová",J257,0)</f>
        <v>0</v>
      </c>
      <c r="BJ257" s="18" t="s">
        <v>79</v>
      </c>
      <c r="BK257" s="188">
        <f>ROUND(I257*H257,2)</f>
        <v>0</v>
      </c>
      <c r="BL257" s="18" t="s">
        <v>137</v>
      </c>
      <c r="BM257" s="187" t="s">
        <v>1387</v>
      </c>
    </row>
    <row r="258" spans="1:65" s="2" customFormat="1" ht="11.25">
      <c r="A258" s="35"/>
      <c r="B258" s="36"/>
      <c r="C258" s="37"/>
      <c r="D258" s="189" t="s">
        <v>139</v>
      </c>
      <c r="E258" s="37"/>
      <c r="F258" s="190" t="s">
        <v>409</v>
      </c>
      <c r="G258" s="37"/>
      <c r="H258" s="37"/>
      <c r="I258" s="191"/>
      <c r="J258" s="37"/>
      <c r="K258" s="37"/>
      <c r="L258" s="40"/>
      <c r="M258" s="192"/>
      <c r="N258" s="193"/>
      <c r="O258" s="65"/>
      <c r="P258" s="65"/>
      <c r="Q258" s="65"/>
      <c r="R258" s="65"/>
      <c r="S258" s="65"/>
      <c r="T258" s="66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T258" s="18" t="s">
        <v>139</v>
      </c>
      <c r="AU258" s="18" t="s">
        <v>82</v>
      </c>
    </row>
    <row r="259" spans="1:65" s="2" customFormat="1" ht="11.25">
      <c r="A259" s="35"/>
      <c r="B259" s="36"/>
      <c r="C259" s="37"/>
      <c r="D259" s="194" t="s">
        <v>141</v>
      </c>
      <c r="E259" s="37"/>
      <c r="F259" s="195" t="s">
        <v>410</v>
      </c>
      <c r="G259" s="37"/>
      <c r="H259" s="37"/>
      <c r="I259" s="191"/>
      <c r="J259" s="37"/>
      <c r="K259" s="37"/>
      <c r="L259" s="40"/>
      <c r="M259" s="192"/>
      <c r="N259" s="193"/>
      <c r="O259" s="65"/>
      <c r="P259" s="65"/>
      <c r="Q259" s="65"/>
      <c r="R259" s="65"/>
      <c r="S259" s="65"/>
      <c r="T259" s="66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T259" s="18" t="s">
        <v>141</v>
      </c>
      <c r="AU259" s="18" t="s">
        <v>82</v>
      </c>
    </row>
    <row r="260" spans="1:65" s="13" customFormat="1" ht="11.25">
      <c r="B260" s="196"/>
      <c r="C260" s="197"/>
      <c r="D260" s="189" t="s">
        <v>143</v>
      </c>
      <c r="E260" s="198" t="s">
        <v>19</v>
      </c>
      <c r="F260" s="199" t="s">
        <v>1312</v>
      </c>
      <c r="G260" s="197"/>
      <c r="H260" s="200">
        <v>51.55</v>
      </c>
      <c r="I260" s="201"/>
      <c r="J260" s="197"/>
      <c r="K260" s="197"/>
      <c r="L260" s="202"/>
      <c r="M260" s="203"/>
      <c r="N260" s="204"/>
      <c r="O260" s="204"/>
      <c r="P260" s="204"/>
      <c r="Q260" s="204"/>
      <c r="R260" s="204"/>
      <c r="S260" s="204"/>
      <c r="T260" s="205"/>
      <c r="AT260" s="206" t="s">
        <v>143</v>
      </c>
      <c r="AU260" s="206" t="s">
        <v>82</v>
      </c>
      <c r="AV260" s="13" t="s">
        <v>82</v>
      </c>
      <c r="AW260" s="13" t="s">
        <v>33</v>
      </c>
      <c r="AX260" s="13" t="s">
        <v>79</v>
      </c>
      <c r="AY260" s="206" t="s">
        <v>130</v>
      </c>
    </row>
    <row r="261" spans="1:65" s="2" customFormat="1" ht="16.5" customHeight="1">
      <c r="A261" s="35"/>
      <c r="B261" s="36"/>
      <c r="C261" s="218" t="s">
        <v>393</v>
      </c>
      <c r="D261" s="218" t="s">
        <v>394</v>
      </c>
      <c r="E261" s="219" t="s">
        <v>412</v>
      </c>
      <c r="F261" s="220" t="s">
        <v>413</v>
      </c>
      <c r="G261" s="221" t="s">
        <v>414</v>
      </c>
      <c r="H261" s="222">
        <v>1.0620000000000001</v>
      </c>
      <c r="I261" s="223"/>
      <c r="J261" s="224">
        <f>ROUND(I261*H261,2)</f>
        <v>0</v>
      </c>
      <c r="K261" s="220" t="s">
        <v>136</v>
      </c>
      <c r="L261" s="225"/>
      <c r="M261" s="226" t="s">
        <v>19</v>
      </c>
      <c r="N261" s="227" t="s">
        <v>42</v>
      </c>
      <c r="O261" s="65"/>
      <c r="P261" s="185">
        <f>O261*H261</f>
        <v>0</v>
      </c>
      <c r="Q261" s="185">
        <v>1E-3</v>
      </c>
      <c r="R261" s="185">
        <f>Q261*H261</f>
        <v>1.062E-3</v>
      </c>
      <c r="S261" s="185">
        <v>0</v>
      </c>
      <c r="T261" s="186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187" t="s">
        <v>186</v>
      </c>
      <c r="AT261" s="187" t="s">
        <v>394</v>
      </c>
      <c r="AU261" s="187" t="s">
        <v>82</v>
      </c>
      <c r="AY261" s="18" t="s">
        <v>130</v>
      </c>
      <c r="BE261" s="188">
        <f>IF(N261="základní",J261,0)</f>
        <v>0</v>
      </c>
      <c r="BF261" s="188">
        <f>IF(N261="snížená",J261,0)</f>
        <v>0</v>
      </c>
      <c r="BG261" s="188">
        <f>IF(N261="zákl. přenesená",J261,0)</f>
        <v>0</v>
      </c>
      <c r="BH261" s="188">
        <f>IF(N261="sníž. přenesená",J261,0)</f>
        <v>0</v>
      </c>
      <c r="BI261" s="188">
        <f>IF(N261="nulová",J261,0)</f>
        <v>0</v>
      </c>
      <c r="BJ261" s="18" t="s">
        <v>79</v>
      </c>
      <c r="BK261" s="188">
        <f>ROUND(I261*H261,2)</f>
        <v>0</v>
      </c>
      <c r="BL261" s="18" t="s">
        <v>137</v>
      </c>
      <c r="BM261" s="187" t="s">
        <v>1388</v>
      </c>
    </row>
    <row r="262" spans="1:65" s="2" customFormat="1" ht="11.25">
      <c r="A262" s="35"/>
      <c r="B262" s="36"/>
      <c r="C262" s="37"/>
      <c r="D262" s="189" t="s">
        <v>139</v>
      </c>
      <c r="E262" s="37"/>
      <c r="F262" s="190" t="s">
        <v>413</v>
      </c>
      <c r="G262" s="37"/>
      <c r="H262" s="37"/>
      <c r="I262" s="191"/>
      <c r="J262" s="37"/>
      <c r="K262" s="37"/>
      <c r="L262" s="40"/>
      <c r="M262" s="192"/>
      <c r="N262" s="193"/>
      <c r="O262" s="65"/>
      <c r="P262" s="65"/>
      <c r="Q262" s="65"/>
      <c r="R262" s="65"/>
      <c r="S262" s="65"/>
      <c r="T262" s="66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T262" s="18" t="s">
        <v>139</v>
      </c>
      <c r="AU262" s="18" t="s">
        <v>82</v>
      </c>
    </row>
    <row r="263" spans="1:65" s="13" customFormat="1" ht="11.25">
      <c r="B263" s="196"/>
      <c r="C263" s="197"/>
      <c r="D263" s="189" t="s">
        <v>143</v>
      </c>
      <c r="E263" s="198" t="s">
        <v>19</v>
      </c>
      <c r="F263" s="199" t="s">
        <v>1389</v>
      </c>
      <c r="G263" s="197"/>
      <c r="H263" s="200">
        <v>1.0620000000000001</v>
      </c>
      <c r="I263" s="201"/>
      <c r="J263" s="197"/>
      <c r="K263" s="197"/>
      <c r="L263" s="202"/>
      <c r="M263" s="203"/>
      <c r="N263" s="204"/>
      <c r="O263" s="204"/>
      <c r="P263" s="204"/>
      <c r="Q263" s="204"/>
      <c r="R263" s="204"/>
      <c r="S263" s="204"/>
      <c r="T263" s="205"/>
      <c r="AT263" s="206" t="s">
        <v>143</v>
      </c>
      <c r="AU263" s="206" t="s">
        <v>82</v>
      </c>
      <c r="AV263" s="13" t="s">
        <v>82</v>
      </c>
      <c r="AW263" s="13" t="s">
        <v>33</v>
      </c>
      <c r="AX263" s="13" t="s">
        <v>79</v>
      </c>
      <c r="AY263" s="206" t="s">
        <v>130</v>
      </c>
    </row>
    <row r="264" spans="1:65" s="2" customFormat="1" ht="16.5" customHeight="1">
      <c r="A264" s="35"/>
      <c r="B264" s="36"/>
      <c r="C264" s="176" t="s">
        <v>399</v>
      </c>
      <c r="D264" s="176" t="s">
        <v>132</v>
      </c>
      <c r="E264" s="177" t="s">
        <v>418</v>
      </c>
      <c r="F264" s="178" t="s">
        <v>419</v>
      </c>
      <c r="G264" s="179" t="s">
        <v>135</v>
      </c>
      <c r="H264" s="180">
        <v>7.2</v>
      </c>
      <c r="I264" s="181"/>
      <c r="J264" s="182">
        <f>ROUND(I264*H264,2)</f>
        <v>0</v>
      </c>
      <c r="K264" s="178" t="s">
        <v>136</v>
      </c>
      <c r="L264" s="40"/>
      <c r="M264" s="183" t="s">
        <v>19</v>
      </c>
      <c r="N264" s="184" t="s">
        <v>42</v>
      </c>
      <c r="O264" s="65"/>
      <c r="P264" s="185">
        <f>O264*H264</f>
        <v>0</v>
      </c>
      <c r="Q264" s="185">
        <v>0</v>
      </c>
      <c r="R264" s="185">
        <f>Q264*H264</f>
        <v>0</v>
      </c>
      <c r="S264" s="185">
        <v>0</v>
      </c>
      <c r="T264" s="186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187" t="s">
        <v>137</v>
      </c>
      <c r="AT264" s="187" t="s">
        <v>132</v>
      </c>
      <c r="AU264" s="187" t="s">
        <v>82</v>
      </c>
      <c r="AY264" s="18" t="s">
        <v>130</v>
      </c>
      <c r="BE264" s="188">
        <f>IF(N264="základní",J264,0)</f>
        <v>0</v>
      </c>
      <c r="BF264" s="188">
        <f>IF(N264="snížená",J264,0)</f>
        <v>0</v>
      </c>
      <c r="BG264" s="188">
        <f>IF(N264="zákl. přenesená",J264,0)</f>
        <v>0</v>
      </c>
      <c r="BH264" s="188">
        <f>IF(N264="sníž. přenesená",J264,0)</f>
        <v>0</v>
      </c>
      <c r="BI264" s="188">
        <f>IF(N264="nulová",J264,0)</f>
        <v>0</v>
      </c>
      <c r="BJ264" s="18" t="s">
        <v>79</v>
      </c>
      <c r="BK264" s="188">
        <f>ROUND(I264*H264,2)</f>
        <v>0</v>
      </c>
      <c r="BL264" s="18" t="s">
        <v>137</v>
      </c>
      <c r="BM264" s="187" t="s">
        <v>1390</v>
      </c>
    </row>
    <row r="265" spans="1:65" s="2" customFormat="1" ht="11.25">
      <c r="A265" s="35"/>
      <c r="B265" s="36"/>
      <c r="C265" s="37"/>
      <c r="D265" s="189" t="s">
        <v>139</v>
      </c>
      <c r="E265" s="37"/>
      <c r="F265" s="190" t="s">
        <v>421</v>
      </c>
      <c r="G265" s="37"/>
      <c r="H265" s="37"/>
      <c r="I265" s="191"/>
      <c r="J265" s="37"/>
      <c r="K265" s="37"/>
      <c r="L265" s="40"/>
      <c r="M265" s="192"/>
      <c r="N265" s="193"/>
      <c r="O265" s="65"/>
      <c r="P265" s="65"/>
      <c r="Q265" s="65"/>
      <c r="R265" s="65"/>
      <c r="S265" s="65"/>
      <c r="T265" s="66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T265" s="18" t="s">
        <v>139</v>
      </c>
      <c r="AU265" s="18" t="s">
        <v>82</v>
      </c>
    </row>
    <row r="266" spans="1:65" s="2" customFormat="1" ht="11.25">
      <c r="A266" s="35"/>
      <c r="B266" s="36"/>
      <c r="C266" s="37"/>
      <c r="D266" s="194" t="s">
        <v>141</v>
      </c>
      <c r="E266" s="37"/>
      <c r="F266" s="195" t="s">
        <v>422</v>
      </c>
      <c r="G266" s="37"/>
      <c r="H266" s="37"/>
      <c r="I266" s="191"/>
      <c r="J266" s="37"/>
      <c r="K266" s="37"/>
      <c r="L266" s="40"/>
      <c r="M266" s="192"/>
      <c r="N266" s="193"/>
      <c r="O266" s="65"/>
      <c r="P266" s="65"/>
      <c r="Q266" s="65"/>
      <c r="R266" s="65"/>
      <c r="S266" s="65"/>
      <c r="T266" s="66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T266" s="18" t="s">
        <v>141</v>
      </c>
      <c r="AU266" s="18" t="s">
        <v>82</v>
      </c>
    </row>
    <row r="267" spans="1:65" s="13" customFormat="1" ht="11.25">
      <c r="B267" s="196"/>
      <c r="C267" s="197"/>
      <c r="D267" s="189" t="s">
        <v>143</v>
      </c>
      <c r="E267" s="198" t="s">
        <v>19</v>
      </c>
      <c r="F267" s="199" t="s">
        <v>1391</v>
      </c>
      <c r="G267" s="197"/>
      <c r="H267" s="200">
        <v>7.2</v>
      </c>
      <c r="I267" s="201"/>
      <c r="J267" s="197"/>
      <c r="K267" s="197"/>
      <c r="L267" s="202"/>
      <c r="M267" s="203"/>
      <c r="N267" s="204"/>
      <c r="O267" s="204"/>
      <c r="P267" s="204"/>
      <c r="Q267" s="204"/>
      <c r="R267" s="204"/>
      <c r="S267" s="204"/>
      <c r="T267" s="205"/>
      <c r="AT267" s="206" t="s">
        <v>143</v>
      </c>
      <c r="AU267" s="206" t="s">
        <v>82</v>
      </c>
      <c r="AV267" s="13" t="s">
        <v>82</v>
      </c>
      <c r="AW267" s="13" t="s">
        <v>33</v>
      </c>
      <c r="AX267" s="13" t="s">
        <v>79</v>
      </c>
      <c r="AY267" s="206" t="s">
        <v>130</v>
      </c>
    </row>
    <row r="268" spans="1:65" s="12" customFormat="1" ht="22.9" customHeight="1">
      <c r="B268" s="160"/>
      <c r="C268" s="161"/>
      <c r="D268" s="162" t="s">
        <v>70</v>
      </c>
      <c r="E268" s="174" t="s">
        <v>82</v>
      </c>
      <c r="F268" s="174" t="s">
        <v>515</v>
      </c>
      <c r="G268" s="161"/>
      <c r="H268" s="161"/>
      <c r="I268" s="164"/>
      <c r="J268" s="175">
        <f>BK268</f>
        <v>0</v>
      </c>
      <c r="K268" s="161"/>
      <c r="L268" s="166"/>
      <c r="M268" s="167"/>
      <c r="N268" s="168"/>
      <c r="O268" s="168"/>
      <c r="P268" s="169">
        <f>SUM(P269:P276)</f>
        <v>0</v>
      </c>
      <c r="Q268" s="168"/>
      <c r="R268" s="169">
        <f>SUM(R269:R276)</f>
        <v>5.3931489999999993</v>
      </c>
      <c r="S268" s="168"/>
      <c r="T268" s="170">
        <f>SUM(T269:T276)</f>
        <v>0</v>
      </c>
      <c r="AR268" s="171" t="s">
        <v>79</v>
      </c>
      <c r="AT268" s="172" t="s">
        <v>70</v>
      </c>
      <c r="AU268" s="172" t="s">
        <v>79</v>
      </c>
      <c r="AY268" s="171" t="s">
        <v>130</v>
      </c>
      <c r="BK268" s="173">
        <f>SUM(BK269:BK276)</f>
        <v>0</v>
      </c>
    </row>
    <row r="269" spans="1:65" s="2" customFormat="1" ht="16.5" customHeight="1">
      <c r="A269" s="35"/>
      <c r="B269" s="36"/>
      <c r="C269" s="176" t="s">
        <v>405</v>
      </c>
      <c r="D269" s="176" t="s">
        <v>132</v>
      </c>
      <c r="E269" s="177" t="s">
        <v>517</v>
      </c>
      <c r="F269" s="178" t="s">
        <v>518</v>
      </c>
      <c r="G269" s="179" t="s">
        <v>214</v>
      </c>
      <c r="H269" s="180">
        <v>3.2839999999999998</v>
      </c>
      <c r="I269" s="181"/>
      <c r="J269" s="182">
        <f>ROUND(I269*H269,2)</f>
        <v>0</v>
      </c>
      <c r="K269" s="178" t="s">
        <v>136</v>
      </c>
      <c r="L269" s="40"/>
      <c r="M269" s="183" t="s">
        <v>19</v>
      </c>
      <c r="N269" s="184" t="s">
        <v>42</v>
      </c>
      <c r="O269" s="65"/>
      <c r="P269" s="185">
        <f>O269*H269</f>
        <v>0</v>
      </c>
      <c r="Q269" s="185">
        <v>1.63</v>
      </c>
      <c r="R269" s="185">
        <f>Q269*H269</f>
        <v>5.3529199999999992</v>
      </c>
      <c r="S269" s="185">
        <v>0</v>
      </c>
      <c r="T269" s="186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187" t="s">
        <v>137</v>
      </c>
      <c r="AT269" s="187" t="s">
        <v>132</v>
      </c>
      <c r="AU269" s="187" t="s">
        <v>82</v>
      </c>
      <c r="AY269" s="18" t="s">
        <v>130</v>
      </c>
      <c r="BE269" s="188">
        <f>IF(N269="základní",J269,0)</f>
        <v>0</v>
      </c>
      <c r="BF269" s="188">
        <f>IF(N269="snížená",J269,0)</f>
        <v>0</v>
      </c>
      <c r="BG269" s="188">
        <f>IF(N269="zákl. přenesená",J269,0)</f>
        <v>0</v>
      </c>
      <c r="BH269" s="188">
        <f>IF(N269="sníž. přenesená",J269,0)</f>
        <v>0</v>
      </c>
      <c r="BI269" s="188">
        <f>IF(N269="nulová",J269,0)</f>
        <v>0</v>
      </c>
      <c r="BJ269" s="18" t="s">
        <v>79</v>
      </c>
      <c r="BK269" s="188">
        <f>ROUND(I269*H269,2)</f>
        <v>0</v>
      </c>
      <c r="BL269" s="18" t="s">
        <v>137</v>
      </c>
      <c r="BM269" s="187" t="s">
        <v>1392</v>
      </c>
    </row>
    <row r="270" spans="1:65" s="2" customFormat="1" ht="19.5">
      <c r="A270" s="35"/>
      <c r="B270" s="36"/>
      <c r="C270" s="37"/>
      <c r="D270" s="189" t="s">
        <v>139</v>
      </c>
      <c r="E270" s="37"/>
      <c r="F270" s="190" t="s">
        <v>520</v>
      </c>
      <c r="G270" s="37"/>
      <c r="H270" s="37"/>
      <c r="I270" s="191"/>
      <c r="J270" s="37"/>
      <c r="K270" s="37"/>
      <c r="L270" s="40"/>
      <c r="M270" s="192"/>
      <c r="N270" s="193"/>
      <c r="O270" s="65"/>
      <c r="P270" s="65"/>
      <c r="Q270" s="65"/>
      <c r="R270" s="65"/>
      <c r="S270" s="65"/>
      <c r="T270" s="66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T270" s="18" t="s">
        <v>139</v>
      </c>
      <c r="AU270" s="18" t="s">
        <v>82</v>
      </c>
    </row>
    <row r="271" spans="1:65" s="2" customFormat="1" ht="11.25">
      <c r="A271" s="35"/>
      <c r="B271" s="36"/>
      <c r="C271" s="37"/>
      <c r="D271" s="194" t="s">
        <v>141</v>
      </c>
      <c r="E271" s="37"/>
      <c r="F271" s="195" t="s">
        <v>521</v>
      </c>
      <c r="G271" s="37"/>
      <c r="H271" s="37"/>
      <c r="I271" s="191"/>
      <c r="J271" s="37"/>
      <c r="K271" s="37"/>
      <c r="L271" s="40"/>
      <c r="M271" s="192"/>
      <c r="N271" s="193"/>
      <c r="O271" s="65"/>
      <c r="P271" s="65"/>
      <c r="Q271" s="65"/>
      <c r="R271" s="65"/>
      <c r="S271" s="65"/>
      <c r="T271" s="66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T271" s="18" t="s">
        <v>141</v>
      </c>
      <c r="AU271" s="18" t="s">
        <v>82</v>
      </c>
    </row>
    <row r="272" spans="1:65" s="13" customFormat="1" ht="11.25">
      <c r="B272" s="196"/>
      <c r="C272" s="197"/>
      <c r="D272" s="189" t="s">
        <v>143</v>
      </c>
      <c r="E272" s="198" t="s">
        <v>19</v>
      </c>
      <c r="F272" s="199" t="s">
        <v>1393</v>
      </c>
      <c r="G272" s="197"/>
      <c r="H272" s="200">
        <v>3.2839999999999998</v>
      </c>
      <c r="I272" s="201"/>
      <c r="J272" s="197"/>
      <c r="K272" s="197"/>
      <c r="L272" s="202"/>
      <c r="M272" s="203"/>
      <c r="N272" s="204"/>
      <c r="O272" s="204"/>
      <c r="P272" s="204"/>
      <c r="Q272" s="204"/>
      <c r="R272" s="204"/>
      <c r="S272" s="204"/>
      <c r="T272" s="205"/>
      <c r="AT272" s="206" t="s">
        <v>143</v>
      </c>
      <c r="AU272" s="206" t="s">
        <v>82</v>
      </c>
      <c r="AV272" s="13" t="s">
        <v>82</v>
      </c>
      <c r="AW272" s="13" t="s">
        <v>33</v>
      </c>
      <c r="AX272" s="13" t="s">
        <v>79</v>
      </c>
      <c r="AY272" s="206" t="s">
        <v>130</v>
      </c>
    </row>
    <row r="273" spans="1:65" s="2" customFormat="1" ht="16.5" customHeight="1">
      <c r="A273" s="35"/>
      <c r="B273" s="36"/>
      <c r="C273" s="176" t="s">
        <v>411</v>
      </c>
      <c r="D273" s="176" t="s">
        <v>132</v>
      </c>
      <c r="E273" s="177" t="s">
        <v>524</v>
      </c>
      <c r="F273" s="178" t="s">
        <v>525</v>
      </c>
      <c r="G273" s="179" t="s">
        <v>173</v>
      </c>
      <c r="H273" s="180">
        <v>82.1</v>
      </c>
      <c r="I273" s="181"/>
      <c r="J273" s="182">
        <f>ROUND(I273*H273,2)</f>
        <v>0</v>
      </c>
      <c r="K273" s="178" t="s">
        <v>136</v>
      </c>
      <c r="L273" s="40"/>
      <c r="M273" s="183" t="s">
        <v>19</v>
      </c>
      <c r="N273" s="184" t="s">
        <v>42</v>
      </c>
      <c r="O273" s="65"/>
      <c r="P273" s="185">
        <f>O273*H273</f>
        <v>0</v>
      </c>
      <c r="Q273" s="185">
        <v>4.8999999999999998E-4</v>
      </c>
      <c r="R273" s="185">
        <f>Q273*H273</f>
        <v>4.0228999999999994E-2</v>
      </c>
      <c r="S273" s="185">
        <v>0</v>
      </c>
      <c r="T273" s="186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187" t="s">
        <v>137</v>
      </c>
      <c r="AT273" s="187" t="s">
        <v>132</v>
      </c>
      <c r="AU273" s="187" t="s">
        <v>82</v>
      </c>
      <c r="AY273" s="18" t="s">
        <v>130</v>
      </c>
      <c r="BE273" s="188">
        <f>IF(N273="základní",J273,0)</f>
        <v>0</v>
      </c>
      <c r="BF273" s="188">
        <f>IF(N273="snížená",J273,0)</f>
        <v>0</v>
      </c>
      <c r="BG273" s="188">
        <f>IF(N273="zákl. přenesená",J273,0)</f>
        <v>0</v>
      </c>
      <c r="BH273" s="188">
        <f>IF(N273="sníž. přenesená",J273,0)</f>
        <v>0</v>
      </c>
      <c r="BI273" s="188">
        <f>IF(N273="nulová",J273,0)</f>
        <v>0</v>
      </c>
      <c r="BJ273" s="18" t="s">
        <v>79</v>
      </c>
      <c r="BK273" s="188">
        <f>ROUND(I273*H273,2)</f>
        <v>0</v>
      </c>
      <c r="BL273" s="18" t="s">
        <v>137</v>
      </c>
      <c r="BM273" s="187" t="s">
        <v>1394</v>
      </c>
    </row>
    <row r="274" spans="1:65" s="2" customFormat="1" ht="11.25">
      <c r="A274" s="35"/>
      <c r="B274" s="36"/>
      <c r="C274" s="37"/>
      <c r="D274" s="189" t="s">
        <v>139</v>
      </c>
      <c r="E274" s="37"/>
      <c r="F274" s="190" t="s">
        <v>527</v>
      </c>
      <c r="G274" s="37"/>
      <c r="H274" s="37"/>
      <c r="I274" s="191"/>
      <c r="J274" s="37"/>
      <c r="K274" s="37"/>
      <c r="L274" s="40"/>
      <c r="M274" s="192"/>
      <c r="N274" s="193"/>
      <c r="O274" s="65"/>
      <c r="P274" s="65"/>
      <c r="Q274" s="65"/>
      <c r="R274" s="65"/>
      <c r="S274" s="65"/>
      <c r="T274" s="66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T274" s="18" t="s">
        <v>139</v>
      </c>
      <c r="AU274" s="18" t="s">
        <v>82</v>
      </c>
    </row>
    <row r="275" spans="1:65" s="2" customFormat="1" ht="11.25">
      <c r="A275" s="35"/>
      <c r="B275" s="36"/>
      <c r="C275" s="37"/>
      <c r="D275" s="194" t="s">
        <v>141</v>
      </c>
      <c r="E275" s="37"/>
      <c r="F275" s="195" t="s">
        <v>528</v>
      </c>
      <c r="G275" s="37"/>
      <c r="H275" s="37"/>
      <c r="I275" s="191"/>
      <c r="J275" s="37"/>
      <c r="K275" s="37"/>
      <c r="L275" s="40"/>
      <c r="M275" s="192"/>
      <c r="N275" s="193"/>
      <c r="O275" s="65"/>
      <c r="P275" s="65"/>
      <c r="Q275" s="65"/>
      <c r="R275" s="65"/>
      <c r="S275" s="65"/>
      <c r="T275" s="66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T275" s="18" t="s">
        <v>141</v>
      </c>
      <c r="AU275" s="18" t="s">
        <v>82</v>
      </c>
    </row>
    <row r="276" spans="1:65" s="13" customFormat="1" ht="11.25">
      <c r="B276" s="196"/>
      <c r="C276" s="197"/>
      <c r="D276" s="189" t="s">
        <v>143</v>
      </c>
      <c r="E276" s="198" t="s">
        <v>19</v>
      </c>
      <c r="F276" s="199" t="s">
        <v>1395</v>
      </c>
      <c r="G276" s="197"/>
      <c r="H276" s="200">
        <v>82.1</v>
      </c>
      <c r="I276" s="201"/>
      <c r="J276" s="197"/>
      <c r="K276" s="197"/>
      <c r="L276" s="202"/>
      <c r="M276" s="203"/>
      <c r="N276" s="204"/>
      <c r="O276" s="204"/>
      <c r="P276" s="204"/>
      <c r="Q276" s="204"/>
      <c r="R276" s="204"/>
      <c r="S276" s="204"/>
      <c r="T276" s="205"/>
      <c r="AT276" s="206" t="s">
        <v>143</v>
      </c>
      <c r="AU276" s="206" t="s">
        <v>82</v>
      </c>
      <c r="AV276" s="13" t="s">
        <v>82</v>
      </c>
      <c r="AW276" s="13" t="s">
        <v>33</v>
      </c>
      <c r="AX276" s="13" t="s">
        <v>79</v>
      </c>
      <c r="AY276" s="206" t="s">
        <v>130</v>
      </c>
    </row>
    <row r="277" spans="1:65" s="12" customFormat="1" ht="22.9" customHeight="1">
      <c r="B277" s="160"/>
      <c r="C277" s="161"/>
      <c r="D277" s="162" t="s">
        <v>70</v>
      </c>
      <c r="E277" s="174" t="s">
        <v>137</v>
      </c>
      <c r="F277" s="174" t="s">
        <v>530</v>
      </c>
      <c r="G277" s="161"/>
      <c r="H277" s="161"/>
      <c r="I277" s="164"/>
      <c r="J277" s="175">
        <f>BK277</f>
        <v>0</v>
      </c>
      <c r="K277" s="161"/>
      <c r="L277" s="166"/>
      <c r="M277" s="167"/>
      <c r="N277" s="168"/>
      <c r="O277" s="168"/>
      <c r="P277" s="169">
        <f>SUM(P278:P287)</f>
        <v>0</v>
      </c>
      <c r="Q277" s="168"/>
      <c r="R277" s="169">
        <f>SUM(R278:R287)</f>
        <v>23.079848300000002</v>
      </c>
      <c r="S277" s="168"/>
      <c r="T277" s="170">
        <f>SUM(T278:T287)</f>
        <v>0</v>
      </c>
      <c r="AR277" s="171" t="s">
        <v>79</v>
      </c>
      <c r="AT277" s="172" t="s">
        <v>70</v>
      </c>
      <c r="AU277" s="172" t="s">
        <v>79</v>
      </c>
      <c r="AY277" s="171" t="s">
        <v>130</v>
      </c>
      <c r="BK277" s="173">
        <f>SUM(BK278:BK287)</f>
        <v>0</v>
      </c>
    </row>
    <row r="278" spans="1:65" s="2" customFormat="1" ht="16.5" customHeight="1">
      <c r="A278" s="35"/>
      <c r="B278" s="36"/>
      <c r="C278" s="176" t="s">
        <v>417</v>
      </c>
      <c r="D278" s="176" t="s">
        <v>132</v>
      </c>
      <c r="E278" s="177" t="s">
        <v>532</v>
      </c>
      <c r="F278" s="178" t="s">
        <v>533</v>
      </c>
      <c r="G278" s="179" t="s">
        <v>214</v>
      </c>
      <c r="H278" s="180">
        <v>11.59</v>
      </c>
      <c r="I278" s="181"/>
      <c r="J278" s="182">
        <f>ROUND(I278*H278,2)</f>
        <v>0</v>
      </c>
      <c r="K278" s="178" t="s">
        <v>136</v>
      </c>
      <c r="L278" s="40"/>
      <c r="M278" s="183" t="s">
        <v>19</v>
      </c>
      <c r="N278" s="184" t="s">
        <v>42</v>
      </c>
      <c r="O278" s="65"/>
      <c r="P278" s="185">
        <f>O278*H278</f>
        <v>0</v>
      </c>
      <c r="Q278" s="185">
        <v>1.8907700000000001</v>
      </c>
      <c r="R278" s="185">
        <f>Q278*H278</f>
        <v>21.914024300000001</v>
      </c>
      <c r="S278" s="185">
        <v>0</v>
      </c>
      <c r="T278" s="186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187" t="s">
        <v>137</v>
      </c>
      <c r="AT278" s="187" t="s">
        <v>132</v>
      </c>
      <c r="AU278" s="187" t="s">
        <v>82</v>
      </c>
      <c r="AY278" s="18" t="s">
        <v>130</v>
      </c>
      <c r="BE278" s="188">
        <f>IF(N278="základní",J278,0)</f>
        <v>0</v>
      </c>
      <c r="BF278" s="188">
        <f>IF(N278="snížená",J278,0)</f>
        <v>0</v>
      </c>
      <c r="BG278" s="188">
        <f>IF(N278="zákl. přenesená",J278,0)</f>
        <v>0</v>
      </c>
      <c r="BH278" s="188">
        <f>IF(N278="sníž. přenesená",J278,0)</f>
        <v>0</v>
      </c>
      <c r="BI278" s="188">
        <f>IF(N278="nulová",J278,0)</f>
        <v>0</v>
      </c>
      <c r="BJ278" s="18" t="s">
        <v>79</v>
      </c>
      <c r="BK278" s="188">
        <f>ROUND(I278*H278,2)</f>
        <v>0</v>
      </c>
      <c r="BL278" s="18" t="s">
        <v>137</v>
      </c>
      <c r="BM278" s="187" t="s">
        <v>1396</v>
      </c>
    </row>
    <row r="279" spans="1:65" s="2" customFormat="1" ht="11.25">
      <c r="A279" s="35"/>
      <c r="B279" s="36"/>
      <c r="C279" s="37"/>
      <c r="D279" s="189" t="s">
        <v>139</v>
      </c>
      <c r="E279" s="37"/>
      <c r="F279" s="190" t="s">
        <v>535</v>
      </c>
      <c r="G279" s="37"/>
      <c r="H279" s="37"/>
      <c r="I279" s="191"/>
      <c r="J279" s="37"/>
      <c r="K279" s="37"/>
      <c r="L279" s="40"/>
      <c r="M279" s="192"/>
      <c r="N279" s="193"/>
      <c r="O279" s="65"/>
      <c r="P279" s="65"/>
      <c r="Q279" s="65"/>
      <c r="R279" s="65"/>
      <c r="S279" s="65"/>
      <c r="T279" s="66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T279" s="18" t="s">
        <v>139</v>
      </c>
      <c r="AU279" s="18" t="s">
        <v>82</v>
      </c>
    </row>
    <row r="280" spans="1:65" s="2" customFormat="1" ht="11.25">
      <c r="A280" s="35"/>
      <c r="B280" s="36"/>
      <c r="C280" s="37"/>
      <c r="D280" s="194" t="s">
        <v>141</v>
      </c>
      <c r="E280" s="37"/>
      <c r="F280" s="195" t="s">
        <v>536</v>
      </c>
      <c r="G280" s="37"/>
      <c r="H280" s="37"/>
      <c r="I280" s="191"/>
      <c r="J280" s="37"/>
      <c r="K280" s="37"/>
      <c r="L280" s="40"/>
      <c r="M280" s="192"/>
      <c r="N280" s="193"/>
      <c r="O280" s="65"/>
      <c r="P280" s="65"/>
      <c r="Q280" s="65"/>
      <c r="R280" s="65"/>
      <c r="S280" s="65"/>
      <c r="T280" s="66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T280" s="18" t="s">
        <v>141</v>
      </c>
      <c r="AU280" s="18" t="s">
        <v>82</v>
      </c>
    </row>
    <row r="281" spans="1:65" s="2" customFormat="1" ht="19.5">
      <c r="A281" s="35"/>
      <c r="B281" s="36"/>
      <c r="C281" s="37"/>
      <c r="D281" s="189" t="s">
        <v>233</v>
      </c>
      <c r="E281" s="37"/>
      <c r="F281" s="207" t="s">
        <v>1397</v>
      </c>
      <c r="G281" s="37"/>
      <c r="H281" s="37"/>
      <c r="I281" s="191"/>
      <c r="J281" s="37"/>
      <c r="K281" s="37"/>
      <c r="L281" s="40"/>
      <c r="M281" s="192"/>
      <c r="N281" s="193"/>
      <c r="O281" s="65"/>
      <c r="P281" s="65"/>
      <c r="Q281" s="65"/>
      <c r="R281" s="65"/>
      <c r="S281" s="65"/>
      <c r="T281" s="66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T281" s="18" t="s">
        <v>233</v>
      </c>
      <c r="AU281" s="18" t="s">
        <v>82</v>
      </c>
    </row>
    <row r="282" spans="1:65" s="13" customFormat="1" ht="11.25">
      <c r="B282" s="196"/>
      <c r="C282" s="197"/>
      <c r="D282" s="189" t="s">
        <v>143</v>
      </c>
      <c r="E282" s="198" t="s">
        <v>19</v>
      </c>
      <c r="F282" s="199" t="s">
        <v>1398</v>
      </c>
      <c r="G282" s="197"/>
      <c r="H282" s="200">
        <v>11.59</v>
      </c>
      <c r="I282" s="201"/>
      <c r="J282" s="197"/>
      <c r="K282" s="197"/>
      <c r="L282" s="202"/>
      <c r="M282" s="203"/>
      <c r="N282" s="204"/>
      <c r="O282" s="204"/>
      <c r="P282" s="204"/>
      <c r="Q282" s="204"/>
      <c r="R282" s="204"/>
      <c r="S282" s="204"/>
      <c r="T282" s="205"/>
      <c r="AT282" s="206" t="s">
        <v>143</v>
      </c>
      <c r="AU282" s="206" t="s">
        <v>82</v>
      </c>
      <c r="AV282" s="13" t="s">
        <v>82</v>
      </c>
      <c r="AW282" s="13" t="s">
        <v>33</v>
      </c>
      <c r="AX282" s="13" t="s">
        <v>79</v>
      </c>
      <c r="AY282" s="206" t="s">
        <v>130</v>
      </c>
    </row>
    <row r="283" spans="1:65" s="2" customFormat="1" ht="21.75" customHeight="1">
      <c r="A283" s="35"/>
      <c r="B283" s="36"/>
      <c r="C283" s="176" t="s">
        <v>424</v>
      </c>
      <c r="D283" s="176" t="s">
        <v>132</v>
      </c>
      <c r="E283" s="177" t="s">
        <v>540</v>
      </c>
      <c r="F283" s="178" t="s">
        <v>541</v>
      </c>
      <c r="G283" s="179" t="s">
        <v>135</v>
      </c>
      <c r="H283" s="180">
        <v>7.2</v>
      </c>
      <c r="I283" s="181"/>
      <c r="J283" s="182">
        <f>ROUND(I283*H283,2)</f>
        <v>0</v>
      </c>
      <c r="K283" s="178" t="s">
        <v>136</v>
      </c>
      <c r="L283" s="40"/>
      <c r="M283" s="183" t="s">
        <v>19</v>
      </c>
      <c r="N283" s="184" t="s">
        <v>42</v>
      </c>
      <c r="O283" s="65"/>
      <c r="P283" s="185">
        <f>O283*H283</f>
        <v>0</v>
      </c>
      <c r="Q283" s="185">
        <v>0.16192000000000001</v>
      </c>
      <c r="R283" s="185">
        <f>Q283*H283</f>
        <v>1.1658240000000002</v>
      </c>
      <c r="S283" s="185">
        <v>0</v>
      </c>
      <c r="T283" s="186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187" t="s">
        <v>137</v>
      </c>
      <c r="AT283" s="187" t="s">
        <v>132</v>
      </c>
      <c r="AU283" s="187" t="s">
        <v>82</v>
      </c>
      <c r="AY283" s="18" t="s">
        <v>130</v>
      </c>
      <c r="BE283" s="188">
        <f>IF(N283="základní",J283,0)</f>
        <v>0</v>
      </c>
      <c r="BF283" s="188">
        <f>IF(N283="snížená",J283,0)</f>
        <v>0</v>
      </c>
      <c r="BG283" s="188">
        <f>IF(N283="zákl. přenesená",J283,0)</f>
        <v>0</v>
      </c>
      <c r="BH283" s="188">
        <f>IF(N283="sníž. přenesená",J283,0)</f>
        <v>0</v>
      </c>
      <c r="BI283" s="188">
        <f>IF(N283="nulová",J283,0)</f>
        <v>0</v>
      </c>
      <c r="BJ283" s="18" t="s">
        <v>79</v>
      </c>
      <c r="BK283" s="188">
        <f>ROUND(I283*H283,2)</f>
        <v>0</v>
      </c>
      <c r="BL283" s="18" t="s">
        <v>137</v>
      </c>
      <c r="BM283" s="187" t="s">
        <v>1399</v>
      </c>
    </row>
    <row r="284" spans="1:65" s="2" customFormat="1" ht="11.25">
      <c r="A284" s="35"/>
      <c r="B284" s="36"/>
      <c r="C284" s="37"/>
      <c r="D284" s="189" t="s">
        <v>139</v>
      </c>
      <c r="E284" s="37"/>
      <c r="F284" s="190" t="s">
        <v>543</v>
      </c>
      <c r="G284" s="37"/>
      <c r="H284" s="37"/>
      <c r="I284" s="191"/>
      <c r="J284" s="37"/>
      <c r="K284" s="37"/>
      <c r="L284" s="40"/>
      <c r="M284" s="192"/>
      <c r="N284" s="193"/>
      <c r="O284" s="65"/>
      <c r="P284" s="65"/>
      <c r="Q284" s="65"/>
      <c r="R284" s="65"/>
      <c r="S284" s="65"/>
      <c r="T284" s="66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T284" s="18" t="s">
        <v>139</v>
      </c>
      <c r="AU284" s="18" t="s">
        <v>82</v>
      </c>
    </row>
    <row r="285" spans="1:65" s="2" customFormat="1" ht="11.25">
      <c r="A285" s="35"/>
      <c r="B285" s="36"/>
      <c r="C285" s="37"/>
      <c r="D285" s="194" t="s">
        <v>141</v>
      </c>
      <c r="E285" s="37"/>
      <c r="F285" s="195" t="s">
        <v>544</v>
      </c>
      <c r="G285" s="37"/>
      <c r="H285" s="37"/>
      <c r="I285" s="191"/>
      <c r="J285" s="37"/>
      <c r="K285" s="37"/>
      <c r="L285" s="40"/>
      <c r="M285" s="192"/>
      <c r="N285" s="193"/>
      <c r="O285" s="65"/>
      <c r="P285" s="65"/>
      <c r="Q285" s="65"/>
      <c r="R285" s="65"/>
      <c r="S285" s="65"/>
      <c r="T285" s="66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T285" s="18" t="s">
        <v>141</v>
      </c>
      <c r="AU285" s="18" t="s">
        <v>82</v>
      </c>
    </row>
    <row r="286" spans="1:65" s="2" customFormat="1" ht="19.5">
      <c r="A286" s="35"/>
      <c r="B286" s="36"/>
      <c r="C286" s="37"/>
      <c r="D286" s="189" t="s">
        <v>233</v>
      </c>
      <c r="E286" s="37"/>
      <c r="F286" s="207" t="s">
        <v>545</v>
      </c>
      <c r="G286" s="37"/>
      <c r="H286" s="37"/>
      <c r="I286" s="191"/>
      <c r="J286" s="37"/>
      <c r="K286" s="37"/>
      <c r="L286" s="40"/>
      <c r="M286" s="192"/>
      <c r="N286" s="193"/>
      <c r="O286" s="65"/>
      <c r="P286" s="65"/>
      <c r="Q286" s="65"/>
      <c r="R286" s="65"/>
      <c r="S286" s="65"/>
      <c r="T286" s="66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T286" s="18" t="s">
        <v>233</v>
      </c>
      <c r="AU286" s="18" t="s">
        <v>82</v>
      </c>
    </row>
    <row r="287" spans="1:65" s="13" customFormat="1" ht="11.25">
      <c r="B287" s="196"/>
      <c r="C287" s="197"/>
      <c r="D287" s="189" t="s">
        <v>143</v>
      </c>
      <c r="E287" s="198" t="s">
        <v>19</v>
      </c>
      <c r="F287" s="199" t="s">
        <v>1400</v>
      </c>
      <c r="G287" s="197"/>
      <c r="H287" s="200">
        <v>7.2</v>
      </c>
      <c r="I287" s="201"/>
      <c r="J287" s="197"/>
      <c r="K287" s="197"/>
      <c r="L287" s="202"/>
      <c r="M287" s="203"/>
      <c r="N287" s="204"/>
      <c r="O287" s="204"/>
      <c r="P287" s="204"/>
      <c r="Q287" s="204"/>
      <c r="R287" s="204"/>
      <c r="S287" s="204"/>
      <c r="T287" s="205"/>
      <c r="AT287" s="206" t="s">
        <v>143</v>
      </c>
      <c r="AU287" s="206" t="s">
        <v>82</v>
      </c>
      <c r="AV287" s="13" t="s">
        <v>82</v>
      </c>
      <c r="AW287" s="13" t="s">
        <v>33</v>
      </c>
      <c r="AX287" s="13" t="s">
        <v>79</v>
      </c>
      <c r="AY287" s="206" t="s">
        <v>130</v>
      </c>
    </row>
    <row r="288" spans="1:65" s="12" customFormat="1" ht="22.9" customHeight="1">
      <c r="B288" s="160"/>
      <c r="C288" s="161"/>
      <c r="D288" s="162" t="s">
        <v>70</v>
      </c>
      <c r="E288" s="174" t="s">
        <v>164</v>
      </c>
      <c r="F288" s="174" t="s">
        <v>547</v>
      </c>
      <c r="G288" s="161"/>
      <c r="H288" s="161"/>
      <c r="I288" s="164"/>
      <c r="J288" s="175">
        <f>BK288</f>
        <v>0</v>
      </c>
      <c r="K288" s="161"/>
      <c r="L288" s="166"/>
      <c r="M288" s="167"/>
      <c r="N288" s="168"/>
      <c r="O288" s="168"/>
      <c r="P288" s="169">
        <f>SUM(P289:P299)</f>
        <v>0</v>
      </c>
      <c r="Q288" s="168"/>
      <c r="R288" s="169">
        <f>SUM(R289:R299)</f>
        <v>11.40804</v>
      </c>
      <c r="S288" s="168"/>
      <c r="T288" s="170">
        <f>SUM(T289:T299)</f>
        <v>0</v>
      </c>
      <c r="AR288" s="171" t="s">
        <v>79</v>
      </c>
      <c r="AT288" s="172" t="s">
        <v>70</v>
      </c>
      <c r="AU288" s="172" t="s">
        <v>79</v>
      </c>
      <c r="AY288" s="171" t="s">
        <v>130</v>
      </c>
      <c r="BK288" s="173">
        <f>SUM(BK289:BK299)</f>
        <v>0</v>
      </c>
    </row>
    <row r="289" spans="1:65" s="2" customFormat="1" ht="16.5" customHeight="1">
      <c r="A289" s="35"/>
      <c r="B289" s="36"/>
      <c r="C289" s="176" t="s">
        <v>432</v>
      </c>
      <c r="D289" s="176" t="s">
        <v>132</v>
      </c>
      <c r="E289" s="177" t="s">
        <v>549</v>
      </c>
      <c r="F289" s="178" t="s">
        <v>550</v>
      </c>
      <c r="G289" s="179" t="s">
        <v>135</v>
      </c>
      <c r="H289" s="180">
        <v>45.5</v>
      </c>
      <c r="I289" s="181"/>
      <c r="J289" s="182">
        <f>ROUND(I289*H289,2)</f>
        <v>0</v>
      </c>
      <c r="K289" s="178" t="s">
        <v>136</v>
      </c>
      <c r="L289" s="40"/>
      <c r="M289" s="183" t="s">
        <v>19</v>
      </c>
      <c r="N289" s="184" t="s">
        <v>42</v>
      </c>
      <c r="O289" s="65"/>
      <c r="P289" s="185">
        <f>O289*H289</f>
        <v>0</v>
      </c>
      <c r="Q289" s="185">
        <v>0.216</v>
      </c>
      <c r="R289" s="185">
        <f>Q289*H289</f>
        <v>9.8279999999999994</v>
      </c>
      <c r="S289" s="185">
        <v>0</v>
      </c>
      <c r="T289" s="186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187" t="s">
        <v>137</v>
      </c>
      <c r="AT289" s="187" t="s">
        <v>132</v>
      </c>
      <c r="AU289" s="187" t="s">
        <v>82</v>
      </c>
      <c r="AY289" s="18" t="s">
        <v>130</v>
      </c>
      <c r="BE289" s="188">
        <f>IF(N289="základní",J289,0)</f>
        <v>0</v>
      </c>
      <c r="BF289" s="188">
        <f>IF(N289="snížená",J289,0)</f>
        <v>0</v>
      </c>
      <c r="BG289" s="188">
        <f>IF(N289="zákl. přenesená",J289,0)</f>
        <v>0</v>
      </c>
      <c r="BH289" s="188">
        <f>IF(N289="sníž. přenesená",J289,0)</f>
        <v>0</v>
      </c>
      <c r="BI289" s="188">
        <f>IF(N289="nulová",J289,0)</f>
        <v>0</v>
      </c>
      <c r="BJ289" s="18" t="s">
        <v>79</v>
      </c>
      <c r="BK289" s="188">
        <f>ROUND(I289*H289,2)</f>
        <v>0</v>
      </c>
      <c r="BL289" s="18" t="s">
        <v>137</v>
      </c>
      <c r="BM289" s="187" t="s">
        <v>1401</v>
      </c>
    </row>
    <row r="290" spans="1:65" s="2" customFormat="1" ht="11.25">
      <c r="A290" s="35"/>
      <c r="B290" s="36"/>
      <c r="C290" s="37"/>
      <c r="D290" s="189" t="s">
        <v>139</v>
      </c>
      <c r="E290" s="37"/>
      <c r="F290" s="190" t="s">
        <v>552</v>
      </c>
      <c r="G290" s="37"/>
      <c r="H290" s="37"/>
      <c r="I290" s="191"/>
      <c r="J290" s="37"/>
      <c r="K290" s="37"/>
      <c r="L290" s="40"/>
      <c r="M290" s="192"/>
      <c r="N290" s="193"/>
      <c r="O290" s="65"/>
      <c r="P290" s="65"/>
      <c r="Q290" s="65"/>
      <c r="R290" s="65"/>
      <c r="S290" s="65"/>
      <c r="T290" s="66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T290" s="18" t="s">
        <v>139</v>
      </c>
      <c r="AU290" s="18" t="s">
        <v>82</v>
      </c>
    </row>
    <row r="291" spans="1:65" s="2" customFormat="1" ht="11.25">
      <c r="A291" s="35"/>
      <c r="B291" s="36"/>
      <c r="C291" s="37"/>
      <c r="D291" s="194" t="s">
        <v>141</v>
      </c>
      <c r="E291" s="37"/>
      <c r="F291" s="195" t="s">
        <v>553</v>
      </c>
      <c r="G291" s="37"/>
      <c r="H291" s="37"/>
      <c r="I291" s="191"/>
      <c r="J291" s="37"/>
      <c r="K291" s="37"/>
      <c r="L291" s="40"/>
      <c r="M291" s="192"/>
      <c r="N291" s="193"/>
      <c r="O291" s="65"/>
      <c r="P291" s="65"/>
      <c r="Q291" s="65"/>
      <c r="R291" s="65"/>
      <c r="S291" s="65"/>
      <c r="T291" s="66"/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T291" s="18" t="s">
        <v>141</v>
      </c>
      <c r="AU291" s="18" t="s">
        <v>82</v>
      </c>
    </row>
    <row r="292" spans="1:65" s="13" customFormat="1" ht="11.25">
      <c r="B292" s="196"/>
      <c r="C292" s="197"/>
      <c r="D292" s="189" t="s">
        <v>143</v>
      </c>
      <c r="E292" s="198" t="s">
        <v>19</v>
      </c>
      <c r="F292" s="199" t="s">
        <v>1402</v>
      </c>
      <c r="G292" s="197"/>
      <c r="H292" s="200">
        <v>45.5</v>
      </c>
      <c r="I292" s="201"/>
      <c r="J292" s="197"/>
      <c r="K292" s="197"/>
      <c r="L292" s="202"/>
      <c r="M292" s="203"/>
      <c r="N292" s="204"/>
      <c r="O292" s="204"/>
      <c r="P292" s="204"/>
      <c r="Q292" s="204"/>
      <c r="R292" s="204"/>
      <c r="S292" s="204"/>
      <c r="T292" s="205"/>
      <c r="AT292" s="206" t="s">
        <v>143</v>
      </c>
      <c r="AU292" s="206" t="s">
        <v>82</v>
      </c>
      <c r="AV292" s="13" t="s">
        <v>82</v>
      </c>
      <c r="AW292" s="13" t="s">
        <v>33</v>
      </c>
      <c r="AX292" s="13" t="s">
        <v>79</v>
      </c>
      <c r="AY292" s="206" t="s">
        <v>130</v>
      </c>
    </row>
    <row r="293" spans="1:65" s="2" customFormat="1" ht="21.75" customHeight="1">
      <c r="A293" s="35"/>
      <c r="B293" s="36"/>
      <c r="C293" s="176" t="s">
        <v>439</v>
      </c>
      <c r="D293" s="176" t="s">
        <v>132</v>
      </c>
      <c r="E293" s="177" t="s">
        <v>1403</v>
      </c>
      <c r="F293" s="178" t="s">
        <v>1404</v>
      </c>
      <c r="G293" s="179" t="s">
        <v>135</v>
      </c>
      <c r="H293" s="180">
        <v>7.2</v>
      </c>
      <c r="I293" s="181"/>
      <c r="J293" s="182">
        <f>ROUND(I293*H293,2)</f>
        <v>0</v>
      </c>
      <c r="K293" s="178" t="s">
        <v>136</v>
      </c>
      <c r="L293" s="40"/>
      <c r="M293" s="183" t="s">
        <v>19</v>
      </c>
      <c r="N293" s="184" t="s">
        <v>42</v>
      </c>
      <c r="O293" s="65"/>
      <c r="P293" s="185">
        <f>O293*H293</f>
        <v>0</v>
      </c>
      <c r="Q293" s="185">
        <v>0.10100000000000001</v>
      </c>
      <c r="R293" s="185">
        <f>Q293*H293</f>
        <v>0.72720000000000007</v>
      </c>
      <c r="S293" s="185">
        <v>0</v>
      </c>
      <c r="T293" s="186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187" t="s">
        <v>137</v>
      </c>
      <c r="AT293" s="187" t="s">
        <v>132</v>
      </c>
      <c r="AU293" s="187" t="s">
        <v>82</v>
      </c>
      <c r="AY293" s="18" t="s">
        <v>130</v>
      </c>
      <c r="BE293" s="188">
        <f>IF(N293="základní",J293,0)</f>
        <v>0</v>
      </c>
      <c r="BF293" s="188">
        <f>IF(N293="snížená",J293,0)</f>
        <v>0</v>
      </c>
      <c r="BG293" s="188">
        <f>IF(N293="zákl. přenesená",J293,0)</f>
        <v>0</v>
      </c>
      <c r="BH293" s="188">
        <f>IF(N293="sníž. přenesená",J293,0)</f>
        <v>0</v>
      </c>
      <c r="BI293" s="188">
        <f>IF(N293="nulová",J293,0)</f>
        <v>0</v>
      </c>
      <c r="BJ293" s="18" t="s">
        <v>79</v>
      </c>
      <c r="BK293" s="188">
        <f>ROUND(I293*H293,2)</f>
        <v>0</v>
      </c>
      <c r="BL293" s="18" t="s">
        <v>137</v>
      </c>
      <c r="BM293" s="187" t="s">
        <v>1405</v>
      </c>
    </row>
    <row r="294" spans="1:65" s="2" customFormat="1" ht="19.5">
      <c r="A294" s="35"/>
      <c r="B294" s="36"/>
      <c r="C294" s="37"/>
      <c r="D294" s="189" t="s">
        <v>139</v>
      </c>
      <c r="E294" s="37"/>
      <c r="F294" s="190" t="s">
        <v>1406</v>
      </c>
      <c r="G294" s="37"/>
      <c r="H294" s="37"/>
      <c r="I294" s="191"/>
      <c r="J294" s="37"/>
      <c r="K294" s="37"/>
      <c r="L294" s="40"/>
      <c r="M294" s="192"/>
      <c r="N294" s="193"/>
      <c r="O294" s="65"/>
      <c r="P294" s="65"/>
      <c r="Q294" s="65"/>
      <c r="R294" s="65"/>
      <c r="S294" s="65"/>
      <c r="T294" s="66"/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T294" s="18" t="s">
        <v>139</v>
      </c>
      <c r="AU294" s="18" t="s">
        <v>82</v>
      </c>
    </row>
    <row r="295" spans="1:65" s="2" customFormat="1" ht="11.25">
      <c r="A295" s="35"/>
      <c r="B295" s="36"/>
      <c r="C295" s="37"/>
      <c r="D295" s="194" t="s">
        <v>141</v>
      </c>
      <c r="E295" s="37"/>
      <c r="F295" s="195" t="s">
        <v>1407</v>
      </c>
      <c r="G295" s="37"/>
      <c r="H295" s="37"/>
      <c r="I295" s="191"/>
      <c r="J295" s="37"/>
      <c r="K295" s="37"/>
      <c r="L295" s="40"/>
      <c r="M295" s="192"/>
      <c r="N295" s="193"/>
      <c r="O295" s="65"/>
      <c r="P295" s="65"/>
      <c r="Q295" s="65"/>
      <c r="R295" s="65"/>
      <c r="S295" s="65"/>
      <c r="T295" s="66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T295" s="18" t="s">
        <v>141</v>
      </c>
      <c r="AU295" s="18" t="s">
        <v>82</v>
      </c>
    </row>
    <row r="296" spans="1:65" s="13" customFormat="1" ht="11.25">
      <c r="B296" s="196"/>
      <c r="C296" s="197"/>
      <c r="D296" s="189" t="s">
        <v>143</v>
      </c>
      <c r="E296" s="198" t="s">
        <v>19</v>
      </c>
      <c r="F296" s="199" t="s">
        <v>1400</v>
      </c>
      <c r="G296" s="197"/>
      <c r="H296" s="200">
        <v>7.2</v>
      </c>
      <c r="I296" s="201"/>
      <c r="J296" s="197"/>
      <c r="K296" s="197"/>
      <c r="L296" s="202"/>
      <c r="M296" s="203"/>
      <c r="N296" s="204"/>
      <c r="O296" s="204"/>
      <c r="P296" s="204"/>
      <c r="Q296" s="204"/>
      <c r="R296" s="204"/>
      <c r="S296" s="204"/>
      <c r="T296" s="205"/>
      <c r="AT296" s="206" t="s">
        <v>143</v>
      </c>
      <c r="AU296" s="206" t="s">
        <v>82</v>
      </c>
      <c r="AV296" s="13" t="s">
        <v>82</v>
      </c>
      <c r="AW296" s="13" t="s">
        <v>33</v>
      </c>
      <c r="AX296" s="13" t="s">
        <v>79</v>
      </c>
      <c r="AY296" s="206" t="s">
        <v>130</v>
      </c>
    </row>
    <row r="297" spans="1:65" s="2" customFormat="1" ht="16.5" customHeight="1">
      <c r="A297" s="35"/>
      <c r="B297" s="36"/>
      <c r="C297" s="218" t="s">
        <v>445</v>
      </c>
      <c r="D297" s="218" t="s">
        <v>394</v>
      </c>
      <c r="E297" s="219" t="s">
        <v>562</v>
      </c>
      <c r="F297" s="220" t="s">
        <v>563</v>
      </c>
      <c r="G297" s="221" t="s">
        <v>135</v>
      </c>
      <c r="H297" s="222">
        <v>7.4160000000000004</v>
      </c>
      <c r="I297" s="223"/>
      <c r="J297" s="224">
        <f>ROUND(I297*H297,2)</f>
        <v>0</v>
      </c>
      <c r="K297" s="220" t="s">
        <v>136</v>
      </c>
      <c r="L297" s="225"/>
      <c r="M297" s="226" t="s">
        <v>19</v>
      </c>
      <c r="N297" s="227" t="s">
        <v>42</v>
      </c>
      <c r="O297" s="65"/>
      <c r="P297" s="185">
        <f>O297*H297</f>
        <v>0</v>
      </c>
      <c r="Q297" s="185">
        <v>0.115</v>
      </c>
      <c r="R297" s="185">
        <f>Q297*H297</f>
        <v>0.85284000000000004</v>
      </c>
      <c r="S297" s="185">
        <v>0</v>
      </c>
      <c r="T297" s="186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187" t="s">
        <v>186</v>
      </c>
      <c r="AT297" s="187" t="s">
        <v>394</v>
      </c>
      <c r="AU297" s="187" t="s">
        <v>82</v>
      </c>
      <c r="AY297" s="18" t="s">
        <v>130</v>
      </c>
      <c r="BE297" s="188">
        <f>IF(N297="základní",J297,0)</f>
        <v>0</v>
      </c>
      <c r="BF297" s="188">
        <f>IF(N297="snížená",J297,0)</f>
        <v>0</v>
      </c>
      <c r="BG297" s="188">
        <f>IF(N297="zákl. přenesená",J297,0)</f>
        <v>0</v>
      </c>
      <c r="BH297" s="188">
        <f>IF(N297="sníž. přenesená",J297,0)</f>
        <v>0</v>
      </c>
      <c r="BI297" s="188">
        <f>IF(N297="nulová",J297,0)</f>
        <v>0</v>
      </c>
      <c r="BJ297" s="18" t="s">
        <v>79</v>
      </c>
      <c r="BK297" s="188">
        <f>ROUND(I297*H297,2)</f>
        <v>0</v>
      </c>
      <c r="BL297" s="18" t="s">
        <v>137</v>
      </c>
      <c r="BM297" s="187" t="s">
        <v>1408</v>
      </c>
    </row>
    <row r="298" spans="1:65" s="2" customFormat="1" ht="11.25">
      <c r="A298" s="35"/>
      <c r="B298" s="36"/>
      <c r="C298" s="37"/>
      <c r="D298" s="189" t="s">
        <v>139</v>
      </c>
      <c r="E298" s="37"/>
      <c r="F298" s="190" t="s">
        <v>563</v>
      </c>
      <c r="G298" s="37"/>
      <c r="H298" s="37"/>
      <c r="I298" s="191"/>
      <c r="J298" s="37"/>
      <c r="K298" s="37"/>
      <c r="L298" s="40"/>
      <c r="M298" s="192"/>
      <c r="N298" s="193"/>
      <c r="O298" s="65"/>
      <c r="P298" s="65"/>
      <c r="Q298" s="65"/>
      <c r="R298" s="65"/>
      <c r="S298" s="65"/>
      <c r="T298" s="66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T298" s="18" t="s">
        <v>139</v>
      </c>
      <c r="AU298" s="18" t="s">
        <v>82</v>
      </c>
    </row>
    <row r="299" spans="1:65" s="13" customFormat="1" ht="11.25">
      <c r="B299" s="196"/>
      <c r="C299" s="197"/>
      <c r="D299" s="189" t="s">
        <v>143</v>
      </c>
      <c r="E299" s="197"/>
      <c r="F299" s="199" t="s">
        <v>1409</v>
      </c>
      <c r="G299" s="197"/>
      <c r="H299" s="200">
        <v>7.4160000000000004</v>
      </c>
      <c r="I299" s="201"/>
      <c r="J299" s="197"/>
      <c r="K299" s="197"/>
      <c r="L299" s="202"/>
      <c r="M299" s="203"/>
      <c r="N299" s="204"/>
      <c r="O299" s="204"/>
      <c r="P299" s="204"/>
      <c r="Q299" s="204"/>
      <c r="R299" s="204"/>
      <c r="S299" s="204"/>
      <c r="T299" s="205"/>
      <c r="AT299" s="206" t="s">
        <v>143</v>
      </c>
      <c r="AU299" s="206" t="s">
        <v>82</v>
      </c>
      <c r="AV299" s="13" t="s">
        <v>82</v>
      </c>
      <c r="AW299" s="13" t="s">
        <v>4</v>
      </c>
      <c r="AX299" s="13" t="s">
        <v>79</v>
      </c>
      <c r="AY299" s="206" t="s">
        <v>130</v>
      </c>
    </row>
    <row r="300" spans="1:65" s="12" customFormat="1" ht="22.9" customHeight="1">
      <c r="B300" s="160"/>
      <c r="C300" s="161"/>
      <c r="D300" s="162" t="s">
        <v>70</v>
      </c>
      <c r="E300" s="174" t="s">
        <v>170</v>
      </c>
      <c r="F300" s="174" t="s">
        <v>566</v>
      </c>
      <c r="G300" s="161"/>
      <c r="H300" s="161"/>
      <c r="I300" s="164"/>
      <c r="J300" s="175">
        <f>BK300</f>
        <v>0</v>
      </c>
      <c r="K300" s="161"/>
      <c r="L300" s="166"/>
      <c r="M300" s="167"/>
      <c r="N300" s="168"/>
      <c r="O300" s="168"/>
      <c r="P300" s="169">
        <f>SUM(P301:P312)</f>
        <v>0</v>
      </c>
      <c r="Q300" s="168"/>
      <c r="R300" s="169">
        <f>SUM(R301:R312)</f>
        <v>8.1374259700000007</v>
      </c>
      <c r="S300" s="168"/>
      <c r="T300" s="170">
        <f>SUM(T301:T312)</f>
        <v>0</v>
      </c>
      <c r="AR300" s="171" t="s">
        <v>79</v>
      </c>
      <c r="AT300" s="172" t="s">
        <v>70</v>
      </c>
      <c r="AU300" s="172" t="s">
        <v>79</v>
      </c>
      <c r="AY300" s="171" t="s">
        <v>130</v>
      </c>
      <c r="BK300" s="173">
        <f>SUM(BK301:BK312)</f>
        <v>0</v>
      </c>
    </row>
    <row r="301" spans="1:65" s="2" customFormat="1" ht="21.75" customHeight="1">
      <c r="A301" s="35"/>
      <c r="B301" s="36"/>
      <c r="C301" s="176" t="s">
        <v>450</v>
      </c>
      <c r="D301" s="176" t="s">
        <v>132</v>
      </c>
      <c r="E301" s="177" t="s">
        <v>568</v>
      </c>
      <c r="F301" s="178" t="s">
        <v>569</v>
      </c>
      <c r="G301" s="179" t="s">
        <v>214</v>
      </c>
      <c r="H301" s="180">
        <v>2.8010000000000002</v>
      </c>
      <c r="I301" s="181"/>
      <c r="J301" s="182">
        <f>ROUND(I301*H301,2)</f>
        <v>0</v>
      </c>
      <c r="K301" s="178" t="s">
        <v>136</v>
      </c>
      <c r="L301" s="40"/>
      <c r="M301" s="183" t="s">
        <v>19</v>
      </c>
      <c r="N301" s="184" t="s">
        <v>42</v>
      </c>
      <c r="O301" s="65"/>
      <c r="P301" s="185">
        <f>O301*H301</f>
        <v>0</v>
      </c>
      <c r="Q301" s="185">
        <v>2.5018699999999998</v>
      </c>
      <c r="R301" s="185">
        <f>Q301*H301</f>
        <v>7.0077378699999997</v>
      </c>
      <c r="S301" s="185">
        <v>0</v>
      </c>
      <c r="T301" s="186">
        <f>S301*H301</f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187" t="s">
        <v>137</v>
      </c>
      <c r="AT301" s="187" t="s">
        <v>132</v>
      </c>
      <c r="AU301" s="187" t="s">
        <v>82</v>
      </c>
      <c r="AY301" s="18" t="s">
        <v>130</v>
      </c>
      <c r="BE301" s="188">
        <f>IF(N301="základní",J301,0)</f>
        <v>0</v>
      </c>
      <c r="BF301" s="188">
        <f>IF(N301="snížená",J301,0)</f>
        <v>0</v>
      </c>
      <c r="BG301" s="188">
        <f>IF(N301="zákl. přenesená",J301,0)</f>
        <v>0</v>
      </c>
      <c r="BH301" s="188">
        <f>IF(N301="sníž. přenesená",J301,0)</f>
        <v>0</v>
      </c>
      <c r="BI301" s="188">
        <f>IF(N301="nulová",J301,0)</f>
        <v>0</v>
      </c>
      <c r="BJ301" s="18" t="s">
        <v>79</v>
      </c>
      <c r="BK301" s="188">
        <f>ROUND(I301*H301,2)</f>
        <v>0</v>
      </c>
      <c r="BL301" s="18" t="s">
        <v>137</v>
      </c>
      <c r="BM301" s="187" t="s">
        <v>1410</v>
      </c>
    </row>
    <row r="302" spans="1:65" s="2" customFormat="1" ht="11.25">
      <c r="A302" s="35"/>
      <c r="B302" s="36"/>
      <c r="C302" s="37"/>
      <c r="D302" s="189" t="s">
        <v>139</v>
      </c>
      <c r="E302" s="37"/>
      <c r="F302" s="190" t="s">
        <v>571</v>
      </c>
      <c r="G302" s="37"/>
      <c r="H302" s="37"/>
      <c r="I302" s="191"/>
      <c r="J302" s="37"/>
      <c r="K302" s="37"/>
      <c r="L302" s="40"/>
      <c r="M302" s="192"/>
      <c r="N302" s="193"/>
      <c r="O302" s="65"/>
      <c r="P302" s="65"/>
      <c r="Q302" s="65"/>
      <c r="R302" s="65"/>
      <c r="S302" s="65"/>
      <c r="T302" s="66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T302" s="18" t="s">
        <v>139</v>
      </c>
      <c r="AU302" s="18" t="s">
        <v>82</v>
      </c>
    </row>
    <row r="303" spans="1:65" s="2" customFormat="1" ht="11.25">
      <c r="A303" s="35"/>
      <c r="B303" s="36"/>
      <c r="C303" s="37"/>
      <c r="D303" s="194" t="s">
        <v>141</v>
      </c>
      <c r="E303" s="37"/>
      <c r="F303" s="195" t="s">
        <v>572</v>
      </c>
      <c r="G303" s="37"/>
      <c r="H303" s="37"/>
      <c r="I303" s="191"/>
      <c r="J303" s="37"/>
      <c r="K303" s="37"/>
      <c r="L303" s="40"/>
      <c r="M303" s="192"/>
      <c r="N303" s="193"/>
      <c r="O303" s="65"/>
      <c r="P303" s="65"/>
      <c r="Q303" s="65"/>
      <c r="R303" s="65"/>
      <c r="S303" s="65"/>
      <c r="T303" s="66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T303" s="18" t="s">
        <v>141</v>
      </c>
      <c r="AU303" s="18" t="s">
        <v>82</v>
      </c>
    </row>
    <row r="304" spans="1:65" s="13" customFormat="1" ht="11.25">
      <c r="B304" s="196"/>
      <c r="C304" s="197"/>
      <c r="D304" s="189" t="s">
        <v>143</v>
      </c>
      <c r="E304" s="198" t="s">
        <v>19</v>
      </c>
      <c r="F304" s="199" t="s">
        <v>1411</v>
      </c>
      <c r="G304" s="197"/>
      <c r="H304" s="200">
        <v>2.8010000000000002</v>
      </c>
      <c r="I304" s="201"/>
      <c r="J304" s="197"/>
      <c r="K304" s="197"/>
      <c r="L304" s="202"/>
      <c r="M304" s="203"/>
      <c r="N304" s="204"/>
      <c r="O304" s="204"/>
      <c r="P304" s="204"/>
      <c r="Q304" s="204"/>
      <c r="R304" s="204"/>
      <c r="S304" s="204"/>
      <c r="T304" s="205"/>
      <c r="AT304" s="206" t="s">
        <v>143</v>
      </c>
      <c r="AU304" s="206" t="s">
        <v>82</v>
      </c>
      <c r="AV304" s="13" t="s">
        <v>82</v>
      </c>
      <c r="AW304" s="13" t="s">
        <v>33</v>
      </c>
      <c r="AX304" s="13" t="s">
        <v>79</v>
      </c>
      <c r="AY304" s="206" t="s">
        <v>130</v>
      </c>
    </row>
    <row r="305" spans="1:65" s="2" customFormat="1" ht="16.5" customHeight="1">
      <c r="A305" s="35"/>
      <c r="B305" s="36"/>
      <c r="C305" s="176" t="s">
        <v>456</v>
      </c>
      <c r="D305" s="176" t="s">
        <v>132</v>
      </c>
      <c r="E305" s="177" t="s">
        <v>575</v>
      </c>
      <c r="F305" s="178" t="s">
        <v>576</v>
      </c>
      <c r="G305" s="179" t="s">
        <v>135</v>
      </c>
      <c r="H305" s="180">
        <v>22.41</v>
      </c>
      <c r="I305" s="181"/>
      <c r="J305" s="182">
        <f>ROUND(I305*H305,2)</f>
        <v>0</v>
      </c>
      <c r="K305" s="178" t="s">
        <v>136</v>
      </c>
      <c r="L305" s="40"/>
      <c r="M305" s="183" t="s">
        <v>19</v>
      </c>
      <c r="N305" s="184" t="s">
        <v>42</v>
      </c>
      <c r="O305" s="65"/>
      <c r="P305" s="185">
        <f>O305*H305</f>
        <v>0</v>
      </c>
      <c r="Q305" s="185">
        <v>4.9840000000000002E-2</v>
      </c>
      <c r="R305" s="185">
        <f>Q305*H305</f>
        <v>1.1169144</v>
      </c>
      <c r="S305" s="185">
        <v>0</v>
      </c>
      <c r="T305" s="186">
        <f>S305*H305</f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187" t="s">
        <v>137</v>
      </c>
      <c r="AT305" s="187" t="s">
        <v>132</v>
      </c>
      <c r="AU305" s="187" t="s">
        <v>82</v>
      </c>
      <c r="AY305" s="18" t="s">
        <v>130</v>
      </c>
      <c r="BE305" s="188">
        <f>IF(N305="základní",J305,0)</f>
        <v>0</v>
      </c>
      <c r="BF305" s="188">
        <f>IF(N305="snížená",J305,0)</f>
        <v>0</v>
      </c>
      <c r="BG305" s="188">
        <f>IF(N305="zákl. přenesená",J305,0)</f>
        <v>0</v>
      </c>
      <c r="BH305" s="188">
        <f>IF(N305="sníž. přenesená",J305,0)</f>
        <v>0</v>
      </c>
      <c r="BI305" s="188">
        <f>IF(N305="nulová",J305,0)</f>
        <v>0</v>
      </c>
      <c r="BJ305" s="18" t="s">
        <v>79</v>
      </c>
      <c r="BK305" s="188">
        <f>ROUND(I305*H305,2)</f>
        <v>0</v>
      </c>
      <c r="BL305" s="18" t="s">
        <v>137</v>
      </c>
      <c r="BM305" s="187" t="s">
        <v>1412</v>
      </c>
    </row>
    <row r="306" spans="1:65" s="2" customFormat="1" ht="11.25">
      <c r="A306" s="35"/>
      <c r="B306" s="36"/>
      <c r="C306" s="37"/>
      <c r="D306" s="189" t="s">
        <v>139</v>
      </c>
      <c r="E306" s="37"/>
      <c r="F306" s="190" t="s">
        <v>578</v>
      </c>
      <c r="G306" s="37"/>
      <c r="H306" s="37"/>
      <c r="I306" s="191"/>
      <c r="J306" s="37"/>
      <c r="K306" s="37"/>
      <c r="L306" s="40"/>
      <c r="M306" s="192"/>
      <c r="N306" s="193"/>
      <c r="O306" s="65"/>
      <c r="P306" s="65"/>
      <c r="Q306" s="65"/>
      <c r="R306" s="65"/>
      <c r="S306" s="65"/>
      <c r="T306" s="66"/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T306" s="18" t="s">
        <v>139</v>
      </c>
      <c r="AU306" s="18" t="s">
        <v>82</v>
      </c>
    </row>
    <row r="307" spans="1:65" s="2" customFormat="1" ht="11.25">
      <c r="A307" s="35"/>
      <c r="B307" s="36"/>
      <c r="C307" s="37"/>
      <c r="D307" s="194" t="s">
        <v>141</v>
      </c>
      <c r="E307" s="37"/>
      <c r="F307" s="195" t="s">
        <v>579</v>
      </c>
      <c r="G307" s="37"/>
      <c r="H307" s="37"/>
      <c r="I307" s="191"/>
      <c r="J307" s="37"/>
      <c r="K307" s="37"/>
      <c r="L307" s="40"/>
      <c r="M307" s="192"/>
      <c r="N307" s="193"/>
      <c r="O307" s="65"/>
      <c r="P307" s="65"/>
      <c r="Q307" s="65"/>
      <c r="R307" s="65"/>
      <c r="S307" s="65"/>
      <c r="T307" s="66"/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T307" s="18" t="s">
        <v>141</v>
      </c>
      <c r="AU307" s="18" t="s">
        <v>82</v>
      </c>
    </row>
    <row r="308" spans="1:65" s="13" customFormat="1" ht="11.25">
      <c r="B308" s="196"/>
      <c r="C308" s="197"/>
      <c r="D308" s="189" t="s">
        <v>143</v>
      </c>
      <c r="E308" s="198" t="s">
        <v>19</v>
      </c>
      <c r="F308" s="199" t="s">
        <v>1413</v>
      </c>
      <c r="G308" s="197"/>
      <c r="H308" s="200">
        <v>22.41</v>
      </c>
      <c r="I308" s="201"/>
      <c r="J308" s="197"/>
      <c r="K308" s="197"/>
      <c r="L308" s="202"/>
      <c r="M308" s="203"/>
      <c r="N308" s="204"/>
      <c r="O308" s="204"/>
      <c r="P308" s="204"/>
      <c r="Q308" s="204"/>
      <c r="R308" s="204"/>
      <c r="S308" s="204"/>
      <c r="T308" s="205"/>
      <c r="AT308" s="206" t="s">
        <v>143</v>
      </c>
      <c r="AU308" s="206" t="s">
        <v>82</v>
      </c>
      <c r="AV308" s="13" t="s">
        <v>82</v>
      </c>
      <c r="AW308" s="13" t="s">
        <v>33</v>
      </c>
      <c r="AX308" s="13" t="s">
        <v>79</v>
      </c>
      <c r="AY308" s="206" t="s">
        <v>130</v>
      </c>
    </row>
    <row r="309" spans="1:65" s="2" customFormat="1" ht="16.5" customHeight="1">
      <c r="A309" s="35"/>
      <c r="B309" s="36"/>
      <c r="C309" s="176" t="s">
        <v>461</v>
      </c>
      <c r="D309" s="176" t="s">
        <v>132</v>
      </c>
      <c r="E309" s="177" t="s">
        <v>582</v>
      </c>
      <c r="F309" s="178" t="s">
        <v>583</v>
      </c>
      <c r="G309" s="179" t="s">
        <v>135</v>
      </c>
      <c r="H309" s="180">
        <v>22.41</v>
      </c>
      <c r="I309" s="181"/>
      <c r="J309" s="182">
        <f>ROUND(I309*H309,2)</f>
        <v>0</v>
      </c>
      <c r="K309" s="178" t="s">
        <v>136</v>
      </c>
      <c r="L309" s="40"/>
      <c r="M309" s="183" t="s">
        <v>19</v>
      </c>
      <c r="N309" s="184" t="s">
        <v>42</v>
      </c>
      <c r="O309" s="65"/>
      <c r="P309" s="185">
        <f>O309*H309</f>
        <v>0</v>
      </c>
      <c r="Q309" s="185">
        <v>5.6999999999999998E-4</v>
      </c>
      <c r="R309" s="185">
        <f>Q309*H309</f>
        <v>1.2773699999999999E-2</v>
      </c>
      <c r="S309" s="185">
        <v>0</v>
      </c>
      <c r="T309" s="186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187" t="s">
        <v>137</v>
      </c>
      <c r="AT309" s="187" t="s">
        <v>132</v>
      </c>
      <c r="AU309" s="187" t="s">
        <v>82</v>
      </c>
      <c r="AY309" s="18" t="s">
        <v>130</v>
      </c>
      <c r="BE309" s="188">
        <f>IF(N309="základní",J309,0)</f>
        <v>0</v>
      </c>
      <c r="BF309" s="188">
        <f>IF(N309="snížená",J309,0)</f>
        <v>0</v>
      </c>
      <c r="BG309" s="188">
        <f>IF(N309="zákl. přenesená",J309,0)</f>
        <v>0</v>
      </c>
      <c r="BH309" s="188">
        <f>IF(N309="sníž. přenesená",J309,0)</f>
        <v>0</v>
      </c>
      <c r="BI309" s="188">
        <f>IF(N309="nulová",J309,0)</f>
        <v>0</v>
      </c>
      <c r="BJ309" s="18" t="s">
        <v>79</v>
      </c>
      <c r="BK309" s="188">
        <f>ROUND(I309*H309,2)</f>
        <v>0</v>
      </c>
      <c r="BL309" s="18" t="s">
        <v>137</v>
      </c>
      <c r="BM309" s="187" t="s">
        <v>1414</v>
      </c>
    </row>
    <row r="310" spans="1:65" s="2" customFormat="1" ht="11.25">
      <c r="A310" s="35"/>
      <c r="B310" s="36"/>
      <c r="C310" s="37"/>
      <c r="D310" s="189" t="s">
        <v>139</v>
      </c>
      <c r="E310" s="37"/>
      <c r="F310" s="190" t="s">
        <v>585</v>
      </c>
      <c r="G310" s="37"/>
      <c r="H310" s="37"/>
      <c r="I310" s="191"/>
      <c r="J310" s="37"/>
      <c r="K310" s="37"/>
      <c r="L310" s="40"/>
      <c r="M310" s="192"/>
      <c r="N310" s="193"/>
      <c r="O310" s="65"/>
      <c r="P310" s="65"/>
      <c r="Q310" s="65"/>
      <c r="R310" s="65"/>
      <c r="S310" s="65"/>
      <c r="T310" s="66"/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T310" s="18" t="s">
        <v>139</v>
      </c>
      <c r="AU310" s="18" t="s">
        <v>82</v>
      </c>
    </row>
    <row r="311" spans="1:65" s="2" customFormat="1" ht="11.25">
      <c r="A311" s="35"/>
      <c r="B311" s="36"/>
      <c r="C311" s="37"/>
      <c r="D311" s="194" t="s">
        <v>141</v>
      </c>
      <c r="E311" s="37"/>
      <c r="F311" s="195" t="s">
        <v>586</v>
      </c>
      <c r="G311" s="37"/>
      <c r="H311" s="37"/>
      <c r="I311" s="191"/>
      <c r="J311" s="37"/>
      <c r="K311" s="37"/>
      <c r="L311" s="40"/>
      <c r="M311" s="192"/>
      <c r="N311" s="193"/>
      <c r="O311" s="65"/>
      <c r="P311" s="65"/>
      <c r="Q311" s="65"/>
      <c r="R311" s="65"/>
      <c r="S311" s="65"/>
      <c r="T311" s="66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T311" s="18" t="s">
        <v>141</v>
      </c>
      <c r="AU311" s="18" t="s">
        <v>82</v>
      </c>
    </row>
    <row r="312" spans="1:65" s="13" customFormat="1" ht="11.25">
      <c r="B312" s="196"/>
      <c r="C312" s="197"/>
      <c r="D312" s="189" t="s">
        <v>143</v>
      </c>
      <c r="E312" s="198" t="s">
        <v>19</v>
      </c>
      <c r="F312" s="199" t="s">
        <v>1415</v>
      </c>
      <c r="G312" s="197"/>
      <c r="H312" s="200">
        <v>22.41</v>
      </c>
      <c r="I312" s="201"/>
      <c r="J312" s="197"/>
      <c r="K312" s="197"/>
      <c r="L312" s="202"/>
      <c r="M312" s="203"/>
      <c r="N312" s="204"/>
      <c r="O312" s="204"/>
      <c r="P312" s="204"/>
      <c r="Q312" s="204"/>
      <c r="R312" s="204"/>
      <c r="S312" s="204"/>
      <c r="T312" s="205"/>
      <c r="AT312" s="206" t="s">
        <v>143</v>
      </c>
      <c r="AU312" s="206" t="s">
        <v>82</v>
      </c>
      <c r="AV312" s="13" t="s">
        <v>82</v>
      </c>
      <c r="AW312" s="13" t="s">
        <v>33</v>
      </c>
      <c r="AX312" s="13" t="s">
        <v>79</v>
      </c>
      <c r="AY312" s="206" t="s">
        <v>130</v>
      </c>
    </row>
    <row r="313" spans="1:65" s="12" customFormat="1" ht="22.9" customHeight="1">
      <c r="B313" s="160"/>
      <c r="C313" s="161"/>
      <c r="D313" s="162" t="s">
        <v>70</v>
      </c>
      <c r="E313" s="174" t="s">
        <v>186</v>
      </c>
      <c r="F313" s="174" t="s">
        <v>588</v>
      </c>
      <c r="G313" s="161"/>
      <c r="H313" s="161"/>
      <c r="I313" s="164"/>
      <c r="J313" s="175">
        <f>BK313</f>
        <v>0</v>
      </c>
      <c r="K313" s="161"/>
      <c r="L313" s="166"/>
      <c r="M313" s="167"/>
      <c r="N313" s="168"/>
      <c r="O313" s="168"/>
      <c r="P313" s="169">
        <f>SUM(P314:P455)</f>
        <v>0</v>
      </c>
      <c r="Q313" s="168"/>
      <c r="R313" s="169">
        <f>SUM(R314:R455)</f>
        <v>1.4626646999999997</v>
      </c>
      <c r="S313" s="168"/>
      <c r="T313" s="170">
        <f>SUM(T314:T455)</f>
        <v>0.41049999999999998</v>
      </c>
      <c r="AR313" s="171" t="s">
        <v>79</v>
      </c>
      <c r="AT313" s="172" t="s">
        <v>70</v>
      </c>
      <c r="AU313" s="172" t="s">
        <v>79</v>
      </c>
      <c r="AY313" s="171" t="s">
        <v>130</v>
      </c>
      <c r="BK313" s="173">
        <f>SUM(BK314:BK455)</f>
        <v>0</v>
      </c>
    </row>
    <row r="314" spans="1:65" s="2" customFormat="1" ht="16.5" customHeight="1">
      <c r="A314" s="35"/>
      <c r="B314" s="36"/>
      <c r="C314" s="176" t="s">
        <v>467</v>
      </c>
      <c r="D314" s="176" t="s">
        <v>132</v>
      </c>
      <c r="E314" s="177" t="s">
        <v>606</v>
      </c>
      <c r="F314" s="178" t="s">
        <v>607</v>
      </c>
      <c r="G314" s="179" t="s">
        <v>173</v>
      </c>
      <c r="H314" s="180">
        <v>82.1</v>
      </c>
      <c r="I314" s="181"/>
      <c r="J314" s="182">
        <f>ROUND(I314*H314,2)</f>
        <v>0</v>
      </c>
      <c r="K314" s="178" t="s">
        <v>136</v>
      </c>
      <c r="L314" s="40"/>
      <c r="M314" s="183" t="s">
        <v>19</v>
      </c>
      <c r="N314" s="184" t="s">
        <v>42</v>
      </c>
      <c r="O314" s="65"/>
      <c r="P314" s="185">
        <f>O314*H314</f>
        <v>0</v>
      </c>
      <c r="Q314" s="185">
        <v>0</v>
      </c>
      <c r="R314" s="185">
        <f>Q314*H314</f>
        <v>0</v>
      </c>
      <c r="S314" s="185">
        <v>5.0000000000000001E-3</v>
      </c>
      <c r="T314" s="186">
        <f>S314*H314</f>
        <v>0.41049999999999998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187" t="s">
        <v>137</v>
      </c>
      <c r="AT314" s="187" t="s">
        <v>132</v>
      </c>
      <c r="AU314" s="187" t="s">
        <v>82</v>
      </c>
      <c r="AY314" s="18" t="s">
        <v>130</v>
      </c>
      <c r="BE314" s="188">
        <f>IF(N314="základní",J314,0)</f>
        <v>0</v>
      </c>
      <c r="BF314" s="188">
        <f>IF(N314="snížená",J314,0)</f>
        <v>0</v>
      </c>
      <c r="BG314" s="188">
        <f>IF(N314="zákl. přenesená",J314,0)</f>
        <v>0</v>
      </c>
      <c r="BH314" s="188">
        <f>IF(N314="sníž. přenesená",J314,0)</f>
        <v>0</v>
      </c>
      <c r="BI314" s="188">
        <f>IF(N314="nulová",J314,0)</f>
        <v>0</v>
      </c>
      <c r="BJ314" s="18" t="s">
        <v>79</v>
      </c>
      <c r="BK314" s="188">
        <f>ROUND(I314*H314,2)</f>
        <v>0</v>
      </c>
      <c r="BL314" s="18" t="s">
        <v>137</v>
      </c>
      <c r="BM314" s="187" t="s">
        <v>1416</v>
      </c>
    </row>
    <row r="315" spans="1:65" s="2" customFormat="1" ht="11.25">
      <c r="A315" s="35"/>
      <c r="B315" s="36"/>
      <c r="C315" s="37"/>
      <c r="D315" s="189" t="s">
        <v>139</v>
      </c>
      <c r="E315" s="37"/>
      <c r="F315" s="190" t="s">
        <v>609</v>
      </c>
      <c r="G315" s="37"/>
      <c r="H315" s="37"/>
      <c r="I315" s="191"/>
      <c r="J315" s="37"/>
      <c r="K315" s="37"/>
      <c r="L315" s="40"/>
      <c r="M315" s="192"/>
      <c r="N315" s="193"/>
      <c r="O315" s="65"/>
      <c r="P315" s="65"/>
      <c r="Q315" s="65"/>
      <c r="R315" s="65"/>
      <c r="S315" s="65"/>
      <c r="T315" s="66"/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T315" s="18" t="s">
        <v>139</v>
      </c>
      <c r="AU315" s="18" t="s">
        <v>82</v>
      </c>
    </row>
    <row r="316" spans="1:65" s="2" customFormat="1" ht="11.25">
      <c r="A316" s="35"/>
      <c r="B316" s="36"/>
      <c r="C316" s="37"/>
      <c r="D316" s="194" t="s">
        <v>141</v>
      </c>
      <c r="E316" s="37"/>
      <c r="F316" s="195" t="s">
        <v>610</v>
      </c>
      <c r="G316" s="37"/>
      <c r="H316" s="37"/>
      <c r="I316" s="191"/>
      <c r="J316" s="37"/>
      <c r="K316" s="37"/>
      <c r="L316" s="40"/>
      <c r="M316" s="192"/>
      <c r="N316" s="193"/>
      <c r="O316" s="65"/>
      <c r="P316" s="65"/>
      <c r="Q316" s="65"/>
      <c r="R316" s="65"/>
      <c r="S316" s="65"/>
      <c r="T316" s="66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T316" s="18" t="s">
        <v>141</v>
      </c>
      <c r="AU316" s="18" t="s">
        <v>82</v>
      </c>
    </row>
    <row r="317" spans="1:65" s="13" customFormat="1" ht="11.25">
      <c r="B317" s="196"/>
      <c r="C317" s="197"/>
      <c r="D317" s="189" t="s">
        <v>143</v>
      </c>
      <c r="E317" s="198" t="s">
        <v>19</v>
      </c>
      <c r="F317" s="199" t="s">
        <v>1417</v>
      </c>
      <c r="G317" s="197"/>
      <c r="H317" s="200">
        <v>82.1</v>
      </c>
      <c r="I317" s="201"/>
      <c r="J317" s="197"/>
      <c r="K317" s="197"/>
      <c r="L317" s="202"/>
      <c r="M317" s="203"/>
      <c r="N317" s="204"/>
      <c r="O317" s="204"/>
      <c r="P317" s="204"/>
      <c r="Q317" s="204"/>
      <c r="R317" s="204"/>
      <c r="S317" s="204"/>
      <c r="T317" s="205"/>
      <c r="AT317" s="206" t="s">
        <v>143</v>
      </c>
      <c r="AU317" s="206" t="s">
        <v>82</v>
      </c>
      <c r="AV317" s="13" t="s">
        <v>82</v>
      </c>
      <c r="AW317" s="13" t="s">
        <v>33</v>
      </c>
      <c r="AX317" s="13" t="s">
        <v>79</v>
      </c>
      <c r="AY317" s="206" t="s">
        <v>130</v>
      </c>
    </row>
    <row r="318" spans="1:65" s="2" customFormat="1" ht="16.5" customHeight="1">
      <c r="A318" s="35"/>
      <c r="B318" s="36"/>
      <c r="C318" s="176" t="s">
        <v>471</v>
      </c>
      <c r="D318" s="176" t="s">
        <v>132</v>
      </c>
      <c r="E318" s="177" t="s">
        <v>1418</v>
      </c>
      <c r="F318" s="178" t="s">
        <v>1419</v>
      </c>
      <c r="G318" s="179" t="s">
        <v>173</v>
      </c>
      <c r="H318" s="180">
        <v>35.5</v>
      </c>
      <c r="I318" s="181"/>
      <c r="J318" s="182">
        <f>ROUND(I318*H318,2)</f>
        <v>0</v>
      </c>
      <c r="K318" s="178" t="s">
        <v>136</v>
      </c>
      <c r="L318" s="40"/>
      <c r="M318" s="183" t="s">
        <v>19</v>
      </c>
      <c r="N318" s="184" t="s">
        <v>42</v>
      </c>
      <c r="O318" s="65"/>
      <c r="P318" s="185">
        <f>O318*H318</f>
        <v>0</v>
      </c>
      <c r="Q318" s="185">
        <v>1.0000000000000001E-5</v>
      </c>
      <c r="R318" s="185">
        <f>Q318*H318</f>
        <v>3.5500000000000001E-4</v>
      </c>
      <c r="S318" s="185">
        <v>0</v>
      </c>
      <c r="T318" s="186">
        <f>S318*H318</f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187" t="s">
        <v>137</v>
      </c>
      <c r="AT318" s="187" t="s">
        <v>132</v>
      </c>
      <c r="AU318" s="187" t="s">
        <v>82</v>
      </c>
      <c r="AY318" s="18" t="s">
        <v>130</v>
      </c>
      <c r="BE318" s="188">
        <f>IF(N318="základní",J318,0)</f>
        <v>0</v>
      </c>
      <c r="BF318" s="188">
        <f>IF(N318="snížená",J318,0)</f>
        <v>0</v>
      </c>
      <c r="BG318" s="188">
        <f>IF(N318="zákl. přenesená",J318,0)</f>
        <v>0</v>
      </c>
      <c r="BH318" s="188">
        <f>IF(N318="sníž. přenesená",J318,0)</f>
        <v>0</v>
      </c>
      <c r="BI318" s="188">
        <f>IF(N318="nulová",J318,0)</f>
        <v>0</v>
      </c>
      <c r="BJ318" s="18" t="s">
        <v>79</v>
      </c>
      <c r="BK318" s="188">
        <f>ROUND(I318*H318,2)</f>
        <v>0</v>
      </c>
      <c r="BL318" s="18" t="s">
        <v>137</v>
      </c>
      <c r="BM318" s="187" t="s">
        <v>1420</v>
      </c>
    </row>
    <row r="319" spans="1:65" s="2" customFormat="1" ht="11.25">
      <c r="A319" s="35"/>
      <c r="B319" s="36"/>
      <c r="C319" s="37"/>
      <c r="D319" s="189" t="s">
        <v>139</v>
      </c>
      <c r="E319" s="37"/>
      <c r="F319" s="190" t="s">
        <v>1421</v>
      </c>
      <c r="G319" s="37"/>
      <c r="H319" s="37"/>
      <c r="I319" s="191"/>
      <c r="J319" s="37"/>
      <c r="K319" s="37"/>
      <c r="L319" s="40"/>
      <c r="M319" s="192"/>
      <c r="N319" s="193"/>
      <c r="O319" s="65"/>
      <c r="P319" s="65"/>
      <c r="Q319" s="65"/>
      <c r="R319" s="65"/>
      <c r="S319" s="65"/>
      <c r="T319" s="66"/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T319" s="18" t="s">
        <v>139</v>
      </c>
      <c r="AU319" s="18" t="s">
        <v>82</v>
      </c>
    </row>
    <row r="320" spans="1:65" s="2" customFormat="1" ht="11.25">
      <c r="A320" s="35"/>
      <c r="B320" s="36"/>
      <c r="C320" s="37"/>
      <c r="D320" s="194" t="s">
        <v>141</v>
      </c>
      <c r="E320" s="37"/>
      <c r="F320" s="195" t="s">
        <v>1422</v>
      </c>
      <c r="G320" s="37"/>
      <c r="H320" s="37"/>
      <c r="I320" s="191"/>
      <c r="J320" s="37"/>
      <c r="K320" s="37"/>
      <c r="L320" s="40"/>
      <c r="M320" s="192"/>
      <c r="N320" s="193"/>
      <c r="O320" s="65"/>
      <c r="P320" s="65"/>
      <c r="Q320" s="65"/>
      <c r="R320" s="65"/>
      <c r="S320" s="65"/>
      <c r="T320" s="66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T320" s="18" t="s">
        <v>141</v>
      </c>
      <c r="AU320" s="18" t="s">
        <v>82</v>
      </c>
    </row>
    <row r="321" spans="1:65" s="14" customFormat="1" ht="11.25">
      <c r="B321" s="208"/>
      <c r="C321" s="209"/>
      <c r="D321" s="189" t="s">
        <v>143</v>
      </c>
      <c r="E321" s="210" t="s">
        <v>19</v>
      </c>
      <c r="F321" s="211" t="s">
        <v>1423</v>
      </c>
      <c r="G321" s="209"/>
      <c r="H321" s="210" t="s">
        <v>19</v>
      </c>
      <c r="I321" s="212"/>
      <c r="J321" s="209"/>
      <c r="K321" s="209"/>
      <c r="L321" s="213"/>
      <c r="M321" s="214"/>
      <c r="N321" s="215"/>
      <c r="O321" s="215"/>
      <c r="P321" s="215"/>
      <c r="Q321" s="215"/>
      <c r="R321" s="215"/>
      <c r="S321" s="215"/>
      <c r="T321" s="216"/>
      <c r="AT321" s="217" t="s">
        <v>143</v>
      </c>
      <c r="AU321" s="217" t="s">
        <v>82</v>
      </c>
      <c r="AV321" s="14" t="s">
        <v>79</v>
      </c>
      <c r="AW321" s="14" t="s">
        <v>33</v>
      </c>
      <c r="AX321" s="14" t="s">
        <v>71</v>
      </c>
      <c r="AY321" s="217" t="s">
        <v>130</v>
      </c>
    </row>
    <row r="322" spans="1:65" s="13" customFormat="1" ht="11.25">
      <c r="B322" s="196"/>
      <c r="C322" s="197"/>
      <c r="D322" s="189" t="s">
        <v>143</v>
      </c>
      <c r="E322" s="198" t="s">
        <v>19</v>
      </c>
      <c r="F322" s="199" t="s">
        <v>1424</v>
      </c>
      <c r="G322" s="197"/>
      <c r="H322" s="200">
        <v>6</v>
      </c>
      <c r="I322" s="201"/>
      <c r="J322" s="197"/>
      <c r="K322" s="197"/>
      <c r="L322" s="202"/>
      <c r="M322" s="203"/>
      <c r="N322" s="204"/>
      <c r="O322" s="204"/>
      <c r="P322" s="204"/>
      <c r="Q322" s="204"/>
      <c r="R322" s="204"/>
      <c r="S322" s="204"/>
      <c r="T322" s="205"/>
      <c r="AT322" s="206" t="s">
        <v>143</v>
      </c>
      <c r="AU322" s="206" t="s">
        <v>82</v>
      </c>
      <c r="AV322" s="13" t="s">
        <v>82</v>
      </c>
      <c r="AW322" s="13" t="s">
        <v>33</v>
      </c>
      <c r="AX322" s="13" t="s">
        <v>71</v>
      </c>
      <c r="AY322" s="206" t="s">
        <v>130</v>
      </c>
    </row>
    <row r="323" spans="1:65" s="13" customFormat="1" ht="11.25">
      <c r="B323" s="196"/>
      <c r="C323" s="197"/>
      <c r="D323" s="189" t="s">
        <v>143</v>
      </c>
      <c r="E323" s="198" t="s">
        <v>19</v>
      </c>
      <c r="F323" s="199" t="s">
        <v>1425</v>
      </c>
      <c r="G323" s="197"/>
      <c r="H323" s="200">
        <v>4</v>
      </c>
      <c r="I323" s="201"/>
      <c r="J323" s="197"/>
      <c r="K323" s="197"/>
      <c r="L323" s="202"/>
      <c r="M323" s="203"/>
      <c r="N323" s="204"/>
      <c r="O323" s="204"/>
      <c r="P323" s="204"/>
      <c r="Q323" s="204"/>
      <c r="R323" s="204"/>
      <c r="S323" s="204"/>
      <c r="T323" s="205"/>
      <c r="AT323" s="206" t="s">
        <v>143</v>
      </c>
      <c r="AU323" s="206" t="s">
        <v>82</v>
      </c>
      <c r="AV323" s="13" t="s">
        <v>82</v>
      </c>
      <c r="AW323" s="13" t="s">
        <v>33</v>
      </c>
      <c r="AX323" s="13" t="s">
        <v>71</v>
      </c>
      <c r="AY323" s="206" t="s">
        <v>130</v>
      </c>
    </row>
    <row r="324" spans="1:65" s="13" customFormat="1" ht="11.25">
      <c r="B324" s="196"/>
      <c r="C324" s="197"/>
      <c r="D324" s="189" t="s">
        <v>143</v>
      </c>
      <c r="E324" s="198" t="s">
        <v>19</v>
      </c>
      <c r="F324" s="199" t="s">
        <v>1426</v>
      </c>
      <c r="G324" s="197"/>
      <c r="H324" s="200">
        <v>3</v>
      </c>
      <c r="I324" s="201"/>
      <c r="J324" s="197"/>
      <c r="K324" s="197"/>
      <c r="L324" s="202"/>
      <c r="M324" s="203"/>
      <c r="N324" s="204"/>
      <c r="O324" s="204"/>
      <c r="P324" s="204"/>
      <c r="Q324" s="204"/>
      <c r="R324" s="204"/>
      <c r="S324" s="204"/>
      <c r="T324" s="205"/>
      <c r="AT324" s="206" t="s">
        <v>143</v>
      </c>
      <c r="AU324" s="206" t="s">
        <v>82</v>
      </c>
      <c r="AV324" s="13" t="s">
        <v>82</v>
      </c>
      <c r="AW324" s="13" t="s">
        <v>33</v>
      </c>
      <c r="AX324" s="13" t="s">
        <v>71</v>
      </c>
      <c r="AY324" s="206" t="s">
        <v>130</v>
      </c>
    </row>
    <row r="325" spans="1:65" s="13" customFormat="1" ht="11.25">
      <c r="B325" s="196"/>
      <c r="C325" s="197"/>
      <c r="D325" s="189" t="s">
        <v>143</v>
      </c>
      <c r="E325" s="198" t="s">
        <v>19</v>
      </c>
      <c r="F325" s="199" t="s">
        <v>1427</v>
      </c>
      <c r="G325" s="197"/>
      <c r="H325" s="200">
        <v>4</v>
      </c>
      <c r="I325" s="201"/>
      <c r="J325" s="197"/>
      <c r="K325" s="197"/>
      <c r="L325" s="202"/>
      <c r="M325" s="203"/>
      <c r="N325" s="204"/>
      <c r="O325" s="204"/>
      <c r="P325" s="204"/>
      <c r="Q325" s="204"/>
      <c r="R325" s="204"/>
      <c r="S325" s="204"/>
      <c r="T325" s="205"/>
      <c r="AT325" s="206" t="s">
        <v>143</v>
      </c>
      <c r="AU325" s="206" t="s">
        <v>82</v>
      </c>
      <c r="AV325" s="13" t="s">
        <v>82</v>
      </c>
      <c r="AW325" s="13" t="s">
        <v>33</v>
      </c>
      <c r="AX325" s="13" t="s">
        <v>71</v>
      </c>
      <c r="AY325" s="206" t="s">
        <v>130</v>
      </c>
    </row>
    <row r="326" spans="1:65" s="13" customFormat="1" ht="11.25">
      <c r="B326" s="196"/>
      <c r="C326" s="197"/>
      <c r="D326" s="189" t="s">
        <v>143</v>
      </c>
      <c r="E326" s="198" t="s">
        <v>19</v>
      </c>
      <c r="F326" s="199" t="s">
        <v>1428</v>
      </c>
      <c r="G326" s="197"/>
      <c r="H326" s="200">
        <v>6.5</v>
      </c>
      <c r="I326" s="201"/>
      <c r="J326" s="197"/>
      <c r="K326" s="197"/>
      <c r="L326" s="202"/>
      <c r="M326" s="203"/>
      <c r="N326" s="204"/>
      <c r="O326" s="204"/>
      <c r="P326" s="204"/>
      <c r="Q326" s="204"/>
      <c r="R326" s="204"/>
      <c r="S326" s="204"/>
      <c r="T326" s="205"/>
      <c r="AT326" s="206" t="s">
        <v>143</v>
      </c>
      <c r="AU326" s="206" t="s">
        <v>82</v>
      </c>
      <c r="AV326" s="13" t="s">
        <v>82</v>
      </c>
      <c r="AW326" s="13" t="s">
        <v>33</v>
      </c>
      <c r="AX326" s="13" t="s">
        <v>71</v>
      </c>
      <c r="AY326" s="206" t="s">
        <v>130</v>
      </c>
    </row>
    <row r="327" spans="1:65" s="13" customFormat="1" ht="11.25">
      <c r="B327" s="196"/>
      <c r="C327" s="197"/>
      <c r="D327" s="189" t="s">
        <v>143</v>
      </c>
      <c r="E327" s="198" t="s">
        <v>19</v>
      </c>
      <c r="F327" s="199" t="s">
        <v>1429</v>
      </c>
      <c r="G327" s="197"/>
      <c r="H327" s="200">
        <v>4</v>
      </c>
      <c r="I327" s="201"/>
      <c r="J327" s="197"/>
      <c r="K327" s="197"/>
      <c r="L327" s="202"/>
      <c r="M327" s="203"/>
      <c r="N327" s="204"/>
      <c r="O327" s="204"/>
      <c r="P327" s="204"/>
      <c r="Q327" s="204"/>
      <c r="R327" s="204"/>
      <c r="S327" s="204"/>
      <c r="T327" s="205"/>
      <c r="AT327" s="206" t="s">
        <v>143</v>
      </c>
      <c r="AU327" s="206" t="s">
        <v>82</v>
      </c>
      <c r="AV327" s="13" t="s">
        <v>82</v>
      </c>
      <c r="AW327" s="13" t="s">
        <v>33</v>
      </c>
      <c r="AX327" s="13" t="s">
        <v>71</v>
      </c>
      <c r="AY327" s="206" t="s">
        <v>130</v>
      </c>
    </row>
    <row r="328" spans="1:65" s="13" customFormat="1" ht="11.25">
      <c r="B328" s="196"/>
      <c r="C328" s="197"/>
      <c r="D328" s="189" t="s">
        <v>143</v>
      </c>
      <c r="E328" s="198" t="s">
        <v>19</v>
      </c>
      <c r="F328" s="199" t="s">
        <v>1430</v>
      </c>
      <c r="G328" s="197"/>
      <c r="H328" s="200">
        <v>4</v>
      </c>
      <c r="I328" s="201"/>
      <c r="J328" s="197"/>
      <c r="K328" s="197"/>
      <c r="L328" s="202"/>
      <c r="M328" s="203"/>
      <c r="N328" s="204"/>
      <c r="O328" s="204"/>
      <c r="P328" s="204"/>
      <c r="Q328" s="204"/>
      <c r="R328" s="204"/>
      <c r="S328" s="204"/>
      <c r="T328" s="205"/>
      <c r="AT328" s="206" t="s">
        <v>143</v>
      </c>
      <c r="AU328" s="206" t="s">
        <v>82</v>
      </c>
      <c r="AV328" s="13" t="s">
        <v>82</v>
      </c>
      <c r="AW328" s="13" t="s">
        <v>33</v>
      </c>
      <c r="AX328" s="13" t="s">
        <v>71</v>
      </c>
      <c r="AY328" s="206" t="s">
        <v>130</v>
      </c>
    </row>
    <row r="329" spans="1:65" s="13" customFormat="1" ht="11.25">
      <c r="B329" s="196"/>
      <c r="C329" s="197"/>
      <c r="D329" s="189" t="s">
        <v>143</v>
      </c>
      <c r="E329" s="198" t="s">
        <v>19</v>
      </c>
      <c r="F329" s="199" t="s">
        <v>1431</v>
      </c>
      <c r="G329" s="197"/>
      <c r="H329" s="200">
        <v>4</v>
      </c>
      <c r="I329" s="201"/>
      <c r="J329" s="197"/>
      <c r="K329" s="197"/>
      <c r="L329" s="202"/>
      <c r="M329" s="203"/>
      <c r="N329" s="204"/>
      <c r="O329" s="204"/>
      <c r="P329" s="204"/>
      <c r="Q329" s="204"/>
      <c r="R329" s="204"/>
      <c r="S329" s="204"/>
      <c r="T329" s="205"/>
      <c r="AT329" s="206" t="s">
        <v>143</v>
      </c>
      <c r="AU329" s="206" t="s">
        <v>82</v>
      </c>
      <c r="AV329" s="13" t="s">
        <v>82</v>
      </c>
      <c r="AW329" s="13" t="s">
        <v>33</v>
      </c>
      <c r="AX329" s="13" t="s">
        <v>71</v>
      </c>
      <c r="AY329" s="206" t="s">
        <v>130</v>
      </c>
    </row>
    <row r="330" spans="1:65" s="2" customFormat="1" ht="16.5" customHeight="1">
      <c r="A330" s="35"/>
      <c r="B330" s="36"/>
      <c r="C330" s="218" t="s">
        <v>477</v>
      </c>
      <c r="D330" s="218" t="s">
        <v>394</v>
      </c>
      <c r="E330" s="219" t="s">
        <v>1432</v>
      </c>
      <c r="F330" s="220" t="s">
        <v>1433</v>
      </c>
      <c r="G330" s="221" t="s">
        <v>173</v>
      </c>
      <c r="H330" s="222">
        <v>5.665</v>
      </c>
      <c r="I330" s="223"/>
      <c r="J330" s="224">
        <f>ROUND(I330*H330,2)</f>
        <v>0</v>
      </c>
      <c r="K330" s="220" t="s">
        <v>136</v>
      </c>
      <c r="L330" s="225"/>
      <c r="M330" s="226" t="s">
        <v>19</v>
      </c>
      <c r="N330" s="227" t="s">
        <v>42</v>
      </c>
      <c r="O330" s="65"/>
      <c r="P330" s="185">
        <f>O330*H330</f>
        <v>0</v>
      </c>
      <c r="Q330" s="185">
        <v>4.2599999999999999E-3</v>
      </c>
      <c r="R330" s="185">
        <f>Q330*H330</f>
        <v>2.4132899999999999E-2</v>
      </c>
      <c r="S330" s="185">
        <v>0</v>
      </c>
      <c r="T330" s="186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187" t="s">
        <v>186</v>
      </c>
      <c r="AT330" s="187" t="s">
        <v>394</v>
      </c>
      <c r="AU330" s="187" t="s">
        <v>82</v>
      </c>
      <c r="AY330" s="18" t="s">
        <v>130</v>
      </c>
      <c r="BE330" s="188">
        <f>IF(N330="základní",J330,0)</f>
        <v>0</v>
      </c>
      <c r="BF330" s="188">
        <f>IF(N330="snížená",J330,0)</f>
        <v>0</v>
      </c>
      <c r="BG330" s="188">
        <f>IF(N330="zákl. přenesená",J330,0)</f>
        <v>0</v>
      </c>
      <c r="BH330" s="188">
        <f>IF(N330="sníž. přenesená",J330,0)</f>
        <v>0</v>
      </c>
      <c r="BI330" s="188">
        <f>IF(N330="nulová",J330,0)</f>
        <v>0</v>
      </c>
      <c r="BJ330" s="18" t="s">
        <v>79</v>
      </c>
      <c r="BK330" s="188">
        <f>ROUND(I330*H330,2)</f>
        <v>0</v>
      </c>
      <c r="BL330" s="18" t="s">
        <v>137</v>
      </c>
      <c r="BM330" s="187" t="s">
        <v>1434</v>
      </c>
    </row>
    <row r="331" spans="1:65" s="2" customFormat="1" ht="11.25">
      <c r="A331" s="35"/>
      <c r="B331" s="36"/>
      <c r="C331" s="37"/>
      <c r="D331" s="189" t="s">
        <v>139</v>
      </c>
      <c r="E331" s="37"/>
      <c r="F331" s="190" t="s">
        <v>1433</v>
      </c>
      <c r="G331" s="37"/>
      <c r="H331" s="37"/>
      <c r="I331" s="191"/>
      <c r="J331" s="37"/>
      <c r="K331" s="37"/>
      <c r="L331" s="40"/>
      <c r="M331" s="192"/>
      <c r="N331" s="193"/>
      <c r="O331" s="65"/>
      <c r="P331" s="65"/>
      <c r="Q331" s="65"/>
      <c r="R331" s="65"/>
      <c r="S331" s="65"/>
      <c r="T331" s="66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T331" s="18" t="s">
        <v>139</v>
      </c>
      <c r="AU331" s="18" t="s">
        <v>82</v>
      </c>
    </row>
    <row r="332" spans="1:65" s="13" customFormat="1" ht="11.25">
      <c r="B332" s="196"/>
      <c r="C332" s="197"/>
      <c r="D332" s="189" t="s">
        <v>143</v>
      </c>
      <c r="E332" s="198" t="s">
        <v>19</v>
      </c>
      <c r="F332" s="199" t="s">
        <v>1435</v>
      </c>
      <c r="G332" s="197"/>
      <c r="H332" s="200">
        <v>1</v>
      </c>
      <c r="I332" s="201"/>
      <c r="J332" s="197"/>
      <c r="K332" s="197"/>
      <c r="L332" s="202"/>
      <c r="M332" s="203"/>
      <c r="N332" s="204"/>
      <c r="O332" s="204"/>
      <c r="P332" s="204"/>
      <c r="Q332" s="204"/>
      <c r="R332" s="204"/>
      <c r="S332" s="204"/>
      <c r="T332" s="205"/>
      <c r="AT332" s="206" t="s">
        <v>143</v>
      </c>
      <c r="AU332" s="206" t="s">
        <v>82</v>
      </c>
      <c r="AV332" s="13" t="s">
        <v>82</v>
      </c>
      <c r="AW332" s="13" t="s">
        <v>33</v>
      </c>
      <c r="AX332" s="13" t="s">
        <v>71</v>
      </c>
      <c r="AY332" s="206" t="s">
        <v>130</v>
      </c>
    </row>
    <row r="333" spans="1:65" s="13" customFormat="1" ht="11.25">
      <c r="B333" s="196"/>
      <c r="C333" s="197"/>
      <c r="D333" s="189" t="s">
        <v>143</v>
      </c>
      <c r="E333" s="198" t="s">
        <v>19</v>
      </c>
      <c r="F333" s="199" t="s">
        <v>1436</v>
      </c>
      <c r="G333" s="197"/>
      <c r="H333" s="200">
        <v>1</v>
      </c>
      <c r="I333" s="201"/>
      <c r="J333" s="197"/>
      <c r="K333" s="197"/>
      <c r="L333" s="202"/>
      <c r="M333" s="203"/>
      <c r="N333" s="204"/>
      <c r="O333" s="204"/>
      <c r="P333" s="204"/>
      <c r="Q333" s="204"/>
      <c r="R333" s="204"/>
      <c r="S333" s="204"/>
      <c r="T333" s="205"/>
      <c r="AT333" s="206" t="s">
        <v>143</v>
      </c>
      <c r="AU333" s="206" t="s">
        <v>82</v>
      </c>
      <c r="AV333" s="13" t="s">
        <v>82</v>
      </c>
      <c r="AW333" s="13" t="s">
        <v>33</v>
      </c>
      <c r="AX333" s="13" t="s">
        <v>71</v>
      </c>
      <c r="AY333" s="206" t="s">
        <v>130</v>
      </c>
    </row>
    <row r="334" spans="1:65" s="13" customFormat="1" ht="11.25">
      <c r="B334" s="196"/>
      <c r="C334" s="197"/>
      <c r="D334" s="189" t="s">
        <v>143</v>
      </c>
      <c r="E334" s="198" t="s">
        <v>19</v>
      </c>
      <c r="F334" s="199" t="s">
        <v>1437</v>
      </c>
      <c r="G334" s="197"/>
      <c r="H334" s="200">
        <v>0.5</v>
      </c>
      <c r="I334" s="201"/>
      <c r="J334" s="197"/>
      <c r="K334" s="197"/>
      <c r="L334" s="202"/>
      <c r="M334" s="203"/>
      <c r="N334" s="204"/>
      <c r="O334" s="204"/>
      <c r="P334" s="204"/>
      <c r="Q334" s="204"/>
      <c r="R334" s="204"/>
      <c r="S334" s="204"/>
      <c r="T334" s="205"/>
      <c r="AT334" s="206" t="s">
        <v>143</v>
      </c>
      <c r="AU334" s="206" t="s">
        <v>82</v>
      </c>
      <c r="AV334" s="13" t="s">
        <v>82</v>
      </c>
      <c r="AW334" s="13" t="s">
        <v>33</v>
      </c>
      <c r="AX334" s="13" t="s">
        <v>71</v>
      </c>
      <c r="AY334" s="206" t="s">
        <v>130</v>
      </c>
    </row>
    <row r="335" spans="1:65" s="13" customFormat="1" ht="11.25">
      <c r="B335" s="196"/>
      <c r="C335" s="197"/>
      <c r="D335" s="189" t="s">
        <v>143</v>
      </c>
      <c r="E335" s="198" t="s">
        <v>19</v>
      </c>
      <c r="F335" s="199" t="s">
        <v>1438</v>
      </c>
      <c r="G335" s="197"/>
      <c r="H335" s="200">
        <v>1</v>
      </c>
      <c r="I335" s="201"/>
      <c r="J335" s="197"/>
      <c r="K335" s="197"/>
      <c r="L335" s="202"/>
      <c r="M335" s="203"/>
      <c r="N335" s="204"/>
      <c r="O335" s="204"/>
      <c r="P335" s="204"/>
      <c r="Q335" s="204"/>
      <c r="R335" s="204"/>
      <c r="S335" s="204"/>
      <c r="T335" s="205"/>
      <c r="AT335" s="206" t="s">
        <v>143</v>
      </c>
      <c r="AU335" s="206" t="s">
        <v>82</v>
      </c>
      <c r="AV335" s="13" t="s">
        <v>82</v>
      </c>
      <c r="AW335" s="13" t="s">
        <v>33</v>
      </c>
      <c r="AX335" s="13" t="s">
        <v>71</v>
      </c>
      <c r="AY335" s="206" t="s">
        <v>130</v>
      </c>
    </row>
    <row r="336" spans="1:65" s="13" customFormat="1" ht="11.25">
      <c r="B336" s="196"/>
      <c r="C336" s="197"/>
      <c r="D336" s="189" t="s">
        <v>143</v>
      </c>
      <c r="E336" s="198" t="s">
        <v>19</v>
      </c>
      <c r="F336" s="199" t="s">
        <v>1439</v>
      </c>
      <c r="G336" s="197"/>
      <c r="H336" s="200">
        <v>1</v>
      </c>
      <c r="I336" s="201"/>
      <c r="J336" s="197"/>
      <c r="K336" s="197"/>
      <c r="L336" s="202"/>
      <c r="M336" s="203"/>
      <c r="N336" s="204"/>
      <c r="O336" s="204"/>
      <c r="P336" s="204"/>
      <c r="Q336" s="204"/>
      <c r="R336" s="204"/>
      <c r="S336" s="204"/>
      <c r="T336" s="205"/>
      <c r="AT336" s="206" t="s">
        <v>143</v>
      </c>
      <c r="AU336" s="206" t="s">
        <v>82</v>
      </c>
      <c r="AV336" s="13" t="s">
        <v>82</v>
      </c>
      <c r="AW336" s="13" t="s">
        <v>33</v>
      </c>
      <c r="AX336" s="13" t="s">
        <v>71</v>
      </c>
      <c r="AY336" s="206" t="s">
        <v>130</v>
      </c>
    </row>
    <row r="337" spans="1:65" s="13" customFormat="1" ht="11.25">
      <c r="B337" s="196"/>
      <c r="C337" s="197"/>
      <c r="D337" s="189" t="s">
        <v>143</v>
      </c>
      <c r="E337" s="198" t="s">
        <v>19</v>
      </c>
      <c r="F337" s="199" t="s">
        <v>1440</v>
      </c>
      <c r="G337" s="197"/>
      <c r="H337" s="200">
        <v>1</v>
      </c>
      <c r="I337" s="201"/>
      <c r="J337" s="197"/>
      <c r="K337" s="197"/>
      <c r="L337" s="202"/>
      <c r="M337" s="203"/>
      <c r="N337" s="204"/>
      <c r="O337" s="204"/>
      <c r="P337" s="204"/>
      <c r="Q337" s="204"/>
      <c r="R337" s="204"/>
      <c r="S337" s="204"/>
      <c r="T337" s="205"/>
      <c r="AT337" s="206" t="s">
        <v>143</v>
      </c>
      <c r="AU337" s="206" t="s">
        <v>82</v>
      </c>
      <c r="AV337" s="13" t="s">
        <v>82</v>
      </c>
      <c r="AW337" s="13" t="s">
        <v>33</v>
      </c>
      <c r="AX337" s="13" t="s">
        <v>71</v>
      </c>
      <c r="AY337" s="206" t="s">
        <v>130</v>
      </c>
    </row>
    <row r="338" spans="1:65" s="13" customFormat="1" ht="11.25">
      <c r="B338" s="196"/>
      <c r="C338" s="197"/>
      <c r="D338" s="189" t="s">
        <v>143</v>
      </c>
      <c r="E338" s="197"/>
      <c r="F338" s="199" t="s">
        <v>1441</v>
      </c>
      <c r="G338" s="197"/>
      <c r="H338" s="200">
        <v>5.665</v>
      </c>
      <c r="I338" s="201"/>
      <c r="J338" s="197"/>
      <c r="K338" s="197"/>
      <c r="L338" s="202"/>
      <c r="M338" s="203"/>
      <c r="N338" s="204"/>
      <c r="O338" s="204"/>
      <c r="P338" s="204"/>
      <c r="Q338" s="204"/>
      <c r="R338" s="204"/>
      <c r="S338" s="204"/>
      <c r="T338" s="205"/>
      <c r="AT338" s="206" t="s">
        <v>143</v>
      </c>
      <c r="AU338" s="206" t="s">
        <v>82</v>
      </c>
      <c r="AV338" s="13" t="s">
        <v>82</v>
      </c>
      <c r="AW338" s="13" t="s">
        <v>4</v>
      </c>
      <c r="AX338" s="13" t="s">
        <v>79</v>
      </c>
      <c r="AY338" s="206" t="s">
        <v>130</v>
      </c>
    </row>
    <row r="339" spans="1:65" s="2" customFormat="1" ht="16.5" customHeight="1">
      <c r="A339" s="35"/>
      <c r="B339" s="36"/>
      <c r="C339" s="218" t="s">
        <v>482</v>
      </c>
      <c r="D339" s="218" t="s">
        <v>394</v>
      </c>
      <c r="E339" s="219" t="s">
        <v>1442</v>
      </c>
      <c r="F339" s="220" t="s">
        <v>1443</v>
      </c>
      <c r="G339" s="221" t="s">
        <v>173</v>
      </c>
      <c r="H339" s="222">
        <v>18.54</v>
      </c>
      <c r="I339" s="223"/>
      <c r="J339" s="224">
        <f>ROUND(I339*H339,2)</f>
        <v>0</v>
      </c>
      <c r="K339" s="220" t="s">
        <v>136</v>
      </c>
      <c r="L339" s="225"/>
      <c r="M339" s="226" t="s">
        <v>19</v>
      </c>
      <c r="N339" s="227" t="s">
        <v>42</v>
      </c>
      <c r="O339" s="65"/>
      <c r="P339" s="185">
        <f>O339*H339</f>
        <v>0</v>
      </c>
      <c r="Q339" s="185">
        <v>4.45E-3</v>
      </c>
      <c r="R339" s="185">
        <f>Q339*H339</f>
        <v>8.2502999999999993E-2</v>
      </c>
      <c r="S339" s="185">
        <v>0</v>
      </c>
      <c r="T339" s="186">
        <f>S339*H339</f>
        <v>0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187" t="s">
        <v>186</v>
      </c>
      <c r="AT339" s="187" t="s">
        <v>394</v>
      </c>
      <c r="AU339" s="187" t="s">
        <v>82</v>
      </c>
      <c r="AY339" s="18" t="s">
        <v>130</v>
      </c>
      <c r="BE339" s="188">
        <f>IF(N339="základní",J339,0)</f>
        <v>0</v>
      </c>
      <c r="BF339" s="188">
        <f>IF(N339="snížená",J339,0)</f>
        <v>0</v>
      </c>
      <c r="BG339" s="188">
        <f>IF(N339="zákl. přenesená",J339,0)</f>
        <v>0</v>
      </c>
      <c r="BH339" s="188">
        <f>IF(N339="sníž. přenesená",J339,0)</f>
        <v>0</v>
      </c>
      <c r="BI339" s="188">
        <f>IF(N339="nulová",J339,0)</f>
        <v>0</v>
      </c>
      <c r="BJ339" s="18" t="s">
        <v>79</v>
      </c>
      <c r="BK339" s="188">
        <f>ROUND(I339*H339,2)</f>
        <v>0</v>
      </c>
      <c r="BL339" s="18" t="s">
        <v>137</v>
      </c>
      <c r="BM339" s="187" t="s">
        <v>1444</v>
      </c>
    </row>
    <row r="340" spans="1:65" s="2" customFormat="1" ht="11.25">
      <c r="A340" s="35"/>
      <c r="B340" s="36"/>
      <c r="C340" s="37"/>
      <c r="D340" s="189" t="s">
        <v>139</v>
      </c>
      <c r="E340" s="37"/>
      <c r="F340" s="190" t="s">
        <v>1443</v>
      </c>
      <c r="G340" s="37"/>
      <c r="H340" s="37"/>
      <c r="I340" s="191"/>
      <c r="J340" s="37"/>
      <c r="K340" s="37"/>
      <c r="L340" s="40"/>
      <c r="M340" s="192"/>
      <c r="N340" s="193"/>
      <c r="O340" s="65"/>
      <c r="P340" s="65"/>
      <c r="Q340" s="65"/>
      <c r="R340" s="65"/>
      <c r="S340" s="65"/>
      <c r="T340" s="66"/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T340" s="18" t="s">
        <v>139</v>
      </c>
      <c r="AU340" s="18" t="s">
        <v>82</v>
      </c>
    </row>
    <row r="341" spans="1:65" s="13" customFormat="1" ht="11.25">
      <c r="B341" s="196"/>
      <c r="C341" s="197"/>
      <c r="D341" s="189" t="s">
        <v>143</v>
      </c>
      <c r="E341" s="198" t="s">
        <v>19</v>
      </c>
      <c r="F341" s="199" t="s">
        <v>1445</v>
      </c>
      <c r="G341" s="197"/>
      <c r="H341" s="200">
        <v>3</v>
      </c>
      <c r="I341" s="201"/>
      <c r="J341" s="197"/>
      <c r="K341" s="197"/>
      <c r="L341" s="202"/>
      <c r="M341" s="203"/>
      <c r="N341" s="204"/>
      <c r="O341" s="204"/>
      <c r="P341" s="204"/>
      <c r="Q341" s="204"/>
      <c r="R341" s="204"/>
      <c r="S341" s="204"/>
      <c r="T341" s="205"/>
      <c r="AT341" s="206" t="s">
        <v>143</v>
      </c>
      <c r="AU341" s="206" t="s">
        <v>82</v>
      </c>
      <c r="AV341" s="13" t="s">
        <v>82</v>
      </c>
      <c r="AW341" s="13" t="s">
        <v>33</v>
      </c>
      <c r="AX341" s="13" t="s">
        <v>71</v>
      </c>
      <c r="AY341" s="206" t="s">
        <v>130</v>
      </c>
    </row>
    <row r="342" spans="1:65" s="13" customFormat="1" ht="11.25">
      <c r="B342" s="196"/>
      <c r="C342" s="197"/>
      <c r="D342" s="189" t="s">
        <v>143</v>
      </c>
      <c r="E342" s="198" t="s">
        <v>19</v>
      </c>
      <c r="F342" s="199" t="s">
        <v>1426</v>
      </c>
      <c r="G342" s="197"/>
      <c r="H342" s="200">
        <v>3</v>
      </c>
      <c r="I342" s="201"/>
      <c r="J342" s="197"/>
      <c r="K342" s="197"/>
      <c r="L342" s="202"/>
      <c r="M342" s="203"/>
      <c r="N342" s="204"/>
      <c r="O342" s="204"/>
      <c r="P342" s="204"/>
      <c r="Q342" s="204"/>
      <c r="R342" s="204"/>
      <c r="S342" s="204"/>
      <c r="T342" s="205"/>
      <c r="AT342" s="206" t="s">
        <v>143</v>
      </c>
      <c r="AU342" s="206" t="s">
        <v>82</v>
      </c>
      <c r="AV342" s="13" t="s">
        <v>82</v>
      </c>
      <c r="AW342" s="13" t="s">
        <v>33</v>
      </c>
      <c r="AX342" s="13" t="s">
        <v>71</v>
      </c>
      <c r="AY342" s="206" t="s">
        <v>130</v>
      </c>
    </row>
    <row r="343" spans="1:65" s="13" customFormat="1" ht="11.25">
      <c r="B343" s="196"/>
      <c r="C343" s="197"/>
      <c r="D343" s="189" t="s">
        <v>143</v>
      </c>
      <c r="E343" s="198" t="s">
        <v>19</v>
      </c>
      <c r="F343" s="199" t="s">
        <v>1446</v>
      </c>
      <c r="G343" s="197"/>
      <c r="H343" s="200">
        <v>3</v>
      </c>
      <c r="I343" s="201"/>
      <c r="J343" s="197"/>
      <c r="K343" s="197"/>
      <c r="L343" s="202"/>
      <c r="M343" s="203"/>
      <c r="N343" s="204"/>
      <c r="O343" s="204"/>
      <c r="P343" s="204"/>
      <c r="Q343" s="204"/>
      <c r="R343" s="204"/>
      <c r="S343" s="204"/>
      <c r="T343" s="205"/>
      <c r="AT343" s="206" t="s">
        <v>143</v>
      </c>
      <c r="AU343" s="206" t="s">
        <v>82</v>
      </c>
      <c r="AV343" s="13" t="s">
        <v>82</v>
      </c>
      <c r="AW343" s="13" t="s">
        <v>33</v>
      </c>
      <c r="AX343" s="13" t="s">
        <v>71</v>
      </c>
      <c r="AY343" s="206" t="s">
        <v>130</v>
      </c>
    </row>
    <row r="344" spans="1:65" s="13" customFormat="1" ht="11.25">
      <c r="B344" s="196"/>
      <c r="C344" s="197"/>
      <c r="D344" s="189" t="s">
        <v>143</v>
      </c>
      <c r="E344" s="198" t="s">
        <v>19</v>
      </c>
      <c r="F344" s="199" t="s">
        <v>1447</v>
      </c>
      <c r="G344" s="197"/>
      <c r="H344" s="200">
        <v>3</v>
      </c>
      <c r="I344" s="201"/>
      <c r="J344" s="197"/>
      <c r="K344" s="197"/>
      <c r="L344" s="202"/>
      <c r="M344" s="203"/>
      <c r="N344" s="204"/>
      <c r="O344" s="204"/>
      <c r="P344" s="204"/>
      <c r="Q344" s="204"/>
      <c r="R344" s="204"/>
      <c r="S344" s="204"/>
      <c r="T344" s="205"/>
      <c r="AT344" s="206" t="s">
        <v>143</v>
      </c>
      <c r="AU344" s="206" t="s">
        <v>82</v>
      </c>
      <c r="AV344" s="13" t="s">
        <v>82</v>
      </c>
      <c r="AW344" s="13" t="s">
        <v>33</v>
      </c>
      <c r="AX344" s="13" t="s">
        <v>71</v>
      </c>
      <c r="AY344" s="206" t="s">
        <v>130</v>
      </c>
    </row>
    <row r="345" spans="1:65" s="13" customFormat="1" ht="11.25">
      <c r="B345" s="196"/>
      <c r="C345" s="197"/>
      <c r="D345" s="189" t="s">
        <v>143</v>
      </c>
      <c r="E345" s="198" t="s">
        <v>19</v>
      </c>
      <c r="F345" s="199" t="s">
        <v>1448</v>
      </c>
      <c r="G345" s="197"/>
      <c r="H345" s="200">
        <v>3</v>
      </c>
      <c r="I345" s="201"/>
      <c r="J345" s="197"/>
      <c r="K345" s="197"/>
      <c r="L345" s="202"/>
      <c r="M345" s="203"/>
      <c r="N345" s="204"/>
      <c r="O345" s="204"/>
      <c r="P345" s="204"/>
      <c r="Q345" s="204"/>
      <c r="R345" s="204"/>
      <c r="S345" s="204"/>
      <c r="T345" s="205"/>
      <c r="AT345" s="206" t="s">
        <v>143</v>
      </c>
      <c r="AU345" s="206" t="s">
        <v>82</v>
      </c>
      <c r="AV345" s="13" t="s">
        <v>82</v>
      </c>
      <c r="AW345" s="13" t="s">
        <v>33</v>
      </c>
      <c r="AX345" s="13" t="s">
        <v>71</v>
      </c>
      <c r="AY345" s="206" t="s">
        <v>130</v>
      </c>
    </row>
    <row r="346" spans="1:65" s="13" customFormat="1" ht="11.25">
      <c r="B346" s="196"/>
      <c r="C346" s="197"/>
      <c r="D346" s="189" t="s">
        <v>143</v>
      </c>
      <c r="E346" s="198" t="s">
        <v>19</v>
      </c>
      <c r="F346" s="199" t="s">
        <v>1449</v>
      </c>
      <c r="G346" s="197"/>
      <c r="H346" s="200">
        <v>3</v>
      </c>
      <c r="I346" s="201"/>
      <c r="J346" s="197"/>
      <c r="K346" s="197"/>
      <c r="L346" s="202"/>
      <c r="M346" s="203"/>
      <c r="N346" s="204"/>
      <c r="O346" s="204"/>
      <c r="P346" s="204"/>
      <c r="Q346" s="204"/>
      <c r="R346" s="204"/>
      <c r="S346" s="204"/>
      <c r="T346" s="205"/>
      <c r="AT346" s="206" t="s">
        <v>143</v>
      </c>
      <c r="AU346" s="206" t="s">
        <v>82</v>
      </c>
      <c r="AV346" s="13" t="s">
        <v>82</v>
      </c>
      <c r="AW346" s="13" t="s">
        <v>33</v>
      </c>
      <c r="AX346" s="13" t="s">
        <v>71</v>
      </c>
      <c r="AY346" s="206" t="s">
        <v>130</v>
      </c>
    </row>
    <row r="347" spans="1:65" s="13" customFormat="1" ht="11.25">
      <c r="B347" s="196"/>
      <c r="C347" s="197"/>
      <c r="D347" s="189" t="s">
        <v>143</v>
      </c>
      <c r="E347" s="197"/>
      <c r="F347" s="199" t="s">
        <v>1450</v>
      </c>
      <c r="G347" s="197"/>
      <c r="H347" s="200">
        <v>18.54</v>
      </c>
      <c r="I347" s="201"/>
      <c r="J347" s="197"/>
      <c r="K347" s="197"/>
      <c r="L347" s="202"/>
      <c r="M347" s="203"/>
      <c r="N347" s="204"/>
      <c r="O347" s="204"/>
      <c r="P347" s="204"/>
      <c r="Q347" s="204"/>
      <c r="R347" s="204"/>
      <c r="S347" s="204"/>
      <c r="T347" s="205"/>
      <c r="AT347" s="206" t="s">
        <v>143</v>
      </c>
      <c r="AU347" s="206" t="s">
        <v>82</v>
      </c>
      <c r="AV347" s="13" t="s">
        <v>82</v>
      </c>
      <c r="AW347" s="13" t="s">
        <v>4</v>
      </c>
      <c r="AX347" s="13" t="s">
        <v>79</v>
      </c>
      <c r="AY347" s="206" t="s">
        <v>130</v>
      </c>
    </row>
    <row r="348" spans="1:65" s="2" customFormat="1" ht="16.5" customHeight="1">
      <c r="A348" s="35"/>
      <c r="B348" s="36"/>
      <c r="C348" s="218" t="s">
        <v>487</v>
      </c>
      <c r="D348" s="218" t="s">
        <v>394</v>
      </c>
      <c r="E348" s="219" t="s">
        <v>1451</v>
      </c>
      <c r="F348" s="220" t="s">
        <v>1452</v>
      </c>
      <c r="G348" s="221" t="s">
        <v>173</v>
      </c>
      <c r="H348" s="222">
        <v>12.36</v>
      </c>
      <c r="I348" s="223"/>
      <c r="J348" s="224">
        <f>ROUND(I348*H348,2)</f>
        <v>0</v>
      </c>
      <c r="K348" s="220" t="s">
        <v>136</v>
      </c>
      <c r="L348" s="225"/>
      <c r="M348" s="226" t="s">
        <v>19</v>
      </c>
      <c r="N348" s="227" t="s">
        <v>42</v>
      </c>
      <c r="O348" s="65"/>
      <c r="P348" s="185">
        <f>O348*H348</f>
        <v>0</v>
      </c>
      <c r="Q348" s="185">
        <v>5.4999999999999997E-3</v>
      </c>
      <c r="R348" s="185">
        <f>Q348*H348</f>
        <v>6.7979999999999999E-2</v>
      </c>
      <c r="S348" s="185">
        <v>0</v>
      </c>
      <c r="T348" s="186">
        <f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187" t="s">
        <v>186</v>
      </c>
      <c r="AT348" s="187" t="s">
        <v>394</v>
      </c>
      <c r="AU348" s="187" t="s">
        <v>82</v>
      </c>
      <c r="AY348" s="18" t="s">
        <v>130</v>
      </c>
      <c r="BE348" s="188">
        <f>IF(N348="základní",J348,0)</f>
        <v>0</v>
      </c>
      <c r="BF348" s="188">
        <f>IF(N348="snížená",J348,0)</f>
        <v>0</v>
      </c>
      <c r="BG348" s="188">
        <f>IF(N348="zákl. přenesená",J348,0)</f>
        <v>0</v>
      </c>
      <c r="BH348" s="188">
        <f>IF(N348="sníž. přenesená",J348,0)</f>
        <v>0</v>
      </c>
      <c r="BI348" s="188">
        <f>IF(N348="nulová",J348,0)</f>
        <v>0</v>
      </c>
      <c r="BJ348" s="18" t="s">
        <v>79</v>
      </c>
      <c r="BK348" s="188">
        <f>ROUND(I348*H348,2)</f>
        <v>0</v>
      </c>
      <c r="BL348" s="18" t="s">
        <v>137</v>
      </c>
      <c r="BM348" s="187" t="s">
        <v>1453</v>
      </c>
    </row>
    <row r="349" spans="1:65" s="2" customFormat="1" ht="11.25">
      <c r="A349" s="35"/>
      <c r="B349" s="36"/>
      <c r="C349" s="37"/>
      <c r="D349" s="189" t="s">
        <v>139</v>
      </c>
      <c r="E349" s="37"/>
      <c r="F349" s="190" t="s">
        <v>1452</v>
      </c>
      <c r="G349" s="37"/>
      <c r="H349" s="37"/>
      <c r="I349" s="191"/>
      <c r="J349" s="37"/>
      <c r="K349" s="37"/>
      <c r="L349" s="40"/>
      <c r="M349" s="192"/>
      <c r="N349" s="193"/>
      <c r="O349" s="65"/>
      <c r="P349" s="65"/>
      <c r="Q349" s="65"/>
      <c r="R349" s="65"/>
      <c r="S349" s="65"/>
      <c r="T349" s="66"/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T349" s="18" t="s">
        <v>139</v>
      </c>
      <c r="AU349" s="18" t="s">
        <v>82</v>
      </c>
    </row>
    <row r="350" spans="1:65" s="13" customFormat="1" ht="11.25">
      <c r="B350" s="196"/>
      <c r="C350" s="197"/>
      <c r="D350" s="189" t="s">
        <v>143</v>
      </c>
      <c r="E350" s="198" t="s">
        <v>19</v>
      </c>
      <c r="F350" s="199" t="s">
        <v>1424</v>
      </c>
      <c r="G350" s="197"/>
      <c r="H350" s="200">
        <v>6</v>
      </c>
      <c r="I350" s="201"/>
      <c r="J350" s="197"/>
      <c r="K350" s="197"/>
      <c r="L350" s="202"/>
      <c r="M350" s="203"/>
      <c r="N350" s="204"/>
      <c r="O350" s="204"/>
      <c r="P350" s="204"/>
      <c r="Q350" s="204"/>
      <c r="R350" s="204"/>
      <c r="S350" s="204"/>
      <c r="T350" s="205"/>
      <c r="AT350" s="206" t="s">
        <v>143</v>
      </c>
      <c r="AU350" s="206" t="s">
        <v>82</v>
      </c>
      <c r="AV350" s="13" t="s">
        <v>82</v>
      </c>
      <c r="AW350" s="13" t="s">
        <v>33</v>
      </c>
      <c r="AX350" s="13" t="s">
        <v>71</v>
      </c>
      <c r="AY350" s="206" t="s">
        <v>130</v>
      </c>
    </row>
    <row r="351" spans="1:65" s="13" customFormat="1" ht="11.25">
      <c r="B351" s="196"/>
      <c r="C351" s="197"/>
      <c r="D351" s="189" t="s">
        <v>143</v>
      </c>
      <c r="E351" s="198" t="s">
        <v>19</v>
      </c>
      <c r="F351" s="199" t="s">
        <v>1454</v>
      </c>
      <c r="G351" s="197"/>
      <c r="H351" s="200">
        <v>6</v>
      </c>
      <c r="I351" s="201"/>
      <c r="J351" s="197"/>
      <c r="K351" s="197"/>
      <c r="L351" s="202"/>
      <c r="M351" s="203"/>
      <c r="N351" s="204"/>
      <c r="O351" s="204"/>
      <c r="P351" s="204"/>
      <c r="Q351" s="204"/>
      <c r="R351" s="204"/>
      <c r="S351" s="204"/>
      <c r="T351" s="205"/>
      <c r="AT351" s="206" t="s">
        <v>143</v>
      </c>
      <c r="AU351" s="206" t="s">
        <v>82</v>
      </c>
      <c r="AV351" s="13" t="s">
        <v>82</v>
      </c>
      <c r="AW351" s="13" t="s">
        <v>33</v>
      </c>
      <c r="AX351" s="13" t="s">
        <v>71</v>
      </c>
      <c r="AY351" s="206" t="s">
        <v>130</v>
      </c>
    </row>
    <row r="352" spans="1:65" s="13" customFormat="1" ht="11.25">
      <c r="B352" s="196"/>
      <c r="C352" s="197"/>
      <c r="D352" s="189" t="s">
        <v>143</v>
      </c>
      <c r="E352" s="197"/>
      <c r="F352" s="199" t="s">
        <v>1455</v>
      </c>
      <c r="G352" s="197"/>
      <c r="H352" s="200">
        <v>12.36</v>
      </c>
      <c r="I352" s="201"/>
      <c r="J352" s="197"/>
      <c r="K352" s="197"/>
      <c r="L352" s="202"/>
      <c r="M352" s="203"/>
      <c r="N352" s="204"/>
      <c r="O352" s="204"/>
      <c r="P352" s="204"/>
      <c r="Q352" s="204"/>
      <c r="R352" s="204"/>
      <c r="S352" s="204"/>
      <c r="T352" s="205"/>
      <c r="AT352" s="206" t="s">
        <v>143</v>
      </c>
      <c r="AU352" s="206" t="s">
        <v>82</v>
      </c>
      <c r="AV352" s="13" t="s">
        <v>82</v>
      </c>
      <c r="AW352" s="13" t="s">
        <v>4</v>
      </c>
      <c r="AX352" s="13" t="s">
        <v>79</v>
      </c>
      <c r="AY352" s="206" t="s">
        <v>130</v>
      </c>
    </row>
    <row r="353" spans="1:65" s="2" customFormat="1" ht="16.5" customHeight="1">
      <c r="A353" s="35"/>
      <c r="B353" s="36"/>
      <c r="C353" s="176" t="s">
        <v>495</v>
      </c>
      <c r="D353" s="176" t="s">
        <v>132</v>
      </c>
      <c r="E353" s="177" t="s">
        <v>629</v>
      </c>
      <c r="F353" s="178" t="s">
        <v>630</v>
      </c>
      <c r="G353" s="179" t="s">
        <v>173</v>
      </c>
      <c r="H353" s="180">
        <v>48.1</v>
      </c>
      <c r="I353" s="181"/>
      <c r="J353" s="182">
        <f>ROUND(I353*H353,2)</f>
        <v>0</v>
      </c>
      <c r="K353" s="178" t="s">
        <v>136</v>
      </c>
      <c r="L353" s="40"/>
      <c r="M353" s="183" t="s">
        <v>19</v>
      </c>
      <c r="N353" s="184" t="s">
        <v>42</v>
      </c>
      <c r="O353" s="65"/>
      <c r="P353" s="185">
        <f>O353*H353</f>
        <v>0</v>
      </c>
      <c r="Q353" s="185">
        <v>2.0000000000000002E-5</v>
      </c>
      <c r="R353" s="185">
        <f>Q353*H353</f>
        <v>9.6200000000000007E-4</v>
      </c>
      <c r="S353" s="185">
        <v>0</v>
      </c>
      <c r="T353" s="186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187" t="s">
        <v>137</v>
      </c>
      <c r="AT353" s="187" t="s">
        <v>132</v>
      </c>
      <c r="AU353" s="187" t="s">
        <v>82</v>
      </c>
      <c r="AY353" s="18" t="s">
        <v>130</v>
      </c>
      <c r="BE353" s="188">
        <f>IF(N353="základní",J353,0)</f>
        <v>0</v>
      </c>
      <c r="BF353" s="188">
        <f>IF(N353="snížená",J353,0)</f>
        <v>0</v>
      </c>
      <c r="BG353" s="188">
        <f>IF(N353="zákl. přenesená",J353,0)</f>
        <v>0</v>
      </c>
      <c r="BH353" s="188">
        <f>IF(N353="sníž. přenesená",J353,0)</f>
        <v>0</v>
      </c>
      <c r="BI353" s="188">
        <f>IF(N353="nulová",J353,0)</f>
        <v>0</v>
      </c>
      <c r="BJ353" s="18" t="s">
        <v>79</v>
      </c>
      <c r="BK353" s="188">
        <f>ROUND(I353*H353,2)</f>
        <v>0</v>
      </c>
      <c r="BL353" s="18" t="s">
        <v>137</v>
      </c>
      <c r="BM353" s="187" t="s">
        <v>1456</v>
      </c>
    </row>
    <row r="354" spans="1:65" s="2" customFormat="1" ht="11.25">
      <c r="A354" s="35"/>
      <c r="B354" s="36"/>
      <c r="C354" s="37"/>
      <c r="D354" s="189" t="s">
        <v>139</v>
      </c>
      <c r="E354" s="37"/>
      <c r="F354" s="190" t="s">
        <v>632</v>
      </c>
      <c r="G354" s="37"/>
      <c r="H354" s="37"/>
      <c r="I354" s="191"/>
      <c r="J354" s="37"/>
      <c r="K354" s="37"/>
      <c r="L354" s="40"/>
      <c r="M354" s="192"/>
      <c r="N354" s="193"/>
      <c r="O354" s="65"/>
      <c r="P354" s="65"/>
      <c r="Q354" s="65"/>
      <c r="R354" s="65"/>
      <c r="S354" s="65"/>
      <c r="T354" s="66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T354" s="18" t="s">
        <v>139</v>
      </c>
      <c r="AU354" s="18" t="s">
        <v>82</v>
      </c>
    </row>
    <row r="355" spans="1:65" s="2" customFormat="1" ht="11.25">
      <c r="A355" s="35"/>
      <c r="B355" s="36"/>
      <c r="C355" s="37"/>
      <c r="D355" s="194" t="s">
        <v>141</v>
      </c>
      <c r="E355" s="37"/>
      <c r="F355" s="195" t="s">
        <v>633</v>
      </c>
      <c r="G355" s="37"/>
      <c r="H355" s="37"/>
      <c r="I355" s="191"/>
      <c r="J355" s="37"/>
      <c r="K355" s="37"/>
      <c r="L355" s="40"/>
      <c r="M355" s="192"/>
      <c r="N355" s="193"/>
      <c r="O355" s="65"/>
      <c r="P355" s="65"/>
      <c r="Q355" s="65"/>
      <c r="R355" s="65"/>
      <c r="S355" s="65"/>
      <c r="T355" s="66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T355" s="18" t="s">
        <v>141</v>
      </c>
      <c r="AU355" s="18" t="s">
        <v>82</v>
      </c>
    </row>
    <row r="356" spans="1:65" s="13" customFormat="1" ht="11.25">
      <c r="B356" s="196"/>
      <c r="C356" s="197"/>
      <c r="D356" s="189" t="s">
        <v>143</v>
      </c>
      <c r="E356" s="198" t="s">
        <v>19</v>
      </c>
      <c r="F356" s="199" t="s">
        <v>1457</v>
      </c>
      <c r="G356" s="197"/>
      <c r="H356" s="200">
        <v>48.1</v>
      </c>
      <c r="I356" s="201"/>
      <c r="J356" s="197"/>
      <c r="K356" s="197"/>
      <c r="L356" s="202"/>
      <c r="M356" s="203"/>
      <c r="N356" s="204"/>
      <c r="O356" s="204"/>
      <c r="P356" s="204"/>
      <c r="Q356" s="204"/>
      <c r="R356" s="204"/>
      <c r="S356" s="204"/>
      <c r="T356" s="205"/>
      <c r="AT356" s="206" t="s">
        <v>143</v>
      </c>
      <c r="AU356" s="206" t="s">
        <v>82</v>
      </c>
      <c r="AV356" s="13" t="s">
        <v>82</v>
      </c>
      <c r="AW356" s="13" t="s">
        <v>33</v>
      </c>
      <c r="AX356" s="13" t="s">
        <v>79</v>
      </c>
      <c r="AY356" s="206" t="s">
        <v>130</v>
      </c>
    </row>
    <row r="357" spans="1:65" s="2" customFormat="1" ht="16.5" customHeight="1">
      <c r="A357" s="35"/>
      <c r="B357" s="36"/>
      <c r="C357" s="218" t="s">
        <v>502</v>
      </c>
      <c r="D357" s="218" t="s">
        <v>394</v>
      </c>
      <c r="E357" s="219" t="s">
        <v>1458</v>
      </c>
      <c r="F357" s="220" t="s">
        <v>1459</v>
      </c>
      <c r="G357" s="221" t="s">
        <v>173</v>
      </c>
      <c r="H357" s="222">
        <v>49.542999999999999</v>
      </c>
      <c r="I357" s="223"/>
      <c r="J357" s="224">
        <f>ROUND(I357*H357,2)</f>
        <v>0</v>
      </c>
      <c r="K357" s="220" t="s">
        <v>136</v>
      </c>
      <c r="L357" s="225"/>
      <c r="M357" s="226" t="s">
        <v>19</v>
      </c>
      <c r="N357" s="227" t="s">
        <v>42</v>
      </c>
      <c r="O357" s="65"/>
      <c r="P357" s="185">
        <f>O357*H357</f>
        <v>0</v>
      </c>
      <c r="Q357" s="185">
        <v>8.6E-3</v>
      </c>
      <c r="R357" s="185">
        <f>Q357*H357</f>
        <v>0.4260698</v>
      </c>
      <c r="S357" s="185">
        <v>0</v>
      </c>
      <c r="T357" s="186">
        <f>S357*H357</f>
        <v>0</v>
      </c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R357" s="187" t="s">
        <v>186</v>
      </c>
      <c r="AT357" s="187" t="s">
        <v>394</v>
      </c>
      <c r="AU357" s="187" t="s">
        <v>82</v>
      </c>
      <c r="AY357" s="18" t="s">
        <v>130</v>
      </c>
      <c r="BE357" s="188">
        <f>IF(N357="základní",J357,0)</f>
        <v>0</v>
      </c>
      <c r="BF357" s="188">
        <f>IF(N357="snížená",J357,0)</f>
        <v>0</v>
      </c>
      <c r="BG357" s="188">
        <f>IF(N357="zákl. přenesená",J357,0)</f>
        <v>0</v>
      </c>
      <c r="BH357" s="188">
        <f>IF(N357="sníž. přenesená",J357,0)</f>
        <v>0</v>
      </c>
      <c r="BI357" s="188">
        <f>IF(N357="nulová",J357,0)</f>
        <v>0</v>
      </c>
      <c r="BJ357" s="18" t="s">
        <v>79</v>
      </c>
      <c r="BK357" s="188">
        <f>ROUND(I357*H357,2)</f>
        <v>0</v>
      </c>
      <c r="BL357" s="18" t="s">
        <v>137</v>
      </c>
      <c r="BM357" s="187" t="s">
        <v>1460</v>
      </c>
    </row>
    <row r="358" spans="1:65" s="2" customFormat="1" ht="11.25">
      <c r="A358" s="35"/>
      <c r="B358" s="36"/>
      <c r="C358" s="37"/>
      <c r="D358" s="189" t="s">
        <v>139</v>
      </c>
      <c r="E358" s="37"/>
      <c r="F358" s="190" t="s">
        <v>1459</v>
      </c>
      <c r="G358" s="37"/>
      <c r="H358" s="37"/>
      <c r="I358" s="191"/>
      <c r="J358" s="37"/>
      <c r="K358" s="37"/>
      <c r="L358" s="40"/>
      <c r="M358" s="192"/>
      <c r="N358" s="193"/>
      <c r="O358" s="65"/>
      <c r="P358" s="65"/>
      <c r="Q358" s="65"/>
      <c r="R358" s="65"/>
      <c r="S358" s="65"/>
      <c r="T358" s="66"/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T358" s="18" t="s">
        <v>139</v>
      </c>
      <c r="AU358" s="18" t="s">
        <v>82</v>
      </c>
    </row>
    <row r="359" spans="1:65" s="13" customFormat="1" ht="11.25">
      <c r="B359" s="196"/>
      <c r="C359" s="197"/>
      <c r="D359" s="189" t="s">
        <v>143</v>
      </c>
      <c r="E359" s="198" t="s">
        <v>19</v>
      </c>
      <c r="F359" s="199" t="s">
        <v>1461</v>
      </c>
      <c r="G359" s="197"/>
      <c r="H359" s="200">
        <v>48.1</v>
      </c>
      <c r="I359" s="201"/>
      <c r="J359" s="197"/>
      <c r="K359" s="197"/>
      <c r="L359" s="202"/>
      <c r="M359" s="203"/>
      <c r="N359" s="204"/>
      <c r="O359" s="204"/>
      <c r="P359" s="204"/>
      <c r="Q359" s="204"/>
      <c r="R359" s="204"/>
      <c r="S359" s="204"/>
      <c r="T359" s="205"/>
      <c r="AT359" s="206" t="s">
        <v>143</v>
      </c>
      <c r="AU359" s="206" t="s">
        <v>82</v>
      </c>
      <c r="AV359" s="13" t="s">
        <v>82</v>
      </c>
      <c r="AW359" s="13" t="s">
        <v>33</v>
      </c>
      <c r="AX359" s="13" t="s">
        <v>79</v>
      </c>
      <c r="AY359" s="206" t="s">
        <v>130</v>
      </c>
    </row>
    <row r="360" spans="1:65" s="13" customFormat="1" ht="11.25">
      <c r="B360" s="196"/>
      <c r="C360" s="197"/>
      <c r="D360" s="189" t="s">
        <v>143</v>
      </c>
      <c r="E360" s="197"/>
      <c r="F360" s="199" t="s">
        <v>1462</v>
      </c>
      <c r="G360" s="197"/>
      <c r="H360" s="200">
        <v>49.542999999999999</v>
      </c>
      <c r="I360" s="201"/>
      <c r="J360" s="197"/>
      <c r="K360" s="197"/>
      <c r="L360" s="202"/>
      <c r="M360" s="203"/>
      <c r="N360" s="204"/>
      <c r="O360" s="204"/>
      <c r="P360" s="204"/>
      <c r="Q360" s="204"/>
      <c r="R360" s="204"/>
      <c r="S360" s="204"/>
      <c r="T360" s="205"/>
      <c r="AT360" s="206" t="s">
        <v>143</v>
      </c>
      <c r="AU360" s="206" t="s">
        <v>82</v>
      </c>
      <c r="AV360" s="13" t="s">
        <v>82</v>
      </c>
      <c r="AW360" s="13" t="s">
        <v>4</v>
      </c>
      <c r="AX360" s="13" t="s">
        <v>79</v>
      </c>
      <c r="AY360" s="206" t="s">
        <v>130</v>
      </c>
    </row>
    <row r="361" spans="1:65" s="2" customFormat="1" ht="16.5" customHeight="1">
      <c r="A361" s="35"/>
      <c r="B361" s="36"/>
      <c r="C361" s="176" t="s">
        <v>507</v>
      </c>
      <c r="D361" s="176" t="s">
        <v>132</v>
      </c>
      <c r="E361" s="177" t="s">
        <v>667</v>
      </c>
      <c r="F361" s="178" t="s">
        <v>668</v>
      </c>
      <c r="G361" s="179" t="s">
        <v>173</v>
      </c>
      <c r="H361" s="180">
        <v>34</v>
      </c>
      <c r="I361" s="181"/>
      <c r="J361" s="182">
        <f>ROUND(I361*H361,2)</f>
        <v>0</v>
      </c>
      <c r="K361" s="178" t="s">
        <v>136</v>
      </c>
      <c r="L361" s="40"/>
      <c r="M361" s="183" t="s">
        <v>19</v>
      </c>
      <c r="N361" s="184" t="s">
        <v>42</v>
      </c>
      <c r="O361" s="65"/>
      <c r="P361" s="185">
        <f>O361*H361</f>
        <v>0</v>
      </c>
      <c r="Q361" s="185">
        <v>2.0000000000000002E-5</v>
      </c>
      <c r="R361" s="185">
        <f>Q361*H361</f>
        <v>6.8000000000000005E-4</v>
      </c>
      <c r="S361" s="185">
        <v>0</v>
      </c>
      <c r="T361" s="186">
        <f>S361*H361</f>
        <v>0</v>
      </c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R361" s="187" t="s">
        <v>137</v>
      </c>
      <c r="AT361" s="187" t="s">
        <v>132</v>
      </c>
      <c r="AU361" s="187" t="s">
        <v>82</v>
      </c>
      <c r="AY361" s="18" t="s">
        <v>130</v>
      </c>
      <c r="BE361" s="188">
        <f>IF(N361="základní",J361,0)</f>
        <v>0</v>
      </c>
      <c r="BF361" s="188">
        <f>IF(N361="snížená",J361,0)</f>
        <v>0</v>
      </c>
      <c r="BG361" s="188">
        <f>IF(N361="zákl. přenesená",J361,0)</f>
        <v>0</v>
      </c>
      <c r="BH361" s="188">
        <f>IF(N361="sníž. přenesená",J361,0)</f>
        <v>0</v>
      </c>
      <c r="BI361" s="188">
        <f>IF(N361="nulová",J361,0)</f>
        <v>0</v>
      </c>
      <c r="BJ361" s="18" t="s">
        <v>79</v>
      </c>
      <c r="BK361" s="188">
        <f>ROUND(I361*H361,2)</f>
        <v>0</v>
      </c>
      <c r="BL361" s="18" t="s">
        <v>137</v>
      </c>
      <c r="BM361" s="187" t="s">
        <v>1463</v>
      </c>
    </row>
    <row r="362" spans="1:65" s="2" customFormat="1" ht="11.25">
      <c r="A362" s="35"/>
      <c r="B362" s="36"/>
      <c r="C362" s="37"/>
      <c r="D362" s="189" t="s">
        <v>139</v>
      </c>
      <c r="E362" s="37"/>
      <c r="F362" s="190" t="s">
        <v>670</v>
      </c>
      <c r="G362" s="37"/>
      <c r="H362" s="37"/>
      <c r="I362" s="191"/>
      <c r="J362" s="37"/>
      <c r="K362" s="37"/>
      <c r="L362" s="40"/>
      <c r="M362" s="192"/>
      <c r="N362" s="193"/>
      <c r="O362" s="65"/>
      <c r="P362" s="65"/>
      <c r="Q362" s="65"/>
      <c r="R362" s="65"/>
      <c r="S362" s="65"/>
      <c r="T362" s="66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T362" s="18" t="s">
        <v>139</v>
      </c>
      <c r="AU362" s="18" t="s">
        <v>82</v>
      </c>
    </row>
    <row r="363" spans="1:65" s="2" customFormat="1" ht="11.25">
      <c r="A363" s="35"/>
      <c r="B363" s="36"/>
      <c r="C363" s="37"/>
      <c r="D363" s="194" t="s">
        <v>141</v>
      </c>
      <c r="E363" s="37"/>
      <c r="F363" s="195" t="s">
        <v>671</v>
      </c>
      <c r="G363" s="37"/>
      <c r="H363" s="37"/>
      <c r="I363" s="191"/>
      <c r="J363" s="37"/>
      <c r="K363" s="37"/>
      <c r="L363" s="40"/>
      <c r="M363" s="192"/>
      <c r="N363" s="193"/>
      <c r="O363" s="65"/>
      <c r="P363" s="65"/>
      <c r="Q363" s="65"/>
      <c r="R363" s="65"/>
      <c r="S363" s="65"/>
      <c r="T363" s="66"/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T363" s="18" t="s">
        <v>141</v>
      </c>
      <c r="AU363" s="18" t="s">
        <v>82</v>
      </c>
    </row>
    <row r="364" spans="1:65" s="13" customFormat="1" ht="11.25">
      <c r="B364" s="196"/>
      <c r="C364" s="197"/>
      <c r="D364" s="189" t="s">
        <v>143</v>
      </c>
      <c r="E364" s="198" t="s">
        <v>19</v>
      </c>
      <c r="F364" s="199" t="s">
        <v>1464</v>
      </c>
      <c r="G364" s="197"/>
      <c r="H364" s="200">
        <v>34</v>
      </c>
      <c r="I364" s="201"/>
      <c r="J364" s="197"/>
      <c r="K364" s="197"/>
      <c r="L364" s="202"/>
      <c r="M364" s="203"/>
      <c r="N364" s="204"/>
      <c r="O364" s="204"/>
      <c r="P364" s="204"/>
      <c r="Q364" s="204"/>
      <c r="R364" s="204"/>
      <c r="S364" s="204"/>
      <c r="T364" s="205"/>
      <c r="AT364" s="206" t="s">
        <v>143</v>
      </c>
      <c r="AU364" s="206" t="s">
        <v>82</v>
      </c>
      <c r="AV364" s="13" t="s">
        <v>82</v>
      </c>
      <c r="AW364" s="13" t="s">
        <v>33</v>
      </c>
      <c r="AX364" s="13" t="s">
        <v>79</v>
      </c>
      <c r="AY364" s="206" t="s">
        <v>130</v>
      </c>
    </row>
    <row r="365" spans="1:65" s="2" customFormat="1" ht="16.5" customHeight="1">
      <c r="A365" s="35"/>
      <c r="B365" s="36"/>
      <c r="C365" s="218" t="s">
        <v>516</v>
      </c>
      <c r="D365" s="218" t="s">
        <v>394</v>
      </c>
      <c r="E365" s="219" t="s">
        <v>685</v>
      </c>
      <c r="F365" s="220" t="s">
        <v>686</v>
      </c>
      <c r="G365" s="221" t="s">
        <v>173</v>
      </c>
      <c r="H365" s="222">
        <v>35.020000000000003</v>
      </c>
      <c r="I365" s="223"/>
      <c r="J365" s="224">
        <f>ROUND(I365*H365,2)</f>
        <v>0</v>
      </c>
      <c r="K365" s="220" t="s">
        <v>136</v>
      </c>
      <c r="L365" s="225"/>
      <c r="M365" s="226" t="s">
        <v>19</v>
      </c>
      <c r="N365" s="227" t="s">
        <v>42</v>
      </c>
      <c r="O365" s="65"/>
      <c r="P365" s="185">
        <f>O365*H365</f>
        <v>0</v>
      </c>
      <c r="Q365" s="185">
        <v>1.3599999999999999E-2</v>
      </c>
      <c r="R365" s="185">
        <f>Q365*H365</f>
        <v>0.47627200000000003</v>
      </c>
      <c r="S365" s="185">
        <v>0</v>
      </c>
      <c r="T365" s="186">
        <f>S365*H365</f>
        <v>0</v>
      </c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R365" s="187" t="s">
        <v>186</v>
      </c>
      <c r="AT365" s="187" t="s">
        <v>394</v>
      </c>
      <c r="AU365" s="187" t="s">
        <v>82</v>
      </c>
      <c r="AY365" s="18" t="s">
        <v>130</v>
      </c>
      <c r="BE365" s="188">
        <f>IF(N365="základní",J365,0)</f>
        <v>0</v>
      </c>
      <c r="BF365" s="188">
        <f>IF(N365="snížená",J365,0)</f>
        <v>0</v>
      </c>
      <c r="BG365" s="188">
        <f>IF(N365="zákl. přenesená",J365,0)</f>
        <v>0</v>
      </c>
      <c r="BH365" s="188">
        <f>IF(N365="sníž. přenesená",J365,0)</f>
        <v>0</v>
      </c>
      <c r="BI365" s="188">
        <f>IF(N365="nulová",J365,0)</f>
        <v>0</v>
      </c>
      <c r="BJ365" s="18" t="s">
        <v>79</v>
      </c>
      <c r="BK365" s="188">
        <f>ROUND(I365*H365,2)</f>
        <v>0</v>
      </c>
      <c r="BL365" s="18" t="s">
        <v>137</v>
      </c>
      <c r="BM365" s="187" t="s">
        <v>1465</v>
      </c>
    </row>
    <row r="366" spans="1:65" s="2" customFormat="1" ht="11.25">
      <c r="A366" s="35"/>
      <c r="B366" s="36"/>
      <c r="C366" s="37"/>
      <c r="D366" s="189" t="s">
        <v>139</v>
      </c>
      <c r="E366" s="37"/>
      <c r="F366" s="190" t="s">
        <v>686</v>
      </c>
      <c r="G366" s="37"/>
      <c r="H366" s="37"/>
      <c r="I366" s="191"/>
      <c r="J366" s="37"/>
      <c r="K366" s="37"/>
      <c r="L366" s="40"/>
      <c r="M366" s="192"/>
      <c r="N366" s="193"/>
      <c r="O366" s="65"/>
      <c r="P366" s="65"/>
      <c r="Q366" s="65"/>
      <c r="R366" s="65"/>
      <c r="S366" s="65"/>
      <c r="T366" s="66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T366" s="18" t="s">
        <v>139</v>
      </c>
      <c r="AU366" s="18" t="s">
        <v>82</v>
      </c>
    </row>
    <row r="367" spans="1:65" s="13" customFormat="1" ht="11.25">
      <c r="B367" s="196"/>
      <c r="C367" s="197"/>
      <c r="D367" s="189" t="s">
        <v>143</v>
      </c>
      <c r="E367" s="198" t="s">
        <v>19</v>
      </c>
      <c r="F367" s="199" t="s">
        <v>1466</v>
      </c>
      <c r="G367" s="197"/>
      <c r="H367" s="200">
        <v>34</v>
      </c>
      <c r="I367" s="201"/>
      <c r="J367" s="197"/>
      <c r="K367" s="197"/>
      <c r="L367" s="202"/>
      <c r="M367" s="203"/>
      <c r="N367" s="204"/>
      <c r="O367" s="204"/>
      <c r="P367" s="204"/>
      <c r="Q367" s="204"/>
      <c r="R367" s="204"/>
      <c r="S367" s="204"/>
      <c r="T367" s="205"/>
      <c r="AT367" s="206" t="s">
        <v>143</v>
      </c>
      <c r="AU367" s="206" t="s">
        <v>82</v>
      </c>
      <c r="AV367" s="13" t="s">
        <v>82</v>
      </c>
      <c r="AW367" s="13" t="s">
        <v>33</v>
      </c>
      <c r="AX367" s="13" t="s">
        <v>79</v>
      </c>
      <c r="AY367" s="206" t="s">
        <v>130</v>
      </c>
    </row>
    <row r="368" spans="1:65" s="13" customFormat="1" ht="11.25">
      <c r="B368" s="196"/>
      <c r="C368" s="197"/>
      <c r="D368" s="189" t="s">
        <v>143</v>
      </c>
      <c r="E368" s="197"/>
      <c r="F368" s="199" t="s">
        <v>1467</v>
      </c>
      <c r="G368" s="197"/>
      <c r="H368" s="200">
        <v>35.020000000000003</v>
      </c>
      <c r="I368" s="201"/>
      <c r="J368" s="197"/>
      <c r="K368" s="197"/>
      <c r="L368" s="202"/>
      <c r="M368" s="203"/>
      <c r="N368" s="204"/>
      <c r="O368" s="204"/>
      <c r="P368" s="204"/>
      <c r="Q368" s="204"/>
      <c r="R368" s="204"/>
      <c r="S368" s="204"/>
      <c r="T368" s="205"/>
      <c r="AT368" s="206" t="s">
        <v>143</v>
      </c>
      <c r="AU368" s="206" t="s">
        <v>82</v>
      </c>
      <c r="AV368" s="13" t="s">
        <v>82</v>
      </c>
      <c r="AW368" s="13" t="s">
        <v>4</v>
      </c>
      <c r="AX368" s="13" t="s">
        <v>79</v>
      </c>
      <c r="AY368" s="206" t="s">
        <v>130</v>
      </c>
    </row>
    <row r="369" spans="1:65" s="2" customFormat="1" ht="21.75" customHeight="1">
      <c r="A369" s="35"/>
      <c r="B369" s="36"/>
      <c r="C369" s="176" t="s">
        <v>523</v>
      </c>
      <c r="D369" s="176" t="s">
        <v>132</v>
      </c>
      <c r="E369" s="177" t="s">
        <v>1468</v>
      </c>
      <c r="F369" s="178" t="s">
        <v>1469</v>
      </c>
      <c r="G369" s="179" t="s">
        <v>427</v>
      </c>
      <c r="H369" s="180">
        <v>19</v>
      </c>
      <c r="I369" s="181"/>
      <c r="J369" s="182">
        <f>ROUND(I369*H369,2)</f>
        <v>0</v>
      </c>
      <c r="K369" s="178" t="s">
        <v>136</v>
      </c>
      <c r="L369" s="40"/>
      <c r="M369" s="183" t="s">
        <v>19</v>
      </c>
      <c r="N369" s="184" t="s">
        <v>42</v>
      </c>
      <c r="O369" s="65"/>
      <c r="P369" s="185">
        <f>O369*H369</f>
        <v>0</v>
      </c>
      <c r="Q369" s="185">
        <v>0</v>
      </c>
      <c r="R369" s="185">
        <f>Q369*H369</f>
        <v>0</v>
      </c>
      <c r="S369" s="185">
        <v>0</v>
      </c>
      <c r="T369" s="186">
        <f>S369*H369</f>
        <v>0</v>
      </c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R369" s="187" t="s">
        <v>137</v>
      </c>
      <c r="AT369" s="187" t="s">
        <v>132</v>
      </c>
      <c r="AU369" s="187" t="s">
        <v>82</v>
      </c>
      <c r="AY369" s="18" t="s">
        <v>130</v>
      </c>
      <c r="BE369" s="188">
        <f>IF(N369="základní",J369,0)</f>
        <v>0</v>
      </c>
      <c r="BF369" s="188">
        <f>IF(N369="snížená",J369,0)</f>
        <v>0</v>
      </c>
      <c r="BG369" s="188">
        <f>IF(N369="zákl. přenesená",J369,0)</f>
        <v>0</v>
      </c>
      <c r="BH369" s="188">
        <f>IF(N369="sníž. přenesená",J369,0)</f>
        <v>0</v>
      </c>
      <c r="BI369" s="188">
        <f>IF(N369="nulová",J369,0)</f>
        <v>0</v>
      </c>
      <c r="BJ369" s="18" t="s">
        <v>79</v>
      </c>
      <c r="BK369" s="188">
        <f>ROUND(I369*H369,2)</f>
        <v>0</v>
      </c>
      <c r="BL369" s="18" t="s">
        <v>137</v>
      </c>
      <c r="BM369" s="187" t="s">
        <v>1470</v>
      </c>
    </row>
    <row r="370" spans="1:65" s="2" customFormat="1" ht="19.5">
      <c r="A370" s="35"/>
      <c r="B370" s="36"/>
      <c r="C370" s="37"/>
      <c r="D370" s="189" t="s">
        <v>139</v>
      </c>
      <c r="E370" s="37"/>
      <c r="F370" s="190" t="s">
        <v>1471</v>
      </c>
      <c r="G370" s="37"/>
      <c r="H370" s="37"/>
      <c r="I370" s="191"/>
      <c r="J370" s="37"/>
      <c r="K370" s="37"/>
      <c r="L370" s="40"/>
      <c r="M370" s="192"/>
      <c r="N370" s="193"/>
      <c r="O370" s="65"/>
      <c r="P370" s="65"/>
      <c r="Q370" s="65"/>
      <c r="R370" s="65"/>
      <c r="S370" s="65"/>
      <c r="T370" s="66"/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T370" s="18" t="s">
        <v>139</v>
      </c>
      <c r="AU370" s="18" t="s">
        <v>82</v>
      </c>
    </row>
    <row r="371" spans="1:65" s="2" customFormat="1" ht="11.25">
      <c r="A371" s="35"/>
      <c r="B371" s="36"/>
      <c r="C371" s="37"/>
      <c r="D371" s="194" t="s">
        <v>141</v>
      </c>
      <c r="E371" s="37"/>
      <c r="F371" s="195" t="s">
        <v>1472</v>
      </c>
      <c r="G371" s="37"/>
      <c r="H371" s="37"/>
      <c r="I371" s="191"/>
      <c r="J371" s="37"/>
      <c r="K371" s="37"/>
      <c r="L371" s="40"/>
      <c r="M371" s="192"/>
      <c r="N371" s="193"/>
      <c r="O371" s="65"/>
      <c r="P371" s="65"/>
      <c r="Q371" s="65"/>
      <c r="R371" s="65"/>
      <c r="S371" s="65"/>
      <c r="T371" s="66"/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T371" s="18" t="s">
        <v>141</v>
      </c>
      <c r="AU371" s="18" t="s">
        <v>82</v>
      </c>
    </row>
    <row r="372" spans="1:65" s="14" customFormat="1" ht="11.25">
      <c r="B372" s="208"/>
      <c r="C372" s="209"/>
      <c r="D372" s="189" t="s">
        <v>143</v>
      </c>
      <c r="E372" s="210" t="s">
        <v>19</v>
      </c>
      <c r="F372" s="211" t="s">
        <v>1423</v>
      </c>
      <c r="G372" s="209"/>
      <c r="H372" s="210" t="s">
        <v>19</v>
      </c>
      <c r="I372" s="212"/>
      <c r="J372" s="209"/>
      <c r="K372" s="209"/>
      <c r="L372" s="213"/>
      <c r="M372" s="214"/>
      <c r="N372" s="215"/>
      <c r="O372" s="215"/>
      <c r="P372" s="215"/>
      <c r="Q372" s="215"/>
      <c r="R372" s="215"/>
      <c r="S372" s="215"/>
      <c r="T372" s="216"/>
      <c r="AT372" s="217" t="s">
        <v>143</v>
      </c>
      <c r="AU372" s="217" t="s">
        <v>82</v>
      </c>
      <c r="AV372" s="14" t="s">
        <v>79</v>
      </c>
      <c r="AW372" s="14" t="s">
        <v>33</v>
      </c>
      <c r="AX372" s="14" t="s">
        <v>71</v>
      </c>
      <c r="AY372" s="217" t="s">
        <v>130</v>
      </c>
    </row>
    <row r="373" spans="1:65" s="13" customFormat="1" ht="11.25">
      <c r="B373" s="196"/>
      <c r="C373" s="197"/>
      <c r="D373" s="189" t="s">
        <v>143</v>
      </c>
      <c r="E373" s="198" t="s">
        <v>19</v>
      </c>
      <c r="F373" s="199" t="s">
        <v>1473</v>
      </c>
      <c r="G373" s="197"/>
      <c r="H373" s="200">
        <v>2</v>
      </c>
      <c r="I373" s="201"/>
      <c r="J373" s="197"/>
      <c r="K373" s="197"/>
      <c r="L373" s="202"/>
      <c r="M373" s="203"/>
      <c r="N373" s="204"/>
      <c r="O373" s="204"/>
      <c r="P373" s="204"/>
      <c r="Q373" s="204"/>
      <c r="R373" s="204"/>
      <c r="S373" s="204"/>
      <c r="T373" s="205"/>
      <c r="AT373" s="206" t="s">
        <v>143</v>
      </c>
      <c r="AU373" s="206" t="s">
        <v>82</v>
      </c>
      <c r="AV373" s="13" t="s">
        <v>82</v>
      </c>
      <c r="AW373" s="13" t="s">
        <v>33</v>
      </c>
      <c r="AX373" s="13" t="s">
        <v>71</v>
      </c>
      <c r="AY373" s="206" t="s">
        <v>130</v>
      </c>
    </row>
    <row r="374" spans="1:65" s="13" customFormat="1" ht="11.25">
      <c r="B374" s="196"/>
      <c r="C374" s="197"/>
      <c r="D374" s="189" t="s">
        <v>143</v>
      </c>
      <c r="E374" s="198" t="s">
        <v>19</v>
      </c>
      <c r="F374" s="199" t="s">
        <v>1474</v>
      </c>
      <c r="G374" s="197"/>
      <c r="H374" s="200">
        <v>2</v>
      </c>
      <c r="I374" s="201"/>
      <c r="J374" s="197"/>
      <c r="K374" s="197"/>
      <c r="L374" s="202"/>
      <c r="M374" s="203"/>
      <c r="N374" s="204"/>
      <c r="O374" s="204"/>
      <c r="P374" s="204"/>
      <c r="Q374" s="204"/>
      <c r="R374" s="204"/>
      <c r="S374" s="204"/>
      <c r="T374" s="205"/>
      <c r="AT374" s="206" t="s">
        <v>143</v>
      </c>
      <c r="AU374" s="206" t="s">
        <v>82</v>
      </c>
      <c r="AV374" s="13" t="s">
        <v>82</v>
      </c>
      <c r="AW374" s="13" t="s">
        <v>33</v>
      </c>
      <c r="AX374" s="13" t="s">
        <v>71</v>
      </c>
      <c r="AY374" s="206" t="s">
        <v>130</v>
      </c>
    </row>
    <row r="375" spans="1:65" s="13" customFormat="1" ht="11.25">
      <c r="B375" s="196"/>
      <c r="C375" s="197"/>
      <c r="D375" s="189" t="s">
        <v>143</v>
      </c>
      <c r="E375" s="198" t="s">
        <v>19</v>
      </c>
      <c r="F375" s="199" t="s">
        <v>1475</v>
      </c>
      <c r="G375" s="197"/>
      <c r="H375" s="200">
        <v>2</v>
      </c>
      <c r="I375" s="201"/>
      <c r="J375" s="197"/>
      <c r="K375" s="197"/>
      <c r="L375" s="202"/>
      <c r="M375" s="203"/>
      <c r="N375" s="204"/>
      <c r="O375" s="204"/>
      <c r="P375" s="204"/>
      <c r="Q375" s="204"/>
      <c r="R375" s="204"/>
      <c r="S375" s="204"/>
      <c r="T375" s="205"/>
      <c r="AT375" s="206" t="s">
        <v>143</v>
      </c>
      <c r="AU375" s="206" t="s">
        <v>82</v>
      </c>
      <c r="AV375" s="13" t="s">
        <v>82</v>
      </c>
      <c r="AW375" s="13" t="s">
        <v>33</v>
      </c>
      <c r="AX375" s="13" t="s">
        <v>71</v>
      </c>
      <c r="AY375" s="206" t="s">
        <v>130</v>
      </c>
    </row>
    <row r="376" spans="1:65" s="13" customFormat="1" ht="11.25">
      <c r="B376" s="196"/>
      <c r="C376" s="197"/>
      <c r="D376" s="189" t="s">
        <v>143</v>
      </c>
      <c r="E376" s="198" t="s">
        <v>19</v>
      </c>
      <c r="F376" s="199" t="s">
        <v>1476</v>
      </c>
      <c r="G376" s="197"/>
      <c r="H376" s="200">
        <v>2</v>
      </c>
      <c r="I376" s="201"/>
      <c r="J376" s="197"/>
      <c r="K376" s="197"/>
      <c r="L376" s="202"/>
      <c r="M376" s="203"/>
      <c r="N376" s="204"/>
      <c r="O376" s="204"/>
      <c r="P376" s="204"/>
      <c r="Q376" s="204"/>
      <c r="R376" s="204"/>
      <c r="S376" s="204"/>
      <c r="T376" s="205"/>
      <c r="AT376" s="206" t="s">
        <v>143</v>
      </c>
      <c r="AU376" s="206" t="s">
        <v>82</v>
      </c>
      <c r="AV376" s="13" t="s">
        <v>82</v>
      </c>
      <c r="AW376" s="13" t="s">
        <v>33</v>
      </c>
      <c r="AX376" s="13" t="s">
        <v>71</v>
      </c>
      <c r="AY376" s="206" t="s">
        <v>130</v>
      </c>
    </row>
    <row r="377" spans="1:65" s="13" customFormat="1" ht="11.25">
      <c r="B377" s="196"/>
      <c r="C377" s="197"/>
      <c r="D377" s="189" t="s">
        <v>143</v>
      </c>
      <c r="E377" s="198" t="s">
        <v>19</v>
      </c>
      <c r="F377" s="199" t="s">
        <v>1477</v>
      </c>
      <c r="G377" s="197"/>
      <c r="H377" s="200">
        <v>3</v>
      </c>
      <c r="I377" s="201"/>
      <c r="J377" s="197"/>
      <c r="K377" s="197"/>
      <c r="L377" s="202"/>
      <c r="M377" s="203"/>
      <c r="N377" s="204"/>
      <c r="O377" s="204"/>
      <c r="P377" s="204"/>
      <c r="Q377" s="204"/>
      <c r="R377" s="204"/>
      <c r="S377" s="204"/>
      <c r="T377" s="205"/>
      <c r="AT377" s="206" t="s">
        <v>143</v>
      </c>
      <c r="AU377" s="206" t="s">
        <v>82</v>
      </c>
      <c r="AV377" s="13" t="s">
        <v>82</v>
      </c>
      <c r="AW377" s="13" t="s">
        <v>33</v>
      </c>
      <c r="AX377" s="13" t="s">
        <v>71</v>
      </c>
      <c r="AY377" s="206" t="s">
        <v>130</v>
      </c>
    </row>
    <row r="378" spans="1:65" s="13" customFormat="1" ht="11.25">
      <c r="B378" s="196"/>
      <c r="C378" s="197"/>
      <c r="D378" s="189" t="s">
        <v>143</v>
      </c>
      <c r="E378" s="198" t="s">
        <v>19</v>
      </c>
      <c r="F378" s="199" t="s">
        <v>1478</v>
      </c>
      <c r="G378" s="197"/>
      <c r="H378" s="200">
        <v>3</v>
      </c>
      <c r="I378" s="201"/>
      <c r="J378" s="197"/>
      <c r="K378" s="197"/>
      <c r="L378" s="202"/>
      <c r="M378" s="203"/>
      <c r="N378" s="204"/>
      <c r="O378" s="204"/>
      <c r="P378" s="204"/>
      <c r="Q378" s="204"/>
      <c r="R378" s="204"/>
      <c r="S378" s="204"/>
      <c r="T378" s="205"/>
      <c r="AT378" s="206" t="s">
        <v>143</v>
      </c>
      <c r="AU378" s="206" t="s">
        <v>82</v>
      </c>
      <c r="AV378" s="13" t="s">
        <v>82</v>
      </c>
      <c r="AW378" s="13" t="s">
        <v>33</v>
      </c>
      <c r="AX378" s="13" t="s">
        <v>71</v>
      </c>
      <c r="AY378" s="206" t="s">
        <v>130</v>
      </c>
    </row>
    <row r="379" spans="1:65" s="13" customFormat="1" ht="11.25">
      <c r="B379" s="196"/>
      <c r="C379" s="197"/>
      <c r="D379" s="189" t="s">
        <v>143</v>
      </c>
      <c r="E379" s="198" t="s">
        <v>19</v>
      </c>
      <c r="F379" s="199" t="s">
        <v>1479</v>
      </c>
      <c r="G379" s="197"/>
      <c r="H379" s="200">
        <v>2</v>
      </c>
      <c r="I379" s="201"/>
      <c r="J379" s="197"/>
      <c r="K379" s="197"/>
      <c r="L379" s="202"/>
      <c r="M379" s="203"/>
      <c r="N379" s="204"/>
      <c r="O379" s="204"/>
      <c r="P379" s="204"/>
      <c r="Q379" s="204"/>
      <c r="R379" s="204"/>
      <c r="S379" s="204"/>
      <c r="T379" s="205"/>
      <c r="AT379" s="206" t="s">
        <v>143</v>
      </c>
      <c r="AU379" s="206" t="s">
        <v>82</v>
      </c>
      <c r="AV379" s="13" t="s">
        <v>82</v>
      </c>
      <c r="AW379" s="13" t="s">
        <v>33</v>
      </c>
      <c r="AX379" s="13" t="s">
        <v>71</v>
      </c>
      <c r="AY379" s="206" t="s">
        <v>130</v>
      </c>
    </row>
    <row r="380" spans="1:65" s="13" customFormat="1" ht="11.25">
      <c r="B380" s="196"/>
      <c r="C380" s="197"/>
      <c r="D380" s="189" t="s">
        <v>143</v>
      </c>
      <c r="E380" s="198" t="s">
        <v>19</v>
      </c>
      <c r="F380" s="199" t="s">
        <v>1480</v>
      </c>
      <c r="G380" s="197"/>
      <c r="H380" s="200">
        <v>2</v>
      </c>
      <c r="I380" s="201"/>
      <c r="J380" s="197"/>
      <c r="K380" s="197"/>
      <c r="L380" s="202"/>
      <c r="M380" s="203"/>
      <c r="N380" s="204"/>
      <c r="O380" s="204"/>
      <c r="P380" s="204"/>
      <c r="Q380" s="204"/>
      <c r="R380" s="204"/>
      <c r="S380" s="204"/>
      <c r="T380" s="205"/>
      <c r="AT380" s="206" t="s">
        <v>143</v>
      </c>
      <c r="AU380" s="206" t="s">
        <v>82</v>
      </c>
      <c r="AV380" s="13" t="s">
        <v>82</v>
      </c>
      <c r="AW380" s="13" t="s">
        <v>33</v>
      </c>
      <c r="AX380" s="13" t="s">
        <v>71</v>
      </c>
      <c r="AY380" s="206" t="s">
        <v>130</v>
      </c>
    </row>
    <row r="381" spans="1:65" s="13" customFormat="1" ht="11.25">
      <c r="B381" s="196"/>
      <c r="C381" s="197"/>
      <c r="D381" s="189" t="s">
        <v>143</v>
      </c>
      <c r="E381" s="198" t="s">
        <v>19</v>
      </c>
      <c r="F381" s="199" t="s">
        <v>1481</v>
      </c>
      <c r="G381" s="197"/>
      <c r="H381" s="200">
        <v>1</v>
      </c>
      <c r="I381" s="201"/>
      <c r="J381" s="197"/>
      <c r="K381" s="197"/>
      <c r="L381" s="202"/>
      <c r="M381" s="203"/>
      <c r="N381" s="204"/>
      <c r="O381" s="204"/>
      <c r="P381" s="204"/>
      <c r="Q381" s="204"/>
      <c r="R381" s="204"/>
      <c r="S381" s="204"/>
      <c r="T381" s="205"/>
      <c r="AT381" s="206" t="s">
        <v>143</v>
      </c>
      <c r="AU381" s="206" t="s">
        <v>82</v>
      </c>
      <c r="AV381" s="13" t="s">
        <v>82</v>
      </c>
      <c r="AW381" s="13" t="s">
        <v>33</v>
      </c>
      <c r="AX381" s="13" t="s">
        <v>71</v>
      </c>
      <c r="AY381" s="206" t="s">
        <v>130</v>
      </c>
    </row>
    <row r="382" spans="1:65" s="2" customFormat="1" ht="16.5" customHeight="1">
      <c r="A382" s="35"/>
      <c r="B382" s="36"/>
      <c r="C382" s="218" t="s">
        <v>531</v>
      </c>
      <c r="D382" s="218" t="s">
        <v>394</v>
      </c>
      <c r="E382" s="219" t="s">
        <v>1482</v>
      </c>
      <c r="F382" s="220" t="s">
        <v>1483</v>
      </c>
      <c r="G382" s="221" t="s">
        <v>427</v>
      </c>
      <c r="H382" s="222">
        <v>4</v>
      </c>
      <c r="I382" s="223"/>
      <c r="J382" s="224">
        <f>ROUND(I382*H382,2)</f>
        <v>0</v>
      </c>
      <c r="K382" s="220" t="s">
        <v>136</v>
      </c>
      <c r="L382" s="225"/>
      <c r="M382" s="226" t="s">
        <v>19</v>
      </c>
      <c r="N382" s="227" t="s">
        <v>42</v>
      </c>
      <c r="O382" s="65"/>
      <c r="P382" s="185">
        <f>O382*H382</f>
        <v>0</v>
      </c>
      <c r="Q382" s="185">
        <v>6.4000000000000005E-4</v>
      </c>
      <c r="R382" s="185">
        <f>Q382*H382</f>
        <v>2.5600000000000002E-3</v>
      </c>
      <c r="S382" s="185">
        <v>0</v>
      </c>
      <c r="T382" s="186">
        <f>S382*H382</f>
        <v>0</v>
      </c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R382" s="187" t="s">
        <v>186</v>
      </c>
      <c r="AT382" s="187" t="s">
        <v>394</v>
      </c>
      <c r="AU382" s="187" t="s">
        <v>82</v>
      </c>
      <c r="AY382" s="18" t="s">
        <v>130</v>
      </c>
      <c r="BE382" s="188">
        <f>IF(N382="základní",J382,0)</f>
        <v>0</v>
      </c>
      <c r="BF382" s="188">
        <f>IF(N382="snížená",J382,0)</f>
        <v>0</v>
      </c>
      <c r="BG382" s="188">
        <f>IF(N382="zákl. přenesená",J382,0)</f>
        <v>0</v>
      </c>
      <c r="BH382" s="188">
        <f>IF(N382="sníž. přenesená",J382,0)</f>
        <v>0</v>
      </c>
      <c r="BI382" s="188">
        <f>IF(N382="nulová",J382,0)</f>
        <v>0</v>
      </c>
      <c r="BJ382" s="18" t="s">
        <v>79</v>
      </c>
      <c r="BK382" s="188">
        <f>ROUND(I382*H382,2)</f>
        <v>0</v>
      </c>
      <c r="BL382" s="18" t="s">
        <v>137</v>
      </c>
      <c r="BM382" s="187" t="s">
        <v>1484</v>
      </c>
    </row>
    <row r="383" spans="1:65" s="2" customFormat="1" ht="11.25">
      <c r="A383" s="35"/>
      <c r="B383" s="36"/>
      <c r="C383" s="37"/>
      <c r="D383" s="189" t="s">
        <v>139</v>
      </c>
      <c r="E383" s="37"/>
      <c r="F383" s="190" t="s">
        <v>1483</v>
      </c>
      <c r="G383" s="37"/>
      <c r="H383" s="37"/>
      <c r="I383" s="191"/>
      <c r="J383" s="37"/>
      <c r="K383" s="37"/>
      <c r="L383" s="40"/>
      <c r="M383" s="192"/>
      <c r="N383" s="193"/>
      <c r="O383" s="65"/>
      <c r="P383" s="65"/>
      <c r="Q383" s="65"/>
      <c r="R383" s="65"/>
      <c r="S383" s="65"/>
      <c r="T383" s="66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T383" s="18" t="s">
        <v>139</v>
      </c>
      <c r="AU383" s="18" t="s">
        <v>82</v>
      </c>
    </row>
    <row r="384" spans="1:65" s="2" customFormat="1" ht="19.5">
      <c r="A384" s="35"/>
      <c r="B384" s="36"/>
      <c r="C384" s="37"/>
      <c r="D384" s="189" t="s">
        <v>233</v>
      </c>
      <c r="E384" s="37"/>
      <c r="F384" s="207" t="s">
        <v>1485</v>
      </c>
      <c r="G384" s="37"/>
      <c r="H384" s="37"/>
      <c r="I384" s="191"/>
      <c r="J384" s="37"/>
      <c r="K384" s="37"/>
      <c r="L384" s="40"/>
      <c r="M384" s="192"/>
      <c r="N384" s="193"/>
      <c r="O384" s="65"/>
      <c r="P384" s="65"/>
      <c r="Q384" s="65"/>
      <c r="R384" s="65"/>
      <c r="S384" s="65"/>
      <c r="T384" s="66"/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T384" s="18" t="s">
        <v>233</v>
      </c>
      <c r="AU384" s="18" t="s">
        <v>82</v>
      </c>
    </row>
    <row r="385" spans="1:65" s="13" customFormat="1" ht="11.25">
      <c r="B385" s="196"/>
      <c r="C385" s="197"/>
      <c r="D385" s="189" t="s">
        <v>143</v>
      </c>
      <c r="E385" s="198" t="s">
        <v>19</v>
      </c>
      <c r="F385" s="199" t="s">
        <v>1486</v>
      </c>
      <c r="G385" s="197"/>
      <c r="H385" s="200">
        <v>4</v>
      </c>
      <c r="I385" s="201"/>
      <c r="J385" s="197"/>
      <c r="K385" s="197"/>
      <c r="L385" s="202"/>
      <c r="M385" s="203"/>
      <c r="N385" s="204"/>
      <c r="O385" s="204"/>
      <c r="P385" s="204"/>
      <c r="Q385" s="204"/>
      <c r="R385" s="204"/>
      <c r="S385" s="204"/>
      <c r="T385" s="205"/>
      <c r="AT385" s="206" t="s">
        <v>143</v>
      </c>
      <c r="AU385" s="206" t="s">
        <v>82</v>
      </c>
      <c r="AV385" s="13" t="s">
        <v>82</v>
      </c>
      <c r="AW385" s="13" t="s">
        <v>33</v>
      </c>
      <c r="AX385" s="13" t="s">
        <v>79</v>
      </c>
      <c r="AY385" s="206" t="s">
        <v>130</v>
      </c>
    </row>
    <row r="386" spans="1:65" s="2" customFormat="1" ht="16.5" customHeight="1">
      <c r="A386" s="35"/>
      <c r="B386" s="36"/>
      <c r="C386" s="218" t="s">
        <v>539</v>
      </c>
      <c r="D386" s="218" t="s">
        <v>394</v>
      </c>
      <c r="E386" s="219" t="s">
        <v>1487</v>
      </c>
      <c r="F386" s="220" t="s">
        <v>1488</v>
      </c>
      <c r="G386" s="221" t="s">
        <v>427</v>
      </c>
      <c r="H386" s="222">
        <v>9</v>
      </c>
      <c r="I386" s="223"/>
      <c r="J386" s="224">
        <f>ROUND(I386*H386,2)</f>
        <v>0</v>
      </c>
      <c r="K386" s="220" t="s">
        <v>136</v>
      </c>
      <c r="L386" s="225"/>
      <c r="M386" s="226" t="s">
        <v>19</v>
      </c>
      <c r="N386" s="227" t="s">
        <v>42</v>
      </c>
      <c r="O386" s="65"/>
      <c r="P386" s="185">
        <f>O386*H386</f>
        <v>0</v>
      </c>
      <c r="Q386" s="185">
        <v>5.0000000000000001E-4</v>
      </c>
      <c r="R386" s="185">
        <f>Q386*H386</f>
        <v>4.5000000000000005E-3</v>
      </c>
      <c r="S386" s="185">
        <v>0</v>
      </c>
      <c r="T386" s="186">
        <f>S386*H386</f>
        <v>0</v>
      </c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R386" s="187" t="s">
        <v>186</v>
      </c>
      <c r="AT386" s="187" t="s">
        <v>394</v>
      </c>
      <c r="AU386" s="187" t="s">
        <v>82</v>
      </c>
      <c r="AY386" s="18" t="s">
        <v>130</v>
      </c>
      <c r="BE386" s="188">
        <f>IF(N386="základní",J386,0)</f>
        <v>0</v>
      </c>
      <c r="BF386" s="188">
        <f>IF(N386="snížená",J386,0)</f>
        <v>0</v>
      </c>
      <c r="BG386" s="188">
        <f>IF(N386="zákl. přenesená",J386,0)</f>
        <v>0</v>
      </c>
      <c r="BH386" s="188">
        <f>IF(N386="sníž. přenesená",J386,0)</f>
        <v>0</v>
      </c>
      <c r="BI386" s="188">
        <f>IF(N386="nulová",J386,0)</f>
        <v>0</v>
      </c>
      <c r="BJ386" s="18" t="s">
        <v>79</v>
      </c>
      <c r="BK386" s="188">
        <f>ROUND(I386*H386,2)</f>
        <v>0</v>
      </c>
      <c r="BL386" s="18" t="s">
        <v>137</v>
      </c>
      <c r="BM386" s="187" t="s">
        <v>1489</v>
      </c>
    </row>
    <row r="387" spans="1:65" s="2" customFormat="1" ht="11.25">
      <c r="A387" s="35"/>
      <c r="B387" s="36"/>
      <c r="C387" s="37"/>
      <c r="D387" s="189" t="s">
        <v>139</v>
      </c>
      <c r="E387" s="37"/>
      <c r="F387" s="190" t="s">
        <v>1488</v>
      </c>
      <c r="G387" s="37"/>
      <c r="H387" s="37"/>
      <c r="I387" s="191"/>
      <c r="J387" s="37"/>
      <c r="K387" s="37"/>
      <c r="L387" s="40"/>
      <c r="M387" s="192"/>
      <c r="N387" s="193"/>
      <c r="O387" s="65"/>
      <c r="P387" s="65"/>
      <c r="Q387" s="65"/>
      <c r="R387" s="65"/>
      <c r="S387" s="65"/>
      <c r="T387" s="66"/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T387" s="18" t="s">
        <v>139</v>
      </c>
      <c r="AU387" s="18" t="s">
        <v>82</v>
      </c>
    </row>
    <row r="388" spans="1:65" s="2" customFormat="1" ht="19.5">
      <c r="A388" s="35"/>
      <c r="B388" s="36"/>
      <c r="C388" s="37"/>
      <c r="D388" s="189" t="s">
        <v>233</v>
      </c>
      <c r="E388" s="37"/>
      <c r="F388" s="207" t="s">
        <v>1490</v>
      </c>
      <c r="G388" s="37"/>
      <c r="H388" s="37"/>
      <c r="I388" s="191"/>
      <c r="J388" s="37"/>
      <c r="K388" s="37"/>
      <c r="L388" s="40"/>
      <c r="M388" s="192"/>
      <c r="N388" s="193"/>
      <c r="O388" s="65"/>
      <c r="P388" s="65"/>
      <c r="Q388" s="65"/>
      <c r="R388" s="65"/>
      <c r="S388" s="65"/>
      <c r="T388" s="66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T388" s="18" t="s">
        <v>233</v>
      </c>
      <c r="AU388" s="18" t="s">
        <v>82</v>
      </c>
    </row>
    <row r="389" spans="1:65" s="13" customFormat="1" ht="11.25">
      <c r="B389" s="196"/>
      <c r="C389" s="197"/>
      <c r="D389" s="189" t="s">
        <v>143</v>
      </c>
      <c r="E389" s="198" t="s">
        <v>19</v>
      </c>
      <c r="F389" s="199" t="s">
        <v>1491</v>
      </c>
      <c r="G389" s="197"/>
      <c r="H389" s="200">
        <v>9</v>
      </c>
      <c r="I389" s="201"/>
      <c r="J389" s="197"/>
      <c r="K389" s="197"/>
      <c r="L389" s="202"/>
      <c r="M389" s="203"/>
      <c r="N389" s="204"/>
      <c r="O389" s="204"/>
      <c r="P389" s="204"/>
      <c r="Q389" s="204"/>
      <c r="R389" s="204"/>
      <c r="S389" s="204"/>
      <c r="T389" s="205"/>
      <c r="AT389" s="206" t="s">
        <v>143</v>
      </c>
      <c r="AU389" s="206" t="s">
        <v>82</v>
      </c>
      <c r="AV389" s="13" t="s">
        <v>82</v>
      </c>
      <c r="AW389" s="13" t="s">
        <v>33</v>
      </c>
      <c r="AX389" s="13" t="s">
        <v>79</v>
      </c>
      <c r="AY389" s="206" t="s">
        <v>130</v>
      </c>
    </row>
    <row r="390" spans="1:65" s="2" customFormat="1" ht="16.5" customHeight="1">
      <c r="A390" s="35"/>
      <c r="B390" s="36"/>
      <c r="C390" s="218" t="s">
        <v>548</v>
      </c>
      <c r="D390" s="218" t="s">
        <v>394</v>
      </c>
      <c r="E390" s="219" t="s">
        <v>1492</v>
      </c>
      <c r="F390" s="220" t="s">
        <v>1493</v>
      </c>
      <c r="G390" s="221" t="s">
        <v>427</v>
      </c>
      <c r="H390" s="222">
        <v>6</v>
      </c>
      <c r="I390" s="223"/>
      <c r="J390" s="224">
        <f>ROUND(I390*H390,2)</f>
        <v>0</v>
      </c>
      <c r="K390" s="220" t="s">
        <v>136</v>
      </c>
      <c r="L390" s="225"/>
      <c r="M390" s="226" t="s">
        <v>19</v>
      </c>
      <c r="N390" s="227" t="s">
        <v>42</v>
      </c>
      <c r="O390" s="65"/>
      <c r="P390" s="185">
        <f>O390*H390</f>
        <v>0</v>
      </c>
      <c r="Q390" s="185">
        <v>1.4E-3</v>
      </c>
      <c r="R390" s="185">
        <f>Q390*H390</f>
        <v>8.3999999999999995E-3</v>
      </c>
      <c r="S390" s="185">
        <v>0</v>
      </c>
      <c r="T390" s="186">
        <f>S390*H390</f>
        <v>0</v>
      </c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R390" s="187" t="s">
        <v>186</v>
      </c>
      <c r="AT390" s="187" t="s">
        <v>394</v>
      </c>
      <c r="AU390" s="187" t="s">
        <v>82</v>
      </c>
      <c r="AY390" s="18" t="s">
        <v>130</v>
      </c>
      <c r="BE390" s="188">
        <f>IF(N390="základní",J390,0)</f>
        <v>0</v>
      </c>
      <c r="BF390" s="188">
        <f>IF(N390="snížená",J390,0)</f>
        <v>0</v>
      </c>
      <c r="BG390" s="188">
        <f>IF(N390="zákl. přenesená",J390,0)</f>
        <v>0</v>
      </c>
      <c r="BH390" s="188">
        <f>IF(N390="sníž. přenesená",J390,0)</f>
        <v>0</v>
      </c>
      <c r="BI390" s="188">
        <f>IF(N390="nulová",J390,0)</f>
        <v>0</v>
      </c>
      <c r="BJ390" s="18" t="s">
        <v>79</v>
      </c>
      <c r="BK390" s="188">
        <f>ROUND(I390*H390,2)</f>
        <v>0</v>
      </c>
      <c r="BL390" s="18" t="s">
        <v>137</v>
      </c>
      <c r="BM390" s="187" t="s">
        <v>1494</v>
      </c>
    </row>
    <row r="391" spans="1:65" s="2" customFormat="1" ht="11.25">
      <c r="A391" s="35"/>
      <c r="B391" s="36"/>
      <c r="C391" s="37"/>
      <c r="D391" s="189" t="s">
        <v>139</v>
      </c>
      <c r="E391" s="37"/>
      <c r="F391" s="190" t="s">
        <v>1493</v>
      </c>
      <c r="G391" s="37"/>
      <c r="H391" s="37"/>
      <c r="I391" s="191"/>
      <c r="J391" s="37"/>
      <c r="K391" s="37"/>
      <c r="L391" s="40"/>
      <c r="M391" s="192"/>
      <c r="N391" s="193"/>
      <c r="O391" s="65"/>
      <c r="P391" s="65"/>
      <c r="Q391" s="65"/>
      <c r="R391" s="65"/>
      <c r="S391" s="65"/>
      <c r="T391" s="66"/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T391" s="18" t="s">
        <v>139</v>
      </c>
      <c r="AU391" s="18" t="s">
        <v>82</v>
      </c>
    </row>
    <row r="392" spans="1:65" s="13" customFormat="1" ht="11.25">
      <c r="B392" s="196"/>
      <c r="C392" s="197"/>
      <c r="D392" s="189" t="s">
        <v>143</v>
      </c>
      <c r="E392" s="198" t="s">
        <v>19</v>
      </c>
      <c r="F392" s="199" t="s">
        <v>1495</v>
      </c>
      <c r="G392" s="197"/>
      <c r="H392" s="200">
        <v>2</v>
      </c>
      <c r="I392" s="201"/>
      <c r="J392" s="197"/>
      <c r="K392" s="197"/>
      <c r="L392" s="202"/>
      <c r="M392" s="203"/>
      <c r="N392" s="204"/>
      <c r="O392" s="204"/>
      <c r="P392" s="204"/>
      <c r="Q392" s="204"/>
      <c r="R392" s="204"/>
      <c r="S392" s="204"/>
      <c r="T392" s="205"/>
      <c r="AT392" s="206" t="s">
        <v>143</v>
      </c>
      <c r="AU392" s="206" t="s">
        <v>82</v>
      </c>
      <c r="AV392" s="13" t="s">
        <v>82</v>
      </c>
      <c r="AW392" s="13" t="s">
        <v>33</v>
      </c>
      <c r="AX392" s="13" t="s">
        <v>71</v>
      </c>
      <c r="AY392" s="206" t="s">
        <v>130</v>
      </c>
    </row>
    <row r="393" spans="1:65" s="13" customFormat="1" ht="11.25">
      <c r="B393" s="196"/>
      <c r="C393" s="197"/>
      <c r="D393" s="189" t="s">
        <v>143</v>
      </c>
      <c r="E393" s="198" t="s">
        <v>19</v>
      </c>
      <c r="F393" s="199" t="s">
        <v>1496</v>
      </c>
      <c r="G393" s="197"/>
      <c r="H393" s="200">
        <v>2</v>
      </c>
      <c r="I393" s="201"/>
      <c r="J393" s="197"/>
      <c r="K393" s="197"/>
      <c r="L393" s="202"/>
      <c r="M393" s="203"/>
      <c r="N393" s="204"/>
      <c r="O393" s="204"/>
      <c r="P393" s="204"/>
      <c r="Q393" s="204"/>
      <c r="R393" s="204"/>
      <c r="S393" s="204"/>
      <c r="T393" s="205"/>
      <c r="AT393" s="206" t="s">
        <v>143</v>
      </c>
      <c r="AU393" s="206" t="s">
        <v>82</v>
      </c>
      <c r="AV393" s="13" t="s">
        <v>82</v>
      </c>
      <c r="AW393" s="13" t="s">
        <v>33</v>
      </c>
      <c r="AX393" s="13" t="s">
        <v>71</v>
      </c>
      <c r="AY393" s="206" t="s">
        <v>130</v>
      </c>
    </row>
    <row r="394" spans="1:65" s="13" customFormat="1" ht="11.25">
      <c r="B394" s="196"/>
      <c r="C394" s="197"/>
      <c r="D394" s="189" t="s">
        <v>143</v>
      </c>
      <c r="E394" s="198" t="s">
        <v>19</v>
      </c>
      <c r="F394" s="199" t="s">
        <v>1497</v>
      </c>
      <c r="G394" s="197"/>
      <c r="H394" s="200">
        <v>1</v>
      </c>
      <c r="I394" s="201"/>
      <c r="J394" s="197"/>
      <c r="K394" s="197"/>
      <c r="L394" s="202"/>
      <c r="M394" s="203"/>
      <c r="N394" s="204"/>
      <c r="O394" s="204"/>
      <c r="P394" s="204"/>
      <c r="Q394" s="204"/>
      <c r="R394" s="204"/>
      <c r="S394" s="204"/>
      <c r="T394" s="205"/>
      <c r="AT394" s="206" t="s">
        <v>143</v>
      </c>
      <c r="AU394" s="206" t="s">
        <v>82</v>
      </c>
      <c r="AV394" s="13" t="s">
        <v>82</v>
      </c>
      <c r="AW394" s="13" t="s">
        <v>33</v>
      </c>
      <c r="AX394" s="13" t="s">
        <v>71</v>
      </c>
      <c r="AY394" s="206" t="s">
        <v>130</v>
      </c>
    </row>
    <row r="395" spans="1:65" s="13" customFormat="1" ht="11.25">
      <c r="B395" s="196"/>
      <c r="C395" s="197"/>
      <c r="D395" s="189" t="s">
        <v>143</v>
      </c>
      <c r="E395" s="198" t="s">
        <v>19</v>
      </c>
      <c r="F395" s="199" t="s">
        <v>1498</v>
      </c>
      <c r="G395" s="197"/>
      <c r="H395" s="200">
        <v>1</v>
      </c>
      <c r="I395" s="201"/>
      <c r="J395" s="197"/>
      <c r="K395" s="197"/>
      <c r="L395" s="202"/>
      <c r="M395" s="203"/>
      <c r="N395" s="204"/>
      <c r="O395" s="204"/>
      <c r="P395" s="204"/>
      <c r="Q395" s="204"/>
      <c r="R395" s="204"/>
      <c r="S395" s="204"/>
      <c r="T395" s="205"/>
      <c r="AT395" s="206" t="s">
        <v>143</v>
      </c>
      <c r="AU395" s="206" t="s">
        <v>82</v>
      </c>
      <c r="AV395" s="13" t="s">
        <v>82</v>
      </c>
      <c r="AW395" s="13" t="s">
        <v>33</v>
      </c>
      <c r="AX395" s="13" t="s">
        <v>71</v>
      </c>
      <c r="AY395" s="206" t="s">
        <v>130</v>
      </c>
    </row>
    <row r="396" spans="1:65" s="2" customFormat="1" ht="21.75" customHeight="1">
      <c r="A396" s="35"/>
      <c r="B396" s="36"/>
      <c r="C396" s="176" t="s">
        <v>555</v>
      </c>
      <c r="D396" s="176" t="s">
        <v>132</v>
      </c>
      <c r="E396" s="177" t="s">
        <v>754</v>
      </c>
      <c r="F396" s="178" t="s">
        <v>755</v>
      </c>
      <c r="G396" s="179" t="s">
        <v>427</v>
      </c>
      <c r="H396" s="180">
        <v>2</v>
      </c>
      <c r="I396" s="181"/>
      <c r="J396" s="182">
        <f>ROUND(I396*H396,2)</f>
        <v>0</v>
      </c>
      <c r="K396" s="178" t="s">
        <v>136</v>
      </c>
      <c r="L396" s="40"/>
      <c r="M396" s="183" t="s">
        <v>19</v>
      </c>
      <c r="N396" s="184" t="s">
        <v>42</v>
      </c>
      <c r="O396" s="65"/>
      <c r="P396" s="185">
        <f>O396*H396</f>
        <v>0</v>
      </c>
      <c r="Q396" s="185">
        <v>0</v>
      </c>
      <c r="R396" s="185">
        <f>Q396*H396</f>
        <v>0</v>
      </c>
      <c r="S396" s="185">
        <v>0</v>
      </c>
      <c r="T396" s="186">
        <f>S396*H396</f>
        <v>0</v>
      </c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R396" s="187" t="s">
        <v>137</v>
      </c>
      <c r="AT396" s="187" t="s">
        <v>132</v>
      </c>
      <c r="AU396" s="187" t="s">
        <v>82</v>
      </c>
      <c r="AY396" s="18" t="s">
        <v>130</v>
      </c>
      <c r="BE396" s="188">
        <f>IF(N396="základní",J396,0)</f>
        <v>0</v>
      </c>
      <c r="BF396" s="188">
        <f>IF(N396="snížená",J396,0)</f>
        <v>0</v>
      </c>
      <c r="BG396" s="188">
        <f>IF(N396="zákl. přenesená",J396,0)</f>
        <v>0</v>
      </c>
      <c r="BH396" s="188">
        <f>IF(N396="sníž. přenesená",J396,0)</f>
        <v>0</v>
      </c>
      <c r="BI396" s="188">
        <f>IF(N396="nulová",J396,0)</f>
        <v>0</v>
      </c>
      <c r="BJ396" s="18" t="s">
        <v>79</v>
      </c>
      <c r="BK396" s="188">
        <f>ROUND(I396*H396,2)</f>
        <v>0</v>
      </c>
      <c r="BL396" s="18" t="s">
        <v>137</v>
      </c>
      <c r="BM396" s="187" t="s">
        <v>1499</v>
      </c>
    </row>
    <row r="397" spans="1:65" s="2" customFormat="1" ht="19.5">
      <c r="A397" s="35"/>
      <c r="B397" s="36"/>
      <c r="C397" s="37"/>
      <c r="D397" s="189" t="s">
        <v>139</v>
      </c>
      <c r="E397" s="37"/>
      <c r="F397" s="190" t="s">
        <v>757</v>
      </c>
      <c r="G397" s="37"/>
      <c r="H397" s="37"/>
      <c r="I397" s="191"/>
      <c r="J397" s="37"/>
      <c r="K397" s="37"/>
      <c r="L397" s="40"/>
      <c r="M397" s="192"/>
      <c r="N397" s="193"/>
      <c r="O397" s="65"/>
      <c r="P397" s="65"/>
      <c r="Q397" s="65"/>
      <c r="R397" s="65"/>
      <c r="S397" s="65"/>
      <c r="T397" s="66"/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T397" s="18" t="s">
        <v>139</v>
      </c>
      <c r="AU397" s="18" t="s">
        <v>82</v>
      </c>
    </row>
    <row r="398" spans="1:65" s="2" customFormat="1" ht="11.25">
      <c r="A398" s="35"/>
      <c r="B398" s="36"/>
      <c r="C398" s="37"/>
      <c r="D398" s="194" t="s">
        <v>141</v>
      </c>
      <c r="E398" s="37"/>
      <c r="F398" s="195" t="s">
        <v>758</v>
      </c>
      <c r="G398" s="37"/>
      <c r="H398" s="37"/>
      <c r="I398" s="191"/>
      <c r="J398" s="37"/>
      <c r="K398" s="37"/>
      <c r="L398" s="40"/>
      <c r="M398" s="192"/>
      <c r="N398" s="193"/>
      <c r="O398" s="65"/>
      <c r="P398" s="65"/>
      <c r="Q398" s="65"/>
      <c r="R398" s="65"/>
      <c r="S398" s="65"/>
      <c r="T398" s="66"/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T398" s="18" t="s">
        <v>141</v>
      </c>
      <c r="AU398" s="18" t="s">
        <v>82</v>
      </c>
    </row>
    <row r="399" spans="1:65" s="13" customFormat="1" ht="11.25">
      <c r="B399" s="196"/>
      <c r="C399" s="197"/>
      <c r="D399" s="189" t="s">
        <v>143</v>
      </c>
      <c r="E399" s="198" t="s">
        <v>19</v>
      </c>
      <c r="F399" s="199" t="s">
        <v>1500</v>
      </c>
      <c r="G399" s="197"/>
      <c r="H399" s="200">
        <v>2</v>
      </c>
      <c r="I399" s="201"/>
      <c r="J399" s="197"/>
      <c r="K399" s="197"/>
      <c r="L399" s="202"/>
      <c r="M399" s="203"/>
      <c r="N399" s="204"/>
      <c r="O399" s="204"/>
      <c r="P399" s="204"/>
      <c r="Q399" s="204"/>
      <c r="R399" s="204"/>
      <c r="S399" s="204"/>
      <c r="T399" s="205"/>
      <c r="AT399" s="206" t="s">
        <v>143</v>
      </c>
      <c r="AU399" s="206" t="s">
        <v>82</v>
      </c>
      <c r="AV399" s="13" t="s">
        <v>82</v>
      </c>
      <c r="AW399" s="13" t="s">
        <v>33</v>
      </c>
      <c r="AX399" s="13" t="s">
        <v>79</v>
      </c>
      <c r="AY399" s="206" t="s">
        <v>130</v>
      </c>
    </row>
    <row r="400" spans="1:65" s="2" customFormat="1" ht="16.5" customHeight="1">
      <c r="A400" s="35"/>
      <c r="B400" s="36"/>
      <c r="C400" s="218" t="s">
        <v>561</v>
      </c>
      <c r="D400" s="218" t="s">
        <v>394</v>
      </c>
      <c r="E400" s="219" t="s">
        <v>1501</v>
      </c>
      <c r="F400" s="220" t="s">
        <v>1502</v>
      </c>
      <c r="G400" s="221" t="s">
        <v>427</v>
      </c>
      <c r="H400" s="222">
        <v>1</v>
      </c>
      <c r="I400" s="223"/>
      <c r="J400" s="224">
        <f>ROUND(I400*H400,2)</f>
        <v>0</v>
      </c>
      <c r="K400" s="220" t="s">
        <v>136</v>
      </c>
      <c r="L400" s="225"/>
      <c r="M400" s="226" t="s">
        <v>19</v>
      </c>
      <c r="N400" s="227" t="s">
        <v>42</v>
      </c>
      <c r="O400" s="65"/>
      <c r="P400" s="185">
        <f>O400*H400</f>
        <v>0</v>
      </c>
      <c r="Q400" s="185">
        <v>3.3999999999999998E-3</v>
      </c>
      <c r="R400" s="185">
        <f>Q400*H400</f>
        <v>3.3999999999999998E-3</v>
      </c>
      <c r="S400" s="185">
        <v>0</v>
      </c>
      <c r="T400" s="186">
        <f>S400*H400</f>
        <v>0</v>
      </c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R400" s="187" t="s">
        <v>186</v>
      </c>
      <c r="AT400" s="187" t="s">
        <v>394</v>
      </c>
      <c r="AU400" s="187" t="s">
        <v>82</v>
      </c>
      <c r="AY400" s="18" t="s">
        <v>130</v>
      </c>
      <c r="BE400" s="188">
        <f>IF(N400="základní",J400,0)</f>
        <v>0</v>
      </c>
      <c r="BF400" s="188">
        <f>IF(N400="snížená",J400,0)</f>
        <v>0</v>
      </c>
      <c r="BG400" s="188">
        <f>IF(N400="zákl. přenesená",J400,0)</f>
        <v>0</v>
      </c>
      <c r="BH400" s="188">
        <f>IF(N400="sníž. přenesená",J400,0)</f>
        <v>0</v>
      </c>
      <c r="BI400" s="188">
        <f>IF(N400="nulová",J400,0)</f>
        <v>0</v>
      </c>
      <c r="BJ400" s="18" t="s">
        <v>79</v>
      </c>
      <c r="BK400" s="188">
        <f>ROUND(I400*H400,2)</f>
        <v>0</v>
      </c>
      <c r="BL400" s="18" t="s">
        <v>137</v>
      </c>
      <c r="BM400" s="187" t="s">
        <v>1503</v>
      </c>
    </row>
    <row r="401" spans="1:65" s="2" customFormat="1" ht="11.25">
      <c r="A401" s="35"/>
      <c r="B401" s="36"/>
      <c r="C401" s="37"/>
      <c r="D401" s="189" t="s">
        <v>139</v>
      </c>
      <c r="E401" s="37"/>
      <c r="F401" s="190" t="s">
        <v>1502</v>
      </c>
      <c r="G401" s="37"/>
      <c r="H401" s="37"/>
      <c r="I401" s="191"/>
      <c r="J401" s="37"/>
      <c r="K401" s="37"/>
      <c r="L401" s="40"/>
      <c r="M401" s="192"/>
      <c r="N401" s="193"/>
      <c r="O401" s="65"/>
      <c r="P401" s="65"/>
      <c r="Q401" s="65"/>
      <c r="R401" s="65"/>
      <c r="S401" s="65"/>
      <c r="T401" s="66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T401" s="18" t="s">
        <v>139</v>
      </c>
      <c r="AU401" s="18" t="s">
        <v>82</v>
      </c>
    </row>
    <row r="402" spans="1:65" s="13" customFormat="1" ht="11.25">
      <c r="B402" s="196"/>
      <c r="C402" s="197"/>
      <c r="D402" s="189" t="s">
        <v>143</v>
      </c>
      <c r="E402" s="198" t="s">
        <v>19</v>
      </c>
      <c r="F402" s="199" t="s">
        <v>1504</v>
      </c>
      <c r="G402" s="197"/>
      <c r="H402" s="200">
        <v>1</v>
      </c>
      <c r="I402" s="201"/>
      <c r="J402" s="197"/>
      <c r="K402" s="197"/>
      <c r="L402" s="202"/>
      <c r="M402" s="203"/>
      <c r="N402" s="204"/>
      <c r="O402" s="204"/>
      <c r="P402" s="204"/>
      <c r="Q402" s="204"/>
      <c r="R402" s="204"/>
      <c r="S402" s="204"/>
      <c r="T402" s="205"/>
      <c r="AT402" s="206" t="s">
        <v>143</v>
      </c>
      <c r="AU402" s="206" t="s">
        <v>82</v>
      </c>
      <c r="AV402" s="13" t="s">
        <v>82</v>
      </c>
      <c r="AW402" s="13" t="s">
        <v>33</v>
      </c>
      <c r="AX402" s="13" t="s">
        <v>79</v>
      </c>
      <c r="AY402" s="206" t="s">
        <v>130</v>
      </c>
    </row>
    <row r="403" spans="1:65" s="2" customFormat="1" ht="24.2" customHeight="1">
      <c r="A403" s="35"/>
      <c r="B403" s="36"/>
      <c r="C403" s="218" t="s">
        <v>567</v>
      </c>
      <c r="D403" s="218" t="s">
        <v>394</v>
      </c>
      <c r="E403" s="219" t="s">
        <v>1505</v>
      </c>
      <c r="F403" s="220" t="s">
        <v>1506</v>
      </c>
      <c r="G403" s="221" t="s">
        <v>427</v>
      </c>
      <c r="H403" s="222">
        <v>1</v>
      </c>
      <c r="I403" s="223"/>
      <c r="J403" s="224">
        <f>ROUND(I403*H403,2)</f>
        <v>0</v>
      </c>
      <c r="K403" s="220" t="s">
        <v>19</v>
      </c>
      <c r="L403" s="225"/>
      <c r="M403" s="226" t="s">
        <v>19</v>
      </c>
      <c r="N403" s="227" t="s">
        <v>42</v>
      </c>
      <c r="O403" s="65"/>
      <c r="P403" s="185">
        <f>O403*H403</f>
        <v>0</v>
      </c>
      <c r="Q403" s="185">
        <v>1.1199999999999999E-3</v>
      </c>
      <c r="R403" s="185">
        <f>Q403*H403</f>
        <v>1.1199999999999999E-3</v>
      </c>
      <c r="S403" s="185">
        <v>0</v>
      </c>
      <c r="T403" s="186">
        <f>S403*H403</f>
        <v>0</v>
      </c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R403" s="187" t="s">
        <v>186</v>
      </c>
      <c r="AT403" s="187" t="s">
        <v>394</v>
      </c>
      <c r="AU403" s="187" t="s">
        <v>82</v>
      </c>
      <c r="AY403" s="18" t="s">
        <v>130</v>
      </c>
      <c r="BE403" s="188">
        <f>IF(N403="základní",J403,0)</f>
        <v>0</v>
      </c>
      <c r="BF403" s="188">
        <f>IF(N403="snížená",J403,0)</f>
        <v>0</v>
      </c>
      <c r="BG403" s="188">
        <f>IF(N403="zákl. přenesená",J403,0)</f>
        <v>0</v>
      </c>
      <c r="BH403" s="188">
        <f>IF(N403="sníž. přenesená",J403,0)</f>
        <v>0</v>
      </c>
      <c r="BI403" s="188">
        <f>IF(N403="nulová",J403,0)</f>
        <v>0</v>
      </c>
      <c r="BJ403" s="18" t="s">
        <v>79</v>
      </c>
      <c r="BK403" s="188">
        <f>ROUND(I403*H403,2)</f>
        <v>0</v>
      </c>
      <c r="BL403" s="18" t="s">
        <v>137</v>
      </c>
      <c r="BM403" s="187" t="s">
        <v>1507</v>
      </c>
    </row>
    <row r="404" spans="1:65" s="2" customFormat="1" ht="11.25">
      <c r="A404" s="35"/>
      <c r="B404" s="36"/>
      <c r="C404" s="37"/>
      <c r="D404" s="189" t="s">
        <v>139</v>
      </c>
      <c r="E404" s="37"/>
      <c r="F404" s="190" t="s">
        <v>1506</v>
      </c>
      <c r="G404" s="37"/>
      <c r="H404" s="37"/>
      <c r="I404" s="191"/>
      <c r="J404" s="37"/>
      <c r="K404" s="37"/>
      <c r="L404" s="40"/>
      <c r="M404" s="192"/>
      <c r="N404" s="193"/>
      <c r="O404" s="65"/>
      <c r="P404" s="65"/>
      <c r="Q404" s="65"/>
      <c r="R404" s="65"/>
      <c r="S404" s="65"/>
      <c r="T404" s="66"/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T404" s="18" t="s">
        <v>139</v>
      </c>
      <c r="AU404" s="18" t="s">
        <v>82</v>
      </c>
    </row>
    <row r="405" spans="1:65" s="13" customFormat="1" ht="11.25">
      <c r="B405" s="196"/>
      <c r="C405" s="197"/>
      <c r="D405" s="189" t="s">
        <v>143</v>
      </c>
      <c r="E405" s="198" t="s">
        <v>19</v>
      </c>
      <c r="F405" s="199" t="s">
        <v>1504</v>
      </c>
      <c r="G405" s="197"/>
      <c r="H405" s="200">
        <v>1</v>
      </c>
      <c r="I405" s="201"/>
      <c r="J405" s="197"/>
      <c r="K405" s="197"/>
      <c r="L405" s="202"/>
      <c r="M405" s="203"/>
      <c r="N405" s="204"/>
      <c r="O405" s="204"/>
      <c r="P405" s="204"/>
      <c r="Q405" s="204"/>
      <c r="R405" s="204"/>
      <c r="S405" s="204"/>
      <c r="T405" s="205"/>
      <c r="AT405" s="206" t="s">
        <v>143</v>
      </c>
      <c r="AU405" s="206" t="s">
        <v>82</v>
      </c>
      <c r="AV405" s="13" t="s">
        <v>82</v>
      </c>
      <c r="AW405" s="13" t="s">
        <v>33</v>
      </c>
      <c r="AX405" s="13" t="s">
        <v>79</v>
      </c>
      <c r="AY405" s="206" t="s">
        <v>130</v>
      </c>
    </row>
    <row r="406" spans="1:65" s="2" customFormat="1" ht="21.75" customHeight="1">
      <c r="A406" s="35"/>
      <c r="B406" s="36"/>
      <c r="C406" s="176" t="s">
        <v>574</v>
      </c>
      <c r="D406" s="176" t="s">
        <v>132</v>
      </c>
      <c r="E406" s="177" t="s">
        <v>1508</v>
      </c>
      <c r="F406" s="178" t="s">
        <v>1509</v>
      </c>
      <c r="G406" s="179" t="s">
        <v>427</v>
      </c>
      <c r="H406" s="180">
        <v>3</v>
      </c>
      <c r="I406" s="181"/>
      <c r="J406" s="182">
        <f>ROUND(I406*H406,2)</f>
        <v>0</v>
      </c>
      <c r="K406" s="178" t="s">
        <v>136</v>
      </c>
      <c r="L406" s="40"/>
      <c r="M406" s="183" t="s">
        <v>19</v>
      </c>
      <c r="N406" s="184" t="s">
        <v>42</v>
      </c>
      <c r="O406" s="65"/>
      <c r="P406" s="185">
        <f>O406*H406</f>
        <v>0</v>
      </c>
      <c r="Q406" s="185">
        <v>0</v>
      </c>
      <c r="R406" s="185">
        <f>Q406*H406</f>
        <v>0</v>
      </c>
      <c r="S406" s="185">
        <v>0</v>
      </c>
      <c r="T406" s="186">
        <f>S406*H406</f>
        <v>0</v>
      </c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R406" s="187" t="s">
        <v>137</v>
      </c>
      <c r="AT406" s="187" t="s">
        <v>132</v>
      </c>
      <c r="AU406" s="187" t="s">
        <v>82</v>
      </c>
      <c r="AY406" s="18" t="s">
        <v>130</v>
      </c>
      <c r="BE406" s="188">
        <f>IF(N406="základní",J406,0)</f>
        <v>0</v>
      </c>
      <c r="BF406" s="188">
        <f>IF(N406="snížená",J406,0)</f>
        <v>0</v>
      </c>
      <c r="BG406" s="188">
        <f>IF(N406="zákl. přenesená",J406,0)</f>
        <v>0</v>
      </c>
      <c r="BH406" s="188">
        <f>IF(N406="sníž. přenesená",J406,0)</f>
        <v>0</v>
      </c>
      <c r="BI406" s="188">
        <f>IF(N406="nulová",J406,0)</f>
        <v>0</v>
      </c>
      <c r="BJ406" s="18" t="s">
        <v>79</v>
      </c>
      <c r="BK406" s="188">
        <f>ROUND(I406*H406,2)</f>
        <v>0</v>
      </c>
      <c r="BL406" s="18" t="s">
        <v>137</v>
      </c>
      <c r="BM406" s="187" t="s">
        <v>1510</v>
      </c>
    </row>
    <row r="407" spans="1:65" s="2" customFormat="1" ht="11.25">
      <c r="A407" s="35"/>
      <c r="B407" s="36"/>
      <c r="C407" s="37"/>
      <c r="D407" s="189" t="s">
        <v>139</v>
      </c>
      <c r="E407" s="37"/>
      <c r="F407" s="190" t="s">
        <v>1511</v>
      </c>
      <c r="G407" s="37"/>
      <c r="H407" s="37"/>
      <c r="I407" s="191"/>
      <c r="J407" s="37"/>
      <c r="K407" s="37"/>
      <c r="L407" s="40"/>
      <c r="M407" s="192"/>
      <c r="N407" s="193"/>
      <c r="O407" s="65"/>
      <c r="P407" s="65"/>
      <c r="Q407" s="65"/>
      <c r="R407" s="65"/>
      <c r="S407" s="65"/>
      <c r="T407" s="66"/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T407" s="18" t="s">
        <v>139</v>
      </c>
      <c r="AU407" s="18" t="s">
        <v>82</v>
      </c>
    </row>
    <row r="408" spans="1:65" s="2" customFormat="1" ht="11.25">
      <c r="A408" s="35"/>
      <c r="B408" s="36"/>
      <c r="C408" s="37"/>
      <c r="D408" s="194" t="s">
        <v>141</v>
      </c>
      <c r="E408" s="37"/>
      <c r="F408" s="195" t="s">
        <v>1512</v>
      </c>
      <c r="G408" s="37"/>
      <c r="H408" s="37"/>
      <c r="I408" s="191"/>
      <c r="J408" s="37"/>
      <c r="K408" s="37"/>
      <c r="L408" s="40"/>
      <c r="M408" s="192"/>
      <c r="N408" s="193"/>
      <c r="O408" s="65"/>
      <c r="P408" s="65"/>
      <c r="Q408" s="65"/>
      <c r="R408" s="65"/>
      <c r="S408" s="65"/>
      <c r="T408" s="66"/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T408" s="18" t="s">
        <v>141</v>
      </c>
      <c r="AU408" s="18" t="s">
        <v>82</v>
      </c>
    </row>
    <row r="409" spans="1:65" s="13" customFormat="1" ht="11.25">
      <c r="B409" s="196"/>
      <c r="C409" s="197"/>
      <c r="D409" s="189" t="s">
        <v>143</v>
      </c>
      <c r="E409" s="198" t="s">
        <v>19</v>
      </c>
      <c r="F409" s="199" t="s">
        <v>1513</v>
      </c>
      <c r="G409" s="197"/>
      <c r="H409" s="200">
        <v>3</v>
      </c>
      <c r="I409" s="201"/>
      <c r="J409" s="197"/>
      <c r="K409" s="197"/>
      <c r="L409" s="202"/>
      <c r="M409" s="203"/>
      <c r="N409" s="204"/>
      <c r="O409" s="204"/>
      <c r="P409" s="204"/>
      <c r="Q409" s="204"/>
      <c r="R409" s="204"/>
      <c r="S409" s="204"/>
      <c r="T409" s="205"/>
      <c r="AT409" s="206" t="s">
        <v>143</v>
      </c>
      <c r="AU409" s="206" t="s">
        <v>82</v>
      </c>
      <c r="AV409" s="13" t="s">
        <v>82</v>
      </c>
      <c r="AW409" s="13" t="s">
        <v>33</v>
      </c>
      <c r="AX409" s="13" t="s">
        <v>79</v>
      </c>
      <c r="AY409" s="206" t="s">
        <v>130</v>
      </c>
    </row>
    <row r="410" spans="1:65" s="2" customFormat="1" ht="16.5" customHeight="1">
      <c r="A410" s="35"/>
      <c r="B410" s="36"/>
      <c r="C410" s="218" t="s">
        <v>581</v>
      </c>
      <c r="D410" s="218" t="s">
        <v>394</v>
      </c>
      <c r="E410" s="219" t="s">
        <v>1514</v>
      </c>
      <c r="F410" s="220" t="s">
        <v>1515</v>
      </c>
      <c r="G410" s="221" t="s">
        <v>427</v>
      </c>
      <c r="H410" s="222">
        <v>3</v>
      </c>
      <c r="I410" s="223"/>
      <c r="J410" s="224">
        <f>ROUND(I410*H410,2)</f>
        <v>0</v>
      </c>
      <c r="K410" s="220" t="s">
        <v>136</v>
      </c>
      <c r="L410" s="225"/>
      <c r="M410" s="226" t="s">
        <v>19</v>
      </c>
      <c r="N410" s="227" t="s">
        <v>42</v>
      </c>
      <c r="O410" s="65"/>
      <c r="P410" s="185">
        <f>O410*H410</f>
        <v>0</v>
      </c>
      <c r="Q410" s="185">
        <v>4.45E-3</v>
      </c>
      <c r="R410" s="185">
        <f>Q410*H410</f>
        <v>1.3350000000000001E-2</v>
      </c>
      <c r="S410" s="185">
        <v>0</v>
      </c>
      <c r="T410" s="186">
        <f>S410*H410</f>
        <v>0</v>
      </c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R410" s="187" t="s">
        <v>186</v>
      </c>
      <c r="AT410" s="187" t="s">
        <v>394</v>
      </c>
      <c r="AU410" s="187" t="s">
        <v>82</v>
      </c>
      <c r="AY410" s="18" t="s">
        <v>130</v>
      </c>
      <c r="BE410" s="188">
        <f>IF(N410="základní",J410,0)</f>
        <v>0</v>
      </c>
      <c r="BF410" s="188">
        <f>IF(N410="snížená",J410,0)</f>
        <v>0</v>
      </c>
      <c r="BG410" s="188">
        <f>IF(N410="zákl. přenesená",J410,0)</f>
        <v>0</v>
      </c>
      <c r="BH410" s="188">
        <f>IF(N410="sníž. přenesená",J410,0)</f>
        <v>0</v>
      </c>
      <c r="BI410" s="188">
        <f>IF(N410="nulová",J410,0)</f>
        <v>0</v>
      </c>
      <c r="BJ410" s="18" t="s">
        <v>79</v>
      </c>
      <c r="BK410" s="188">
        <f>ROUND(I410*H410,2)</f>
        <v>0</v>
      </c>
      <c r="BL410" s="18" t="s">
        <v>137</v>
      </c>
      <c r="BM410" s="187" t="s">
        <v>1516</v>
      </c>
    </row>
    <row r="411" spans="1:65" s="2" customFormat="1" ht="11.25">
      <c r="A411" s="35"/>
      <c r="B411" s="36"/>
      <c r="C411" s="37"/>
      <c r="D411" s="189" t="s">
        <v>139</v>
      </c>
      <c r="E411" s="37"/>
      <c r="F411" s="190" t="s">
        <v>1515</v>
      </c>
      <c r="G411" s="37"/>
      <c r="H411" s="37"/>
      <c r="I411" s="191"/>
      <c r="J411" s="37"/>
      <c r="K411" s="37"/>
      <c r="L411" s="40"/>
      <c r="M411" s="192"/>
      <c r="N411" s="193"/>
      <c r="O411" s="65"/>
      <c r="P411" s="65"/>
      <c r="Q411" s="65"/>
      <c r="R411" s="65"/>
      <c r="S411" s="65"/>
      <c r="T411" s="66"/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T411" s="18" t="s">
        <v>139</v>
      </c>
      <c r="AU411" s="18" t="s">
        <v>82</v>
      </c>
    </row>
    <row r="412" spans="1:65" s="13" customFormat="1" ht="11.25">
      <c r="B412" s="196"/>
      <c r="C412" s="197"/>
      <c r="D412" s="189" t="s">
        <v>143</v>
      </c>
      <c r="E412" s="198" t="s">
        <v>19</v>
      </c>
      <c r="F412" s="199" t="s">
        <v>1517</v>
      </c>
      <c r="G412" s="197"/>
      <c r="H412" s="200">
        <v>3</v>
      </c>
      <c r="I412" s="201"/>
      <c r="J412" s="197"/>
      <c r="K412" s="197"/>
      <c r="L412" s="202"/>
      <c r="M412" s="203"/>
      <c r="N412" s="204"/>
      <c r="O412" s="204"/>
      <c r="P412" s="204"/>
      <c r="Q412" s="204"/>
      <c r="R412" s="204"/>
      <c r="S412" s="204"/>
      <c r="T412" s="205"/>
      <c r="AT412" s="206" t="s">
        <v>143</v>
      </c>
      <c r="AU412" s="206" t="s">
        <v>82</v>
      </c>
      <c r="AV412" s="13" t="s">
        <v>82</v>
      </c>
      <c r="AW412" s="13" t="s">
        <v>33</v>
      </c>
      <c r="AX412" s="13" t="s">
        <v>79</v>
      </c>
      <c r="AY412" s="206" t="s">
        <v>130</v>
      </c>
    </row>
    <row r="413" spans="1:65" s="2" customFormat="1" ht="21.75" customHeight="1">
      <c r="A413" s="35"/>
      <c r="B413" s="36"/>
      <c r="C413" s="176" t="s">
        <v>589</v>
      </c>
      <c r="D413" s="176" t="s">
        <v>132</v>
      </c>
      <c r="E413" s="177" t="s">
        <v>778</v>
      </c>
      <c r="F413" s="178" t="s">
        <v>779</v>
      </c>
      <c r="G413" s="179" t="s">
        <v>427</v>
      </c>
      <c r="H413" s="180">
        <v>2</v>
      </c>
      <c r="I413" s="181"/>
      <c r="J413" s="182">
        <f>ROUND(I413*H413,2)</f>
        <v>0</v>
      </c>
      <c r="K413" s="178" t="s">
        <v>136</v>
      </c>
      <c r="L413" s="40"/>
      <c r="M413" s="183" t="s">
        <v>19</v>
      </c>
      <c r="N413" s="184" t="s">
        <v>42</v>
      </c>
      <c r="O413" s="65"/>
      <c r="P413" s="185">
        <f>O413*H413</f>
        <v>0</v>
      </c>
      <c r="Q413" s="185">
        <v>0</v>
      </c>
      <c r="R413" s="185">
        <f>Q413*H413</f>
        <v>0</v>
      </c>
      <c r="S413" s="185">
        <v>0</v>
      </c>
      <c r="T413" s="186">
        <f>S413*H413</f>
        <v>0</v>
      </c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R413" s="187" t="s">
        <v>137</v>
      </c>
      <c r="AT413" s="187" t="s">
        <v>132</v>
      </c>
      <c r="AU413" s="187" t="s">
        <v>82</v>
      </c>
      <c r="AY413" s="18" t="s">
        <v>130</v>
      </c>
      <c r="BE413" s="188">
        <f>IF(N413="základní",J413,0)</f>
        <v>0</v>
      </c>
      <c r="BF413" s="188">
        <f>IF(N413="snížená",J413,0)</f>
        <v>0</v>
      </c>
      <c r="BG413" s="188">
        <f>IF(N413="zákl. přenesená",J413,0)</f>
        <v>0</v>
      </c>
      <c r="BH413" s="188">
        <f>IF(N413="sníž. přenesená",J413,0)</f>
        <v>0</v>
      </c>
      <c r="BI413" s="188">
        <f>IF(N413="nulová",J413,0)</f>
        <v>0</v>
      </c>
      <c r="BJ413" s="18" t="s">
        <v>79</v>
      </c>
      <c r="BK413" s="188">
        <f>ROUND(I413*H413,2)</f>
        <v>0</v>
      </c>
      <c r="BL413" s="18" t="s">
        <v>137</v>
      </c>
      <c r="BM413" s="187" t="s">
        <v>1518</v>
      </c>
    </row>
    <row r="414" spans="1:65" s="2" customFormat="1" ht="19.5">
      <c r="A414" s="35"/>
      <c r="B414" s="36"/>
      <c r="C414" s="37"/>
      <c r="D414" s="189" t="s">
        <v>139</v>
      </c>
      <c r="E414" s="37"/>
      <c r="F414" s="190" t="s">
        <v>781</v>
      </c>
      <c r="G414" s="37"/>
      <c r="H414" s="37"/>
      <c r="I414" s="191"/>
      <c r="J414" s="37"/>
      <c r="K414" s="37"/>
      <c r="L414" s="40"/>
      <c r="M414" s="192"/>
      <c r="N414" s="193"/>
      <c r="O414" s="65"/>
      <c r="P414" s="65"/>
      <c r="Q414" s="65"/>
      <c r="R414" s="65"/>
      <c r="S414" s="65"/>
      <c r="T414" s="66"/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T414" s="18" t="s">
        <v>139</v>
      </c>
      <c r="AU414" s="18" t="s">
        <v>82</v>
      </c>
    </row>
    <row r="415" spans="1:65" s="2" customFormat="1" ht="11.25">
      <c r="A415" s="35"/>
      <c r="B415" s="36"/>
      <c r="C415" s="37"/>
      <c r="D415" s="194" t="s">
        <v>141</v>
      </c>
      <c r="E415" s="37"/>
      <c r="F415" s="195" t="s">
        <v>782</v>
      </c>
      <c r="G415" s="37"/>
      <c r="H415" s="37"/>
      <c r="I415" s="191"/>
      <c r="J415" s="37"/>
      <c r="K415" s="37"/>
      <c r="L415" s="40"/>
      <c r="M415" s="192"/>
      <c r="N415" s="193"/>
      <c r="O415" s="65"/>
      <c r="P415" s="65"/>
      <c r="Q415" s="65"/>
      <c r="R415" s="65"/>
      <c r="S415" s="65"/>
      <c r="T415" s="66"/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T415" s="18" t="s">
        <v>141</v>
      </c>
      <c r="AU415" s="18" t="s">
        <v>82</v>
      </c>
    </row>
    <row r="416" spans="1:65" s="13" customFormat="1" ht="11.25">
      <c r="B416" s="196"/>
      <c r="C416" s="197"/>
      <c r="D416" s="189" t="s">
        <v>143</v>
      </c>
      <c r="E416" s="198" t="s">
        <v>19</v>
      </c>
      <c r="F416" s="199" t="s">
        <v>1519</v>
      </c>
      <c r="G416" s="197"/>
      <c r="H416" s="200">
        <v>1</v>
      </c>
      <c r="I416" s="201"/>
      <c r="J416" s="197"/>
      <c r="K416" s="197"/>
      <c r="L416" s="202"/>
      <c r="M416" s="203"/>
      <c r="N416" s="204"/>
      <c r="O416" s="204"/>
      <c r="P416" s="204"/>
      <c r="Q416" s="204"/>
      <c r="R416" s="204"/>
      <c r="S416" s="204"/>
      <c r="T416" s="205"/>
      <c r="AT416" s="206" t="s">
        <v>143</v>
      </c>
      <c r="AU416" s="206" t="s">
        <v>82</v>
      </c>
      <c r="AV416" s="13" t="s">
        <v>82</v>
      </c>
      <c r="AW416" s="13" t="s">
        <v>33</v>
      </c>
      <c r="AX416" s="13" t="s">
        <v>71</v>
      </c>
      <c r="AY416" s="206" t="s">
        <v>130</v>
      </c>
    </row>
    <row r="417" spans="1:65" s="13" customFormat="1" ht="11.25">
      <c r="B417" s="196"/>
      <c r="C417" s="197"/>
      <c r="D417" s="189" t="s">
        <v>143</v>
      </c>
      <c r="E417" s="198" t="s">
        <v>19</v>
      </c>
      <c r="F417" s="199" t="s">
        <v>1520</v>
      </c>
      <c r="G417" s="197"/>
      <c r="H417" s="200">
        <v>1</v>
      </c>
      <c r="I417" s="201"/>
      <c r="J417" s="197"/>
      <c r="K417" s="197"/>
      <c r="L417" s="202"/>
      <c r="M417" s="203"/>
      <c r="N417" s="204"/>
      <c r="O417" s="204"/>
      <c r="P417" s="204"/>
      <c r="Q417" s="204"/>
      <c r="R417" s="204"/>
      <c r="S417" s="204"/>
      <c r="T417" s="205"/>
      <c r="AT417" s="206" t="s">
        <v>143</v>
      </c>
      <c r="AU417" s="206" t="s">
        <v>82</v>
      </c>
      <c r="AV417" s="13" t="s">
        <v>82</v>
      </c>
      <c r="AW417" s="13" t="s">
        <v>33</v>
      </c>
      <c r="AX417" s="13" t="s">
        <v>71</v>
      </c>
      <c r="AY417" s="206" t="s">
        <v>130</v>
      </c>
    </row>
    <row r="418" spans="1:65" s="2" customFormat="1" ht="16.5" customHeight="1">
      <c r="A418" s="35"/>
      <c r="B418" s="36"/>
      <c r="C418" s="218" t="s">
        <v>596</v>
      </c>
      <c r="D418" s="218" t="s">
        <v>394</v>
      </c>
      <c r="E418" s="219" t="s">
        <v>1521</v>
      </c>
      <c r="F418" s="220" t="s">
        <v>1522</v>
      </c>
      <c r="G418" s="221" t="s">
        <v>427</v>
      </c>
      <c r="H418" s="222">
        <v>1</v>
      </c>
      <c r="I418" s="223"/>
      <c r="J418" s="224">
        <f>ROUND(I418*H418,2)</f>
        <v>0</v>
      </c>
      <c r="K418" s="220" t="s">
        <v>136</v>
      </c>
      <c r="L418" s="225"/>
      <c r="M418" s="226" t="s">
        <v>19</v>
      </c>
      <c r="N418" s="227" t="s">
        <v>42</v>
      </c>
      <c r="O418" s="65"/>
      <c r="P418" s="185">
        <f>O418*H418</f>
        <v>0</v>
      </c>
      <c r="Q418" s="185">
        <v>2E-3</v>
      </c>
      <c r="R418" s="185">
        <f>Q418*H418</f>
        <v>2E-3</v>
      </c>
      <c r="S418" s="185">
        <v>0</v>
      </c>
      <c r="T418" s="186">
        <f>S418*H418</f>
        <v>0</v>
      </c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R418" s="187" t="s">
        <v>186</v>
      </c>
      <c r="AT418" s="187" t="s">
        <v>394</v>
      </c>
      <c r="AU418" s="187" t="s">
        <v>82</v>
      </c>
      <c r="AY418" s="18" t="s">
        <v>130</v>
      </c>
      <c r="BE418" s="188">
        <f>IF(N418="základní",J418,0)</f>
        <v>0</v>
      </c>
      <c r="BF418" s="188">
        <f>IF(N418="snížená",J418,0)</f>
        <v>0</v>
      </c>
      <c r="BG418" s="188">
        <f>IF(N418="zákl. přenesená",J418,0)</f>
        <v>0</v>
      </c>
      <c r="BH418" s="188">
        <f>IF(N418="sníž. přenesená",J418,0)</f>
        <v>0</v>
      </c>
      <c r="BI418" s="188">
        <f>IF(N418="nulová",J418,0)</f>
        <v>0</v>
      </c>
      <c r="BJ418" s="18" t="s">
        <v>79</v>
      </c>
      <c r="BK418" s="188">
        <f>ROUND(I418*H418,2)</f>
        <v>0</v>
      </c>
      <c r="BL418" s="18" t="s">
        <v>137</v>
      </c>
      <c r="BM418" s="187" t="s">
        <v>1523</v>
      </c>
    </row>
    <row r="419" spans="1:65" s="2" customFormat="1" ht="11.25">
      <c r="A419" s="35"/>
      <c r="B419" s="36"/>
      <c r="C419" s="37"/>
      <c r="D419" s="189" t="s">
        <v>139</v>
      </c>
      <c r="E419" s="37"/>
      <c r="F419" s="190" t="s">
        <v>1522</v>
      </c>
      <c r="G419" s="37"/>
      <c r="H419" s="37"/>
      <c r="I419" s="191"/>
      <c r="J419" s="37"/>
      <c r="K419" s="37"/>
      <c r="L419" s="40"/>
      <c r="M419" s="192"/>
      <c r="N419" s="193"/>
      <c r="O419" s="65"/>
      <c r="P419" s="65"/>
      <c r="Q419" s="65"/>
      <c r="R419" s="65"/>
      <c r="S419" s="65"/>
      <c r="T419" s="66"/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T419" s="18" t="s">
        <v>139</v>
      </c>
      <c r="AU419" s="18" t="s">
        <v>82</v>
      </c>
    </row>
    <row r="420" spans="1:65" s="13" customFormat="1" ht="11.25">
      <c r="B420" s="196"/>
      <c r="C420" s="197"/>
      <c r="D420" s="189" t="s">
        <v>143</v>
      </c>
      <c r="E420" s="198" t="s">
        <v>19</v>
      </c>
      <c r="F420" s="199" t="s">
        <v>1524</v>
      </c>
      <c r="G420" s="197"/>
      <c r="H420" s="200">
        <v>1</v>
      </c>
      <c r="I420" s="201"/>
      <c r="J420" s="197"/>
      <c r="K420" s="197"/>
      <c r="L420" s="202"/>
      <c r="M420" s="203"/>
      <c r="N420" s="204"/>
      <c r="O420" s="204"/>
      <c r="P420" s="204"/>
      <c r="Q420" s="204"/>
      <c r="R420" s="204"/>
      <c r="S420" s="204"/>
      <c r="T420" s="205"/>
      <c r="AT420" s="206" t="s">
        <v>143</v>
      </c>
      <c r="AU420" s="206" t="s">
        <v>82</v>
      </c>
      <c r="AV420" s="13" t="s">
        <v>82</v>
      </c>
      <c r="AW420" s="13" t="s">
        <v>33</v>
      </c>
      <c r="AX420" s="13" t="s">
        <v>79</v>
      </c>
      <c r="AY420" s="206" t="s">
        <v>130</v>
      </c>
    </row>
    <row r="421" spans="1:65" s="2" customFormat="1" ht="24.2" customHeight="1">
      <c r="A421" s="35"/>
      <c r="B421" s="36"/>
      <c r="C421" s="218" t="s">
        <v>605</v>
      </c>
      <c r="D421" s="218" t="s">
        <v>394</v>
      </c>
      <c r="E421" s="219" t="s">
        <v>806</v>
      </c>
      <c r="F421" s="220" t="s">
        <v>807</v>
      </c>
      <c r="G421" s="221" t="s">
        <v>427</v>
      </c>
      <c r="H421" s="222">
        <v>1</v>
      </c>
      <c r="I421" s="223"/>
      <c r="J421" s="224">
        <f>ROUND(I421*H421,2)</f>
        <v>0</v>
      </c>
      <c r="K421" s="220" t="s">
        <v>19</v>
      </c>
      <c r="L421" s="225"/>
      <c r="M421" s="226" t="s">
        <v>19</v>
      </c>
      <c r="N421" s="227" t="s">
        <v>42</v>
      </c>
      <c r="O421" s="65"/>
      <c r="P421" s="185">
        <f>O421*H421</f>
        <v>0</v>
      </c>
      <c r="Q421" s="185">
        <v>2.0300000000000001E-3</v>
      </c>
      <c r="R421" s="185">
        <f>Q421*H421</f>
        <v>2.0300000000000001E-3</v>
      </c>
      <c r="S421" s="185">
        <v>0</v>
      </c>
      <c r="T421" s="186">
        <f>S421*H421</f>
        <v>0</v>
      </c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R421" s="187" t="s">
        <v>186</v>
      </c>
      <c r="AT421" s="187" t="s">
        <v>394</v>
      </c>
      <c r="AU421" s="187" t="s">
        <v>82</v>
      </c>
      <c r="AY421" s="18" t="s">
        <v>130</v>
      </c>
      <c r="BE421" s="188">
        <f>IF(N421="základní",J421,0)</f>
        <v>0</v>
      </c>
      <c r="BF421" s="188">
        <f>IF(N421="snížená",J421,0)</f>
        <v>0</v>
      </c>
      <c r="BG421" s="188">
        <f>IF(N421="zákl. přenesená",J421,0)</f>
        <v>0</v>
      </c>
      <c r="BH421" s="188">
        <f>IF(N421="sníž. přenesená",J421,0)</f>
        <v>0</v>
      </c>
      <c r="BI421" s="188">
        <f>IF(N421="nulová",J421,0)</f>
        <v>0</v>
      </c>
      <c r="BJ421" s="18" t="s">
        <v>79</v>
      </c>
      <c r="BK421" s="188">
        <f>ROUND(I421*H421,2)</f>
        <v>0</v>
      </c>
      <c r="BL421" s="18" t="s">
        <v>137</v>
      </c>
      <c r="BM421" s="187" t="s">
        <v>1525</v>
      </c>
    </row>
    <row r="422" spans="1:65" s="2" customFormat="1" ht="11.25">
      <c r="A422" s="35"/>
      <c r="B422" s="36"/>
      <c r="C422" s="37"/>
      <c r="D422" s="189" t="s">
        <v>139</v>
      </c>
      <c r="E422" s="37"/>
      <c r="F422" s="190" t="s">
        <v>807</v>
      </c>
      <c r="G422" s="37"/>
      <c r="H422" s="37"/>
      <c r="I422" s="191"/>
      <c r="J422" s="37"/>
      <c r="K422" s="37"/>
      <c r="L422" s="40"/>
      <c r="M422" s="192"/>
      <c r="N422" s="193"/>
      <c r="O422" s="65"/>
      <c r="P422" s="65"/>
      <c r="Q422" s="65"/>
      <c r="R422" s="65"/>
      <c r="S422" s="65"/>
      <c r="T422" s="66"/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T422" s="18" t="s">
        <v>139</v>
      </c>
      <c r="AU422" s="18" t="s">
        <v>82</v>
      </c>
    </row>
    <row r="423" spans="1:65" s="13" customFormat="1" ht="11.25">
      <c r="B423" s="196"/>
      <c r="C423" s="197"/>
      <c r="D423" s="189" t="s">
        <v>143</v>
      </c>
      <c r="E423" s="198" t="s">
        <v>19</v>
      </c>
      <c r="F423" s="199" t="s">
        <v>1526</v>
      </c>
      <c r="G423" s="197"/>
      <c r="H423" s="200">
        <v>1</v>
      </c>
      <c r="I423" s="201"/>
      <c r="J423" s="197"/>
      <c r="K423" s="197"/>
      <c r="L423" s="202"/>
      <c r="M423" s="203"/>
      <c r="N423" s="204"/>
      <c r="O423" s="204"/>
      <c r="P423" s="204"/>
      <c r="Q423" s="204"/>
      <c r="R423" s="204"/>
      <c r="S423" s="204"/>
      <c r="T423" s="205"/>
      <c r="AT423" s="206" t="s">
        <v>143</v>
      </c>
      <c r="AU423" s="206" t="s">
        <v>82</v>
      </c>
      <c r="AV423" s="13" t="s">
        <v>82</v>
      </c>
      <c r="AW423" s="13" t="s">
        <v>33</v>
      </c>
      <c r="AX423" s="13" t="s">
        <v>79</v>
      </c>
      <c r="AY423" s="206" t="s">
        <v>130</v>
      </c>
    </row>
    <row r="424" spans="1:65" s="2" customFormat="1" ht="21.75" customHeight="1">
      <c r="A424" s="35"/>
      <c r="B424" s="36"/>
      <c r="C424" s="176" t="s">
        <v>612</v>
      </c>
      <c r="D424" s="176" t="s">
        <v>132</v>
      </c>
      <c r="E424" s="177" t="s">
        <v>810</v>
      </c>
      <c r="F424" s="178" t="s">
        <v>811</v>
      </c>
      <c r="G424" s="179" t="s">
        <v>427</v>
      </c>
      <c r="H424" s="180">
        <v>1</v>
      </c>
      <c r="I424" s="181"/>
      <c r="J424" s="182">
        <f>ROUND(I424*H424,2)</f>
        <v>0</v>
      </c>
      <c r="K424" s="178" t="s">
        <v>136</v>
      </c>
      <c r="L424" s="40"/>
      <c r="M424" s="183" t="s">
        <v>19</v>
      </c>
      <c r="N424" s="184" t="s">
        <v>42</v>
      </c>
      <c r="O424" s="65"/>
      <c r="P424" s="185">
        <f>O424*H424</f>
        <v>0</v>
      </c>
      <c r="Q424" s="185">
        <v>0</v>
      </c>
      <c r="R424" s="185">
        <f>Q424*H424</f>
        <v>0</v>
      </c>
      <c r="S424" s="185">
        <v>0</v>
      </c>
      <c r="T424" s="186">
        <f>S424*H424</f>
        <v>0</v>
      </c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R424" s="187" t="s">
        <v>137</v>
      </c>
      <c r="AT424" s="187" t="s">
        <v>132</v>
      </c>
      <c r="AU424" s="187" t="s">
        <v>82</v>
      </c>
      <c r="AY424" s="18" t="s">
        <v>130</v>
      </c>
      <c r="BE424" s="188">
        <f>IF(N424="základní",J424,0)</f>
        <v>0</v>
      </c>
      <c r="BF424" s="188">
        <f>IF(N424="snížená",J424,0)</f>
        <v>0</v>
      </c>
      <c r="BG424" s="188">
        <f>IF(N424="zákl. přenesená",J424,0)</f>
        <v>0</v>
      </c>
      <c r="BH424" s="188">
        <f>IF(N424="sníž. přenesená",J424,0)</f>
        <v>0</v>
      </c>
      <c r="BI424" s="188">
        <f>IF(N424="nulová",J424,0)</f>
        <v>0</v>
      </c>
      <c r="BJ424" s="18" t="s">
        <v>79</v>
      </c>
      <c r="BK424" s="188">
        <f>ROUND(I424*H424,2)</f>
        <v>0</v>
      </c>
      <c r="BL424" s="18" t="s">
        <v>137</v>
      </c>
      <c r="BM424" s="187" t="s">
        <v>1527</v>
      </c>
    </row>
    <row r="425" spans="1:65" s="2" customFormat="1" ht="11.25">
      <c r="A425" s="35"/>
      <c r="B425" s="36"/>
      <c r="C425" s="37"/>
      <c r="D425" s="189" t="s">
        <v>139</v>
      </c>
      <c r="E425" s="37"/>
      <c r="F425" s="190" t="s">
        <v>813</v>
      </c>
      <c r="G425" s="37"/>
      <c r="H425" s="37"/>
      <c r="I425" s="191"/>
      <c r="J425" s="37"/>
      <c r="K425" s="37"/>
      <c r="L425" s="40"/>
      <c r="M425" s="192"/>
      <c r="N425" s="193"/>
      <c r="O425" s="65"/>
      <c r="P425" s="65"/>
      <c r="Q425" s="65"/>
      <c r="R425" s="65"/>
      <c r="S425" s="65"/>
      <c r="T425" s="66"/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T425" s="18" t="s">
        <v>139</v>
      </c>
      <c r="AU425" s="18" t="s">
        <v>82</v>
      </c>
    </row>
    <row r="426" spans="1:65" s="2" customFormat="1" ht="11.25">
      <c r="A426" s="35"/>
      <c r="B426" s="36"/>
      <c r="C426" s="37"/>
      <c r="D426" s="194" t="s">
        <v>141</v>
      </c>
      <c r="E426" s="37"/>
      <c r="F426" s="195" t="s">
        <v>814</v>
      </c>
      <c r="G426" s="37"/>
      <c r="H426" s="37"/>
      <c r="I426" s="191"/>
      <c r="J426" s="37"/>
      <c r="K426" s="37"/>
      <c r="L426" s="40"/>
      <c r="M426" s="192"/>
      <c r="N426" s="193"/>
      <c r="O426" s="65"/>
      <c r="P426" s="65"/>
      <c r="Q426" s="65"/>
      <c r="R426" s="65"/>
      <c r="S426" s="65"/>
      <c r="T426" s="66"/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T426" s="18" t="s">
        <v>141</v>
      </c>
      <c r="AU426" s="18" t="s">
        <v>82</v>
      </c>
    </row>
    <row r="427" spans="1:65" s="13" customFormat="1" ht="11.25">
      <c r="B427" s="196"/>
      <c r="C427" s="197"/>
      <c r="D427" s="189" t="s">
        <v>143</v>
      </c>
      <c r="E427" s="198" t="s">
        <v>19</v>
      </c>
      <c r="F427" s="199" t="s">
        <v>1528</v>
      </c>
      <c r="G427" s="197"/>
      <c r="H427" s="200">
        <v>1</v>
      </c>
      <c r="I427" s="201"/>
      <c r="J427" s="197"/>
      <c r="K427" s="197"/>
      <c r="L427" s="202"/>
      <c r="M427" s="203"/>
      <c r="N427" s="204"/>
      <c r="O427" s="204"/>
      <c r="P427" s="204"/>
      <c r="Q427" s="204"/>
      <c r="R427" s="204"/>
      <c r="S427" s="204"/>
      <c r="T427" s="205"/>
      <c r="AT427" s="206" t="s">
        <v>143</v>
      </c>
      <c r="AU427" s="206" t="s">
        <v>82</v>
      </c>
      <c r="AV427" s="13" t="s">
        <v>82</v>
      </c>
      <c r="AW427" s="13" t="s">
        <v>33</v>
      </c>
      <c r="AX427" s="13" t="s">
        <v>79</v>
      </c>
      <c r="AY427" s="206" t="s">
        <v>130</v>
      </c>
    </row>
    <row r="428" spans="1:65" s="2" customFormat="1" ht="16.5" customHeight="1">
      <c r="A428" s="35"/>
      <c r="B428" s="36"/>
      <c r="C428" s="218" t="s">
        <v>623</v>
      </c>
      <c r="D428" s="218" t="s">
        <v>394</v>
      </c>
      <c r="E428" s="219" t="s">
        <v>1529</v>
      </c>
      <c r="F428" s="220" t="s">
        <v>1530</v>
      </c>
      <c r="G428" s="221" t="s">
        <v>427</v>
      </c>
      <c r="H428" s="222">
        <v>1</v>
      </c>
      <c r="I428" s="223"/>
      <c r="J428" s="224">
        <f>ROUND(I428*H428,2)</f>
        <v>0</v>
      </c>
      <c r="K428" s="220" t="s">
        <v>136</v>
      </c>
      <c r="L428" s="225"/>
      <c r="M428" s="226" t="s">
        <v>19</v>
      </c>
      <c r="N428" s="227" t="s">
        <v>42</v>
      </c>
      <c r="O428" s="65"/>
      <c r="P428" s="185">
        <f>O428*H428</f>
        <v>0</v>
      </c>
      <c r="Q428" s="185">
        <v>8.5000000000000006E-3</v>
      </c>
      <c r="R428" s="185">
        <f>Q428*H428</f>
        <v>8.5000000000000006E-3</v>
      </c>
      <c r="S428" s="185">
        <v>0</v>
      </c>
      <c r="T428" s="186">
        <f>S428*H428</f>
        <v>0</v>
      </c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R428" s="187" t="s">
        <v>186</v>
      </c>
      <c r="AT428" s="187" t="s">
        <v>394</v>
      </c>
      <c r="AU428" s="187" t="s">
        <v>82</v>
      </c>
      <c r="AY428" s="18" t="s">
        <v>130</v>
      </c>
      <c r="BE428" s="188">
        <f>IF(N428="základní",J428,0)</f>
        <v>0</v>
      </c>
      <c r="BF428" s="188">
        <f>IF(N428="snížená",J428,0)</f>
        <v>0</v>
      </c>
      <c r="BG428" s="188">
        <f>IF(N428="zákl. přenesená",J428,0)</f>
        <v>0</v>
      </c>
      <c r="BH428" s="188">
        <f>IF(N428="sníž. přenesená",J428,0)</f>
        <v>0</v>
      </c>
      <c r="BI428" s="188">
        <f>IF(N428="nulová",J428,0)</f>
        <v>0</v>
      </c>
      <c r="BJ428" s="18" t="s">
        <v>79</v>
      </c>
      <c r="BK428" s="188">
        <f>ROUND(I428*H428,2)</f>
        <v>0</v>
      </c>
      <c r="BL428" s="18" t="s">
        <v>137</v>
      </c>
      <c r="BM428" s="187" t="s">
        <v>1531</v>
      </c>
    </row>
    <row r="429" spans="1:65" s="2" customFormat="1" ht="11.25">
      <c r="A429" s="35"/>
      <c r="B429" s="36"/>
      <c r="C429" s="37"/>
      <c r="D429" s="189" t="s">
        <v>139</v>
      </c>
      <c r="E429" s="37"/>
      <c r="F429" s="190" t="s">
        <v>1530</v>
      </c>
      <c r="G429" s="37"/>
      <c r="H429" s="37"/>
      <c r="I429" s="191"/>
      <c r="J429" s="37"/>
      <c r="K429" s="37"/>
      <c r="L429" s="40"/>
      <c r="M429" s="192"/>
      <c r="N429" s="193"/>
      <c r="O429" s="65"/>
      <c r="P429" s="65"/>
      <c r="Q429" s="65"/>
      <c r="R429" s="65"/>
      <c r="S429" s="65"/>
      <c r="T429" s="66"/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T429" s="18" t="s">
        <v>139</v>
      </c>
      <c r="AU429" s="18" t="s">
        <v>82</v>
      </c>
    </row>
    <row r="430" spans="1:65" s="2" customFormat="1" ht="21.75" customHeight="1">
      <c r="A430" s="35"/>
      <c r="B430" s="36"/>
      <c r="C430" s="176" t="s">
        <v>628</v>
      </c>
      <c r="D430" s="176" t="s">
        <v>132</v>
      </c>
      <c r="E430" s="177" t="s">
        <v>821</v>
      </c>
      <c r="F430" s="178" t="s">
        <v>822</v>
      </c>
      <c r="G430" s="179" t="s">
        <v>427</v>
      </c>
      <c r="H430" s="180">
        <v>1</v>
      </c>
      <c r="I430" s="181"/>
      <c r="J430" s="182">
        <f>ROUND(I430*H430,2)</f>
        <v>0</v>
      </c>
      <c r="K430" s="178" t="s">
        <v>136</v>
      </c>
      <c r="L430" s="40"/>
      <c r="M430" s="183" t="s">
        <v>19</v>
      </c>
      <c r="N430" s="184" t="s">
        <v>42</v>
      </c>
      <c r="O430" s="65"/>
      <c r="P430" s="185">
        <f>O430*H430</f>
        <v>0</v>
      </c>
      <c r="Q430" s="185">
        <v>0</v>
      </c>
      <c r="R430" s="185">
        <f>Q430*H430</f>
        <v>0</v>
      </c>
      <c r="S430" s="185">
        <v>0</v>
      </c>
      <c r="T430" s="186">
        <f>S430*H430</f>
        <v>0</v>
      </c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R430" s="187" t="s">
        <v>137</v>
      </c>
      <c r="AT430" s="187" t="s">
        <v>132</v>
      </c>
      <c r="AU430" s="187" t="s">
        <v>82</v>
      </c>
      <c r="AY430" s="18" t="s">
        <v>130</v>
      </c>
      <c r="BE430" s="188">
        <f>IF(N430="základní",J430,0)</f>
        <v>0</v>
      </c>
      <c r="BF430" s="188">
        <f>IF(N430="snížená",J430,0)</f>
        <v>0</v>
      </c>
      <c r="BG430" s="188">
        <f>IF(N430="zákl. přenesená",J430,0)</f>
        <v>0</v>
      </c>
      <c r="BH430" s="188">
        <f>IF(N430="sníž. přenesená",J430,0)</f>
        <v>0</v>
      </c>
      <c r="BI430" s="188">
        <f>IF(N430="nulová",J430,0)</f>
        <v>0</v>
      </c>
      <c r="BJ430" s="18" t="s">
        <v>79</v>
      </c>
      <c r="BK430" s="188">
        <f>ROUND(I430*H430,2)</f>
        <v>0</v>
      </c>
      <c r="BL430" s="18" t="s">
        <v>137</v>
      </c>
      <c r="BM430" s="187" t="s">
        <v>1532</v>
      </c>
    </row>
    <row r="431" spans="1:65" s="2" customFormat="1" ht="11.25">
      <c r="A431" s="35"/>
      <c r="B431" s="36"/>
      <c r="C431" s="37"/>
      <c r="D431" s="189" t="s">
        <v>139</v>
      </c>
      <c r="E431" s="37"/>
      <c r="F431" s="190" t="s">
        <v>824</v>
      </c>
      <c r="G431" s="37"/>
      <c r="H431" s="37"/>
      <c r="I431" s="191"/>
      <c r="J431" s="37"/>
      <c r="K431" s="37"/>
      <c r="L431" s="40"/>
      <c r="M431" s="192"/>
      <c r="N431" s="193"/>
      <c r="O431" s="65"/>
      <c r="P431" s="65"/>
      <c r="Q431" s="65"/>
      <c r="R431" s="65"/>
      <c r="S431" s="65"/>
      <c r="T431" s="66"/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T431" s="18" t="s">
        <v>139</v>
      </c>
      <c r="AU431" s="18" t="s">
        <v>82</v>
      </c>
    </row>
    <row r="432" spans="1:65" s="2" customFormat="1" ht="11.25">
      <c r="A432" s="35"/>
      <c r="B432" s="36"/>
      <c r="C432" s="37"/>
      <c r="D432" s="194" t="s">
        <v>141</v>
      </c>
      <c r="E432" s="37"/>
      <c r="F432" s="195" t="s">
        <v>825</v>
      </c>
      <c r="G432" s="37"/>
      <c r="H432" s="37"/>
      <c r="I432" s="191"/>
      <c r="J432" s="37"/>
      <c r="K432" s="37"/>
      <c r="L432" s="40"/>
      <c r="M432" s="192"/>
      <c r="N432" s="193"/>
      <c r="O432" s="65"/>
      <c r="P432" s="65"/>
      <c r="Q432" s="65"/>
      <c r="R432" s="65"/>
      <c r="S432" s="65"/>
      <c r="T432" s="66"/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T432" s="18" t="s">
        <v>141</v>
      </c>
      <c r="AU432" s="18" t="s">
        <v>82</v>
      </c>
    </row>
    <row r="433" spans="1:65" s="13" customFormat="1" ht="11.25">
      <c r="B433" s="196"/>
      <c r="C433" s="197"/>
      <c r="D433" s="189" t="s">
        <v>143</v>
      </c>
      <c r="E433" s="198" t="s">
        <v>19</v>
      </c>
      <c r="F433" s="199" t="s">
        <v>1533</v>
      </c>
      <c r="G433" s="197"/>
      <c r="H433" s="200">
        <v>1</v>
      </c>
      <c r="I433" s="201"/>
      <c r="J433" s="197"/>
      <c r="K433" s="197"/>
      <c r="L433" s="202"/>
      <c r="M433" s="203"/>
      <c r="N433" s="204"/>
      <c r="O433" s="204"/>
      <c r="P433" s="204"/>
      <c r="Q433" s="204"/>
      <c r="R433" s="204"/>
      <c r="S433" s="204"/>
      <c r="T433" s="205"/>
      <c r="AT433" s="206" t="s">
        <v>143</v>
      </c>
      <c r="AU433" s="206" t="s">
        <v>82</v>
      </c>
      <c r="AV433" s="13" t="s">
        <v>82</v>
      </c>
      <c r="AW433" s="13" t="s">
        <v>33</v>
      </c>
      <c r="AX433" s="13" t="s">
        <v>79</v>
      </c>
      <c r="AY433" s="206" t="s">
        <v>130</v>
      </c>
    </row>
    <row r="434" spans="1:65" s="2" customFormat="1" ht="16.5" customHeight="1">
      <c r="A434" s="35"/>
      <c r="B434" s="36"/>
      <c r="C434" s="218" t="s">
        <v>640</v>
      </c>
      <c r="D434" s="218" t="s">
        <v>394</v>
      </c>
      <c r="E434" s="219" t="s">
        <v>837</v>
      </c>
      <c r="F434" s="220" t="s">
        <v>838</v>
      </c>
      <c r="G434" s="221" t="s">
        <v>427</v>
      </c>
      <c r="H434" s="222">
        <v>1</v>
      </c>
      <c r="I434" s="223"/>
      <c r="J434" s="224">
        <f>ROUND(I434*H434,2)</f>
        <v>0</v>
      </c>
      <c r="K434" s="220" t="s">
        <v>136</v>
      </c>
      <c r="L434" s="225"/>
      <c r="M434" s="226" t="s">
        <v>19</v>
      </c>
      <c r="N434" s="227" t="s">
        <v>42</v>
      </c>
      <c r="O434" s="65"/>
      <c r="P434" s="185">
        <f>O434*H434</f>
        <v>0</v>
      </c>
      <c r="Q434" s="185">
        <v>4.1999999999999997E-3</v>
      </c>
      <c r="R434" s="185">
        <f>Q434*H434</f>
        <v>4.1999999999999997E-3</v>
      </c>
      <c r="S434" s="185">
        <v>0</v>
      </c>
      <c r="T434" s="186">
        <f>S434*H434</f>
        <v>0</v>
      </c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R434" s="187" t="s">
        <v>186</v>
      </c>
      <c r="AT434" s="187" t="s">
        <v>394</v>
      </c>
      <c r="AU434" s="187" t="s">
        <v>82</v>
      </c>
      <c r="AY434" s="18" t="s">
        <v>130</v>
      </c>
      <c r="BE434" s="188">
        <f>IF(N434="základní",J434,0)</f>
        <v>0</v>
      </c>
      <c r="BF434" s="188">
        <f>IF(N434="snížená",J434,0)</f>
        <v>0</v>
      </c>
      <c r="BG434" s="188">
        <f>IF(N434="zákl. přenesená",J434,0)</f>
        <v>0</v>
      </c>
      <c r="BH434" s="188">
        <f>IF(N434="sníž. přenesená",J434,0)</f>
        <v>0</v>
      </c>
      <c r="BI434" s="188">
        <f>IF(N434="nulová",J434,0)</f>
        <v>0</v>
      </c>
      <c r="BJ434" s="18" t="s">
        <v>79</v>
      </c>
      <c r="BK434" s="188">
        <f>ROUND(I434*H434,2)</f>
        <v>0</v>
      </c>
      <c r="BL434" s="18" t="s">
        <v>137</v>
      </c>
      <c r="BM434" s="187" t="s">
        <v>1534</v>
      </c>
    </row>
    <row r="435" spans="1:65" s="2" customFormat="1" ht="11.25">
      <c r="A435" s="35"/>
      <c r="B435" s="36"/>
      <c r="C435" s="37"/>
      <c r="D435" s="189" t="s">
        <v>139</v>
      </c>
      <c r="E435" s="37"/>
      <c r="F435" s="190" t="s">
        <v>838</v>
      </c>
      <c r="G435" s="37"/>
      <c r="H435" s="37"/>
      <c r="I435" s="191"/>
      <c r="J435" s="37"/>
      <c r="K435" s="37"/>
      <c r="L435" s="40"/>
      <c r="M435" s="192"/>
      <c r="N435" s="193"/>
      <c r="O435" s="65"/>
      <c r="P435" s="65"/>
      <c r="Q435" s="65"/>
      <c r="R435" s="65"/>
      <c r="S435" s="65"/>
      <c r="T435" s="66"/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T435" s="18" t="s">
        <v>139</v>
      </c>
      <c r="AU435" s="18" t="s">
        <v>82</v>
      </c>
    </row>
    <row r="436" spans="1:65" s="13" customFormat="1" ht="11.25">
      <c r="B436" s="196"/>
      <c r="C436" s="197"/>
      <c r="D436" s="189" t="s">
        <v>143</v>
      </c>
      <c r="E436" s="198" t="s">
        <v>19</v>
      </c>
      <c r="F436" s="199" t="s">
        <v>1504</v>
      </c>
      <c r="G436" s="197"/>
      <c r="H436" s="200">
        <v>1</v>
      </c>
      <c r="I436" s="201"/>
      <c r="J436" s="197"/>
      <c r="K436" s="197"/>
      <c r="L436" s="202"/>
      <c r="M436" s="203"/>
      <c r="N436" s="204"/>
      <c r="O436" s="204"/>
      <c r="P436" s="204"/>
      <c r="Q436" s="204"/>
      <c r="R436" s="204"/>
      <c r="S436" s="204"/>
      <c r="T436" s="205"/>
      <c r="AT436" s="206" t="s">
        <v>143</v>
      </c>
      <c r="AU436" s="206" t="s">
        <v>82</v>
      </c>
      <c r="AV436" s="13" t="s">
        <v>82</v>
      </c>
      <c r="AW436" s="13" t="s">
        <v>33</v>
      </c>
      <c r="AX436" s="13" t="s">
        <v>79</v>
      </c>
      <c r="AY436" s="206" t="s">
        <v>130</v>
      </c>
    </row>
    <row r="437" spans="1:65" s="2" customFormat="1" ht="16.5" customHeight="1">
      <c r="A437" s="35"/>
      <c r="B437" s="36"/>
      <c r="C437" s="176" t="s">
        <v>650</v>
      </c>
      <c r="D437" s="176" t="s">
        <v>132</v>
      </c>
      <c r="E437" s="177" t="s">
        <v>1535</v>
      </c>
      <c r="F437" s="178" t="s">
        <v>1536</v>
      </c>
      <c r="G437" s="179" t="s">
        <v>427</v>
      </c>
      <c r="H437" s="180">
        <v>1</v>
      </c>
      <c r="I437" s="181"/>
      <c r="J437" s="182">
        <f>ROUND(I437*H437,2)</f>
        <v>0</v>
      </c>
      <c r="K437" s="178" t="s">
        <v>136</v>
      </c>
      <c r="L437" s="40"/>
      <c r="M437" s="183" t="s">
        <v>19</v>
      </c>
      <c r="N437" s="184" t="s">
        <v>42</v>
      </c>
      <c r="O437" s="65"/>
      <c r="P437" s="185">
        <f>O437*H437</f>
        <v>0</v>
      </c>
      <c r="Q437" s="185">
        <v>0.11045000000000001</v>
      </c>
      <c r="R437" s="185">
        <f>Q437*H437</f>
        <v>0.11045000000000001</v>
      </c>
      <c r="S437" s="185">
        <v>0</v>
      </c>
      <c r="T437" s="186">
        <f>S437*H437</f>
        <v>0</v>
      </c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R437" s="187" t="s">
        <v>137</v>
      </c>
      <c r="AT437" s="187" t="s">
        <v>132</v>
      </c>
      <c r="AU437" s="187" t="s">
        <v>82</v>
      </c>
      <c r="AY437" s="18" t="s">
        <v>130</v>
      </c>
      <c r="BE437" s="188">
        <f>IF(N437="základní",J437,0)</f>
        <v>0</v>
      </c>
      <c r="BF437" s="188">
        <f>IF(N437="snížená",J437,0)</f>
        <v>0</v>
      </c>
      <c r="BG437" s="188">
        <f>IF(N437="zákl. přenesená",J437,0)</f>
        <v>0</v>
      </c>
      <c r="BH437" s="188">
        <f>IF(N437="sníž. přenesená",J437,0)</f>
        <v>0</v>
      </c>
      <c r="BI437" s="188">
        <f>IF(N437="nulová",J437,0)</f>
        <v>0</v>
      </c>
      <c r="BJ437" s="18" t="s">
        <v>79</v>
      </c>
      <c r="BK437" s="188">
        <f>ROUND(I437*H437,2)</f>
        <v>0</v>
      </c>
      <c r="BL437" s="18" t="s">
        <v>137</v>
      </c>
      <c r="BM437" s="187" t="s">
        <v>1537</v>
      </c>
    </row>
    <row r="438" spans="1:65" s="2" customFormat="1" ht="19.5">
      <c r="A438" s="35"/>
      <c r="B438" s="36"/>
      <c r="C438" s="37"/>
      <c r="D438" s="189" t="s">
        <v>139</v>
      </c>
      <c r="E438" s="37"/>
      <c r="F438" s="190" t="s">
        <v>1538</v>
      </c>
      <c r="G438" s="37"/>
      <c r="H438" s="37"/>
      <c r="I438" s="191"/>
      <c r="J438" s="37"/>
      <c r="K438" s="37"/>
      <c r="L438" s="40"/>
      <c r="M438" s="192"/>
      <c r="N438" s="193"/>
      <c r="O438" s="65"/>
      <c r="P438" s="65"/>
      <c r="Q438" s="65"/>
      <c r="R438" s="65"/>
      <c r="S438" s="65"/>
      <c r="T438" s="66"/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T438" s="18" t="s">
        <v>139</v>
      </c>
      <c r="AU438" s="18" t="s">
        <v>82</v>
      </c>
    </row>
    <row r="439" spans="1:65" s="2" customFormat="1" ht="11.25">
      <c r="A439" s="35"/>
      <c r="B439" s="36"/>
      <c r="C439" s="37"/>
      <c r="D439" s="194" t="s">
        <v>141</v>
      </c>
      <c r="E439" s="37"/>
      <c r="F439" s="195" t="s">
        <v>1539</v>
      </c>
      <c r="G439" s="37"/>
      <c r="H439" s="37"/>
      <c r="I439" s="191"/>
      <c r="J439" s="37"/>
      <c r="K439" s="37"/>
      <c r="L439" s="40"/>
      <c r="M439" s="192"/>
      <c r="N439" s="193"/>
      <c r="O439" s="65"/>
      <c r="P439" s="65"/>
      <c r="Q439" s="65"/>
      <c r="R439" s="65"/>
      <c r="S439" s="65"/>
      <c r="T439" s="66"/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T439" s="18" t="s">
        <v>141</v>
      </c>
      <c r="AU439" s="18" t="s">
        <v>82</v>
      </c>
    </row>
    <row r="440" spans="1:65" s="2" customFormat="1" ht="39">
      <c r="A440" s="35"/>
      <c r="B440" s="36"/>
      <c r="C440" s="37"/>
      <c r="D440" s="189" t="s">
        <v>233</v>
      </c>
      <c r="E440" s="37"/>
      <c r="F440" s="207" t="s">
        <v>1540</v>
      </c>
      <c r="G440" s="37"/>
      <c r="H440" s="37"/>
      <c r="I440" s="191"/>
      <c r="J440" s="37"/>
      <c r="K440" s="37"/>
      <c r="L440" s="40"/>
      <c r="M440" s="192"/>
      <c r="N440" s="193"/>
      <c r="O440" s="65"/>
      <c r="P440" s="65"/>
      <c r="Q440" s="65"/>
      <c r="R440" s="65"/>
      <c r="S440" s="65"/>
      <c r="T440" s="66"/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T440" s="18" t="s">
        <v>233</v>
      </c>
      <c r="AU440" s="18" t="s">
        <v>82</v>
      </c>
    </row>
    <row r="441" spans="1:65" s="13" customFormat="1" ht="11.25">
      <c r="B441" s="196"/>
      <c r="C441" s="197"/>
      <c r="D441" s="189" t="s">
        <v>143</v>
      </c>
      <c r="E441" s="198" t="s">
        <v>19</v>
      </c>
      <c r="F441" s="199" t="s">
        <v>1541</v>
      </c>
      <c r="G441" s="197"/>
      <c r="H441" s="200">
        <v>1</v>
      </c>
      <c r="I441" s="201"/>
      <c r="J441" s="197"/>
      <c r="K441" s="197"/>
      <c r="L441" s="202"/>
      <c r="M441" s="203"/>
      <c r="N441" s="204"/>
      <c r="O441" s="204"/>
      <c r="P441" s="204"/>
      <c r="Q441" s="204"/>
      <c r="R441" s="204"/>
      <c r="S441" s="204"/>
      <c r="T441" s="205"/>
      <c r="AT441" s="206" t="s">
        <v>143</v>
      </c>
      <c r="AU441" s="206" t="s">
        <v>82</v>
      </c>
      <c r="AV441" s="13" t="s">
        <v>82</v>
      </c>
      <c r="AW441" s="13" t="s">
        <v>33</v>
      </c>
      <c r="AX441" s="13" t="s">
        <v>79</v>
      </c>
      <c r="AY441" s="206" t="s">
        <v>130</v>
      </c>
    </row>
    <row r="442" spans="1:65" s="2" customFormat="1" ht="16.5" customHeight="1">
      <c r="A442" s="35"/>
      <c r="B442" s="36"/>
      <c r="C442" s="176" t="s">
        <v>658</v>
      </c>
      <c r="D442" s="176" t="s">
        <v>132</v>
      </c>
      <c r="E442" s="177" t="s">
        <v>1542</v>
      </c>
      <c r="F442" s="178" t="s">
        <v>1543</v>
      </c>
      <c r="G442" s="179" t="s">
        <v>427</v>
      </c>
      <c r="H442" s="180">
        <v>1</v>
      </c>
      <c r="I442" s="181"/>
      <c r="J442" s="182">
        <f>ROUND(I442*H442,2)</f>
        <v>0</v>
      </c>
      <c r="K442" s="178" t="s">
        <v>136</v>
      </c>
      <c r="L442" s="40"/>
      <c r="M442" s="183" t="s">
        <v>19</v>
      </c>
      <c r="N442" s="184" t="s">
        <v>42</v>
      </c>
      <c r="O442" s="65"/>
      <c r="P442" s="185">
        <f>O442*H442</f>
        <v>0</v>
      </c>
      <c r="Q442" s="185">
        <v>1.2120000000000001E-2</v>
      </c>
      <c r="R442" s="185">
        <f>Q442*H442</f>
        <v>1.2120000000000001E-2</v>
      </c>
      <c r="S442" s="185">
        <v>0</v>
      </c>
      <c r="T442" s="186">
        <f>S442*H442</f>
        <v>0</v>
      </c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R442" s="187" t="s">
        <v>137</v>
      </c>
      <c r="AT442" s="187" t="s">
        <v>132</v>
      </c>
      <c r="AU442" s="187" t="s">
        <v>82</v>
      </c>
      <c r="AY442" s="18" t="s">
        <v>130</v>
      </c>
      <c r="BE442" s="188">
        <f>IF(N442="základní",J442,0)</f>
        <v>0</v>
      </c>
      <c r="BF442" s="188">
        <f>IF(N442="snížená",J442,0)</f>
        <v>0</v>
      </c>
      <c r="BG442" s="188">
        <f>IF(N442="zákl. přenesená",J442,0)</f>
        <v>0</v>
      </c>
      <c r="BH442" s="188">
        <f>IF(N442="sníž. přenesená",J442,0)</f>
        <v>0</v>
      </c>
      <c r="BI442" s="188">
        <f>IF(N442="nulová",J442,0)</f>
        <v>0</v>
      </c>
      <c r="BJ442" s="18" t="s">
        <v>79</v>
      </c>
      <c r="BK442" s="188">
        <f>ROUND(I442*H442,2)</f>
        <v>0</v>
      </c>
      <c r="BL442" s="18" t="s">
        <v>137</v>
      </c>
      <c r="BM442" s="187" t="s">
        <v>1544</v>
      </c>
    </row>
    <row r="443" spans="1:65" s="2" customFormat="1" ht="11.25">
      <c r="A443" s="35"/>
      <c r="B443" s="36"/>
      <c r="C443" s="37"/>
      <c r="D443" s="189" t="s">
        <v>139</v>
      </c>
      <c r="E443" s="37"/>
      <c r="F443" s="190" t="s">
        <v>1545</v>
      </c>
      <c r="G443" s="37"/>
      <c r="H443" s="37"/>
      <c r="I443" s="191"/>
      <c r="J443" s="37"/>
      <c r="K443" s="37"/>
      <c r="L443" s="40"/>
      <c r="M443" s="192"/>
      <c r="N443" s="193"/>
      <c r="O443" s="65"/>
      <c r="P443" s="65"/>
      <c r="Q443" s="65"/>
      <c r="R443" s="65"/>
      <c r="S443" s="65"/>
      <c r="T443" s="66"/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T443" s="18" t="s">
        <v>139</v>
      </c>
      <c r="AU443" s="18" t="s">
        <v>82</v>
      </c>
    </row>
    <row r="444" spans="1:65" s="2" customFormat="1" ht="11.25">
      <c r="A444" s="35"/>
      <c r="B444" s="36"/>
      <c r="C444" s="37"/>
      <c r="D444" s="194" t="s">
        <v>141</v>
      </c>
      <c r="E444" s="37"/>
      <c r="F444" s="195" t="s">
        <v>1546</v>
      </c>
      <c r="G444" s="37"/>
      <c r="H444" s="37"/>
      <c r="I444" s="191"/>
      <c r="J444" s="37"/>
      <c r="K444" s="37"/>
      <c r="L444" s="40"/>
      <c r="M444" s="192"/>
      <c r="N444" s="193"/>
      <c r="O444" s="65"/>
      <c r="P444" s="65"/>
      <c r="Q444" s="65"/>
      <c r="R444" s="65"/>
      <c r="S444" s="65"/>
      <c r="T444" s="66"/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T444" s="18" t="s">
        <v>141</v>
      </c>
      <c r="AU444" s="18" t="s">
        <v>82</v>
      </c>
    </row>
    <row r="445" spans="1:65" s="13" customFormat="1" ht="11.25">
      <c r="B445" s="196"/>
      <c r="C445" s="197"/>
      <c r="D445" s="189" t="s">
        <v>143</v>
      </c>
      <c r="E445" s="198" t="s">
        <v>19</v>
      </c>
      <c r="F445" s="199" t="s">
        <v>1541</v>
      </c>
      <c r="G445" s="197"/>
      <c r="H445" s="200">
        <v>1</v>
      </c>
      <c r="I445" s="201"/>
      <c r="J445" s="197"/>
      <c r="K445" s="197"/>
      <c r="L445" s="202"/>
      <c r="M445" s="203"/>
      <c r="N445" s="204"/>
      <c r="O445" s="204"/>
      <c r="P445" s="204"/>
      <c r="Q445" s="204"/>
      <c r="R445" s="204"/>
      <c r="S445" s="204"/>
      <c r="T445" s="205"/>
      <c r="AT445" s="206" t="s">
        <v>143</v>
      </c>
      <c r="AU445" s="206" t="s">
        <v>82</v>
      </c>
      <c r="AV445" s="13" t="s">
        <v>82</v>
      </c>
      <c r="AW445" s="13" t="s">
        <v>33</v>
      </c>
      <c r="AX445" s="13" t="s">
        <v>79</v>
      </c>
      <c r="AY445" s="206" t="s">
        <v>130</v>
      </c>
    </row>
    <row r="446" spans="1:65" s="2" customFormat="1" ht="16.5" customHeight="1">
      <c r="A446" s="35"/>
      <c r="B446" s="36"/>
      <c r="C446" s="176" t="s">
        <v>666</v>
      </c>
      <c r="D446" s="176" t="s">
        <v>132</v>
      </c>
      <c r="E446" s="177" t="s">
        <v>1547</v>
      </c>
      <c r="F446" s="178" t="s">
        <v>1548</v>
      </c>
      <c r="G446" s="179" t="s">
        <v>427</v>
      </c>
      <c r="H446" s="180">
        <v>1</v>
      </c>
      <c r="I446" s="181"/>
      <c r="J446" s="182">
        <f>ROUND(I446*H446,2)</f>
        <v>0</v>
      </c>
      <c r="K446" s="178" t="s">
        <v>136</v>
      </c>
      <c r="L446" s="40"/>
      <c r="M446" s="183" t="s">
        <v>19</v>
      </c>
      <c r="N446" s="184" t="s">
        <v>42</v>
      </c>
      <c r="O446" s="65"/>
      <c r="P446" s="185">
        <f>O446*H446</f>
        <v>0</v>
      </c>
      <c r="Q446" s="185">
        <v>0</v>
      </c>
      <c r="R446" s="185">
        <f>Q446*H446</f>
        <v>0</v>
      </c>
      <c r="S446" s="185">
        <v>0</v>
      </c>
      <c r="T446" s="186">
        <f>S446*H446</f>
        <v>0</v>
      </c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R446" s="187" t="s">
        <v>137</v>
      </c>
      <c r="AT446" s="187" t="s">
        <v>132</v>
      </c>
      <c r="AU446" s="187" t="s">
        <v>82</v>
      </c>
      <c r="AY446" s="18" t="s">
        <v>130</v>
      </c>
      <c r="BE446" s="188">
        <f>IF(N446="základní",J446,0)</f>
        <v>0</v>
      </c>
      <c r="BF446" s="188">
        <f>IF(N446="snížená",J446,0)</f>
        <v>0</v>
      </c>
      <c r="BG446" s="188">
        <f>IF(N446="zákl. přenesená",J446,0)</f>
        <v>0</v>
      </c>
      <c r="BH446" s="188">
        <f>IF(N446="sníž. přenesená",J446,0)</f>
        <v>0</v>
      </c>
      <c r="BI446" s="188">
        <f>IF(N446="nulová",J446,0)</f>
        <v>0</v>
      </c>
      <c r="BJ446" s="18" t="s">
        <v>79</v>
      </c>
      <c r="BK446" s="188">
        <f>ROUND(I446*H446,2)</f>
        <v>0</v>
      </c>
      <c r="BL446" s="18" t="s">
        <v>137</v>
      </c>
      <c r="BM446" s="187" t="s">
        <v>1549</v>
      </c>
    </row>
    <row r="447" spans="1:65" s="2" customFormat="1" ht="11.25">
      <c r="A447" s="35"/>
      <c r="B447" s="36"/>
      <c r="C447" s="37"/>
      <c r="D447" s="189" t="s">
        <v>139</v>
      </c>
      <c r="E447" s="37"/>
      <c r="F447" s="190" t="s">
        <v>1550</v>
      </c>
      <c r="G447" s="37"/>
      <c r="H447" s="37"/>
      <c r="I447" s="191"/>
      <c r="J447" s="37"/>
      <c r="K447" s="37"/>
      <c r="L447" s="40"/>
      <c r="M447" s="192"/>
      <c r="N447" s="193"/>
      <c r="O447" s="65"/>
      <c r="P447" s="65"/>
      <c r="Q447" s="65"/>
      <c r="R447" s="65"/>
      <c r="S447" s="65"/>
      <c r="T447" s="66"/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T447" s="18" t="s">
        <v>139</v>
      </c>
      <c r="AU447" s="18" t="s">
        <v>82</v>
      </c>
    </row>
    <row r="448" spans="1:65" s="2" customFormat="1" ht="11.25">
      <c r="A448" s="35"/>
      <c r="B448" s="36"/>
      <c r="C448" s="37"/>
      <c r="D448" s="194" t="s">
        <v>141</v>
      </c>
      <c r="E448" s="37"/>
      <c r="F448" s="195" t="s">
        <v>1551</v>
      </c>
      <c r="G448" s="37"/>
      <c r="H448" s="37"/>
      <c r="I448" s="191"/>
      <c r="J448" s="37"/>
      <c r="K448" s="37"/>
      <c r="L448" s="40"/>
      <c r="M448" s="192"/>
      <c r="N448" s="193"/>
      <c r="O448" s="65"/>
      <c r="P448" s="65"/>
      <c r="Q448" s="65"/>
      <c r="R448" s="65"/>
      <c r="S448" s="65"/>
      <c r="T448" s="66"/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T448" s="18" t="s">
        <v>141</v>
      </c>
      <c r="AU448" s="18" t="s">
        <v>82</v>
      </c>
    </row>
    <row r="449" spans="1:65" s="2" customFormat="1" ht="21.75" customHeight="1">
      <c r="A449" s="35"/>
      <c r="B449" s="36"/>
      <c r="C449" s="176" t="s">
        <v>678</v>
      </c>
      <c r="D449" s="176" t="s">
        <v>132</v>
      </c>
      <c r="E449" s="177" t="s">
        <v>1552</v>
      </c>
      <c r="F449" s="178" t="s">
        <v>1553</v>
      </c>
      <c r="G449" s="179" t="s">
        <v>427</v>
      </c>
      <c r="H449" s="180">
        <v>1</v>
      </c>
      <c r="I449" s="181"/>
      <c r="J449" s="182">
        <f>ROUND(I449*H449,2)</f>
        <v>0</v>
      </c>
      <c r="K449" s="178" t="s">
        <v>136</v>
      </c>
      <c r="L449" s="40"/>
      <c r="M449" s="183" t="s">
        <v>19</v>
      </c>
      <c r="N449" s="184" t="s">
        <v>42</v>
      </c>
      <c r="O449" s="65"/>
      <c r="P449" s="185">
        <f>O449*H449</f>
        <v>0</v>
      </c>
      <c r="Q449" s="185">
        <v>0.21007999999999999</v>
      </c>
      <c r="R449" s="185">
        <f>Q449*H449</f>
        <v>0.21007999999999999</v>
      </c>
      <c r="S449" s="185">
        <v>0</v>
      </c>
      <c r="T449" s="186">
        <f>S449*H449</f>
        <v>0</v>
      </c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R449" s="187" t="s">
        <v>137</v>
      </c>
      <c r="AT449" s="187" t="s">
        <v>132</v>
      </c>
      <c r="AU449" s="187" t="s">
        <v>82</v>
      </c>
      <c r="AY449" s="18" t="s">
        <v>130</v>
      </c>
      <c r="BE449" s="188">
        <f>IF(N449="základní",J449,0)</f>
        <v>0</v>
      </c>
      <c r="BF449" s="188">
        <f>IF(N449="snížená",J449,0)</f>
        <v>0</v>
      </c>
      <c r="BG449" s="188">
        <f>IF(N449="zákl. přenesená",J449,0)</f>
        <v>0</v>
      </c>
      <c r="BH449" s="188">
        <f>IF(N449="sníž. přenesená",J449,0)</f>
        <v>0</v>
      </c>
      <c r="BI449" s="188">
        <f>IF(N449="nulová",J449,0)</f>
        <v>0</v>
      </c>
      <c r="BJ449" s="18" t="s">
        <v>79</v>
      </c>
      <c r="BK449" s="188">
        <f>ROUND(I449*H449,2)</f>
        <v>0</v>
      </c>
      <c r="BL449" s="18" t="s">
        <v>137</v>
      </c>
      <c r="BM449" s="187" t="s">
        <v>1554</v>
      </c>
    </row>
    <row r="450" spans="1:65" s="2" customFormat="1" ht="19.5">
      <c r="A450" s="35"/>
      <c r="B450" s="36"/>
      <c r="C450" s="37"/>
      <c r="D450" s="189" t="s">
        <v>139</v>
      </c>
      <c r="E450" s="37"/>
      <c r="F450" s="190" t="s">
        <v>1555</v>
      </c>
      <c r="G450" s="37"/>
      <c r="H450" s="37"/>
      <c r="I450" s="191"/>
      <c r="J450" s="37"/>
      <c r="K450" s="37"/>
      <c r="L450" s="40"/>
      <c r="M450" s="192"/>
      <c r="N450" s="193"/>
      <c r="O450" s="65"/>
      <c r="P450" s="65"/>
      <c r="Q450" s="65"/>
      <c r="R450" s="65"/>
      <c r="S450" s="65"/>
      <c r="T450" s="66"/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T450" s="18" t="s">
        <v>139</v>
      </c>
      <c r="AU450" s="18" t="s">
        <v>82</v>
      </c>
    </row>
    <row r="451" spans="1:65" s="2" customFormat="1" ht="11.25">
      <c r="A451" s="35"/>
      <c r="B451" s="36"/>
      <c r="C451" s="37"/>
      <c r="D451" s="194" t="s">
        <v>141</v>
      </c>
      <c r="E451" s="37"/>
      <c r="F451" s="195" t="s">
        <v>1556</v>
      </c>
      <c r="G451" s="37"/>
      <c r="H451" s="37"/>
      <c r="I451" s="191"/>
      <c r="J451" s="37"/>
      <c r="K451" s="37"/>
      <c r="L451" s="40"/>
      <c r="M451" s="192"/>
      <c r="N451" s="193"/>
      <c r="O451" s="65"/>
      <c r="P451" s="65"/>
      <c r="Q451" s="65"/>
      <c r="R451" s="65"/>
      <c r="S451" s="65"/>
      <c r="T451" s="66"/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T451" s="18" t="s">
        <v>141</v>
      </c>
      <c r="AU451" s="18" t="s">
        <v>82</v>
      </c>
    </row>
    <row r="452" spans="1:65" s="13" customFormat="1" ht="11.25">
      <c r="B452" s="196"/>
      <c r="C452" s="197"/>
      <c r="D452" s="189" t="s">
        <v>143</v>
      </c>
      <c r="E452" s="198" t="s">
        <v>19</v>
      </c>
      <c r="F452" s="199" t="s">
        <v>1541</v>
      </c>
      <c r="G452" s="197"/>
      <c r="H452" s="200">
        <v>1</v>
      </c>
      <c r="I452" s="201"/>
      <c r="J452" s="197"/>
      <c r="K452" s="197"/>
      <c r="L452" s="202"/>
      <c r="M452" s="203"/>
      <c r="N452" s="204"/>
      <c r="O452" s="204"/>
      <c r="P452" s="204"/>
      <c r="Q452" s="204"/>
      <c r="R452" s="204"/>
      <c r="S452" s="204"/>
      <c r="T452" s="205"/>
      <c r="AT452" s="206" t="s">
        <v>143</v>
      </c>
      <c r="AU452" s="206" t="s">
        <v>82</v>
      </c>
      <c r="AV452" s="13" t="s">
        <v>82</v>
      </c>
      <c r="AW452" s="13" t="s">
        <v>33</v>
      </c>
      <c r="AX452" s="13" t="s">
        <v>79</v>
      </c>
      <c r="AY452" s="206" t="s">
        <v>130</v>
      </c>
    </row>
    <row r="453" spans="1:65" s="2" customFormat="1" ht="16.5" customHeight="1">
      <c r="A453" s="35"/>
      <c r="B453" s="36"/>
      <c r="C453" s="218" t="s">
        <v>684</v>
      </c>
      <c r="D453" s="218" t="s">
        <v>394</v>
      </c>
      <c r="E453" s="219" t="s">
        <v>989</v>
      </c>
      <c r="F453" s="220" t="s">
        <v>990</v>
      </c>
      <c r="G453" s="221" t="s">
        <v>427</v>
      </c>
      <c r="H453" s="222">
        <v>1</v>
      </c>
      <c r="I453" s="223"/>
      <c r="J453" s="224">
        <f>ROUND(I453*H453,2)</f>
        <v>0</v>
      </c>
      <c r="K453" s="220" t="s">
        <v>136</v>
      </c>
      <c r="L453" s="225"/>
      <c r="M453" s="226" t="s">
        <v>19</v>
      </c>
      <c r="N453" s="227" t="s">
        <v>42</v>
      </c>
      <c r="O453" s="65"/>
      <c r="P453" s="185">
        <f>O453*H453</f>
        <v>0</v>
      </c>
      <c r="Q453" s="185">
        <v>1E-3</v>
      </c>
      <c r="R453" s="185">
        <f>Q453*H453</f>
        <v>1E-3</v>
      </c>
      <c r="S453" s="185">
        <v>0</v>
      </c>
      <c r="T453" s="186">
        <f>S453*H453</f>
        <v>0</v>
      </c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R453" s="187" t="s">
        <v>186</v>
      </c>
      <c r="AT453" s="187" t="s">
        <v>394</v>
      </c>
      <c r="AU453" s="187" t="s">
        <v>82</v>
      </c>
      <c r="AY453" s="18" t="s">
        <v>130</v>
      </c>
      <c r="BE453" s="188">
        <f>IF(N453="základní",J453,0)</f>
        <v>0</v>
      </c>
      <c r="BF453" s="188">
        <f>IF(N453="snížená",J453,0)</f>
        <v>0</v>
      </c>
      <c r="BG453" s="188">
        <f>IF(N453="zákl. přenesená",J453,0)</f>
        <v>0</v>
      </c>
      <c r="BH453" s="188">
        <f>IF(N453="sníž. přenesená",J453,0)</f>
        <v>0</v>
      </c>
      <c r="BI453" s="188">
        <f>IF(N453="nulová",J453,0)</f>
        <v>0</v>
      </c>
      <c r="BJ453" s="18" t="s">
        <v>79</v>
      </c>
      <c r="BK453" s="188">
        <f>ROUND(I453*H453,2)</f>
        <v>0</v>
      </c>
      <c r="BL453" s="18" t="s">
        <v>137</v>
      </c>
      <c r="BM453" s="187" t="s">
        <v>1557</v>
      </c>
    </row>
    <row r="454" spans="1:65" s="2" customFormat="1" ht="11.25">
      <c r="A454" s="35"/>
      <c r="B454" s="36"/>
      <c r="C454" s="37"/>
      <c r="D454" s="189" t="s">
        <v>139</v>
      </c>
      <c r="E454" s="37"/>
      <c r="F454" s="190" t="s">
        <v>990</v>
      </c>
      <c r="G454" s="37"/>
      <c r="H454" s="37"/>
      <c r="I454" s="191"/>
      <c r="J454" s="37"/>
      <c r="K454" s="37"/>
      <c r="L454" s="40"/>
      <c r="M454" s="192"/>
      <c r="N454" s="193"/>
      <c r="O454" s="65"/>
      <c r="P454" s="65"/>
      <c r="Q454" s="65"/>
      <c r="R454" s="65"/>
      <c r="S454" s="65"/>
      <c r="T454" s="66"/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T454" s="18" t="s">
        <v>139</v>
      </c>
      <c r="AU454" s="18" t="s">
        <v>82</v>
      </c>
    </row>
    <row r="455" spans="1:65" s="13" customFormat="1" ht="11.25">
      <c r="B455" s="196"/>
      <c r="C455" s="197"/>
      <c r="D455" s="189" t="s">
        <v>143</v>
      </c>
      <c r="E455" s="198" t="s">
        <v>19</v>
      </c>
      <c r="F455" s="199" t="s">
        <v>1541</v>
      </c>
      <c r="G455" s="197"/>
      <c r="H455" s="200">
        <v>1</v>
      </c>
      <c r="I455" s="201"/>
      <c r="J455" s="197"/>
      <c r="K455" s="197"/>
      <c r="L455" s="202"/>
      <c r="M455" s="203"/>
      <c r="N455" s="204"/>
      <c r="O455" s="204"/>
      <c r="P455" s="204"/>
      <c r="Q455" s="204"/>
      <c r="R455" s="204"/>
      <c r="S455" s="204"/>
      <c r="T455" s="205"/>
      <c r="AT455" s="206" t="s">
        <v>143</v>
      </c>
      <c r="AU455" s="206" t="s">
        <v>82</v>
      </c>
      <c r="AV455" s="13" t="s">
        <v>82</v>
      </c>
      <c r="AW455" s="13" t="s">
        <v>33</v>
      </c>
      <c r="AX455" s="13" t="s">
        <v>79</v>
      </c>
      <c r="AY455" s="206" t="s">
        <v>130</v>
      </c>
    </row>
    <row r="456" spans="1:65" s="12" customFormat="1" ht="22.9" customHeight="1">
      <c r="B456" s="160"/>
      <c r="C456" s="161"/>
      <c r="D456" s="162" t="s">
        <v>70</v>
      </c>
      <c r="E456" s="174" t="s">
        <v>194</v>
      </c>
      <c r="F456" s="174" t="s">
        <v>1028</v>
      </c>
      <c r="G456" s="161"/>
      <c r="H456" s="161"/>
      <c r="I456" s="164"/>
      <c r="J456" s="175">
        <f>BK456</f>
        <v>0</v>
      </c>
      <c r="K456" s="161"/>
      <c r="L456" s="166"/>
      <c r="M456" s="167"/>
      <c r="N456" s="168"/>
      <c r="O456" s="168"/>
      <c r="P456" s="169">
        <f>SUM(P457:P476)</f>
        <v>0</v>
      </c>
      <c r="Q456" s="168"/>
      <c r="R456" s="169">
        <f>SUM(R457:R476)</f>
        <v>0</v>
      </c>
      <c r="S456" s="168"/>
      <c r="T456" s="170">
        <f>SUM(T457:T476)</f>
        <v>7.4918587000000008</v>
      </c>
      <c r="AR456" s="171" t="s">
        <v>79</v>
      </c>
      <c r="AT456" s="172" t="s">
        <v>70</v>
      </c>
      <c r="AU456" s="172" t="s">
        <v>79</v>
      </c>
      <c r="AY456" s="171" t="s">
        <v>130</v>
      </c>
      <c r="BK456" s="173">
        <f>SUM(BK457:BK476)</f>
        <v>0</v>
      </c>
    </row>
    <row r="457" spans="1:65" s="2" customFormat="1" ht="21.75" customHeight="1">
      <c r="A457" s="35"/>
      <c r="B457" s="36"/>
      <c r="C457" s="176" t="s">
        <v>690</v>
      </c>
      <c r="D457" s="176" t="s">
        <v>132</v>
      </c>
      <c r="E457" s="177" t="s">
        <v>1044</v>
      </c>
      <c r="F457" s="178" t="s">
        <v>1045</v>
      </c>
      <c r="G457" s="179" t="s">
        <v>214</v>
      </c>
      <c r="H457" s="180">
        <v>1.681</v>
      </c>
      <c r="I457" s="181"/>
      <c r="J457" s="182">
        <f>ROUND(I457*H457,2)</f>
        <v>0</v>
      </c>
      <c r="K457" s="178" t="s">
        <v>136</v>
      </c>
      <c r="L457" s="40"/>
      <c r="M457" s="183" t="s">
        <v>19</v>
      </c>
      <c r="N457" s="184" t="s">
        <v>42</v>
      </c>
      <c r="O457" s="65"/>
      <c r="P457" s="185">
        <f>O457*H457</f>
        <v>0</v>
      </c>
      <c r="Q457" s="185">
        <v>0</v>
      </c>
      <c r="R457" s="185">
        <f>Q457*H457</f>
        <v>0</v>
      </c>
      <c r="S457" s="185">
        <v>2.2000000000000002</v>
      </c>
      <c r="T457" s="186">
        <f>S457*H457</f>
        <v>3.6982000000000004</v>
      </c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R457" s="187" t="s">
        <v>137</v>
      </c>
      <c r="AT457" s="187" t="s">
        <v>132</v>
      </c>
      <c r="AU457" s="187" t="s">
        <v>82</v>
      </c>
      <c r="AY457" s="18" t="s">
        <v>130</v>
      </c>
      <c r="BE457" s="188">
        <f>IF(N457="základní",J457,0)</f>
        <v>0</v>
      </c>
      <c r="BF457" s="188">
        <f>IF(N457="snížená",J457,0)</f>
        <v>0</v>
      </c>
      <c r="BG457" s="188">
        <f>IF(N457="zákl. přenesená",J457,0)</f>
        <v>0</v>
      </c>
      <c r="BH457" s="188">
        <f>IF(N457="sníž. přenesená",J457,0)</f>
        <v>0</v>
      </c>
      <c r="BI457" s="188">
        <f>IF(N457="nulová",J457,0)</f>
        <v>0</v>
      </c>
      <c r="BJ457" s="18" t="s">
        <v>79</v>
      </c>
      <c r="BK457" s="188">
        <f>ROUND(I457*H457,2)</f>
        <v>0</v>
      </c>
      <c r="BL457" s="18" t="s">
        <v>137</v>
      </c>
      <c r="BM457" s="187" t="s">
        <v>1558</v>
      </c>
    </row>
    <row r="458" spans="1:65" s="2" customFormat="1" ht="11.25">
      <c r="A458" s="35"/>
      <c r="B458" s="36"/>
      <c r="C458" s="37"/>
      <c r="D458" s="189" t="s">
        <v>139</v>
      </c>
      <c r="E458" s="37"/>
      <c r="F458" s="190" t="s">
        <v>1047</v>
      </c>
      <c r="G458" s="37"/>
      <c r="H458" s="37"/>
      <c r="I458" s="191"/>
      <c r="J458" s="37"/>
      <c r="K458" s="37"/>
      <c r="L458" s="40"/>
      <c r="M458" s="192"/>
      <c r="N458" s="193"/>
      <c r="O458" s="65"/>
      <c r="P458" s="65"/>
      <c r="Q458" s="65"/>
      <c r="R458" s="65"/>
      <c r="S458" s="65"/>
      <c r="T458" s="66"/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T458" s="18" t="s">
        <v>139</v>
      </c>
      <c r="AU458" s="18" t="s">
        <v>82</v>
      </c>
    </row>
    <row r="459" spans="1:65" s="2" customFormat="1" ht="11.25">
      <c r="A459" s="35"/>
      <c r="B459" s="36"/>
      <c r="C459" s="37"/>
      <c r="D459" s="194" t="s">
        <v>141</v>
      </c>
      <c r="E459" s="37"/>
      <c r="F459" s="195" t="s">
        <v>1048</v>
      </c>
      <c r="G459" s="37"/>
      <c r="H459" s="37"/>
      <c r="I459" s="191"/>
      <c r="J459" s="37"/>
      <c r="K459" s="37"/>
      <c r="L459" s="40"/>
      <c r="M459" s="192"/>
      <c r="N459" s="193"/>
      <c r="O459" s="65"/>
      <c r="P459" s="65"/>
      <c r="Q459" s="65"/>
      <c r="R459" s="65"/>
      <c r="S459" s="65"/>
      <c r="T459" s="66"/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T459" s="18" t="s">
        <v>141</v>
      </c>
      <c r="AU459" s="18" t="s">
        <v>82</v>
      </c>
    </row>
    <row r="460" spans="1:65" s="13" customFormat="1" ht="11.25">
      <c r="B460" s="196"/>
      <c r="C460" s="197"/>
      <c r="D460" s="189" t="s">
        <v>143</v>
      </c>
      <c r="E460" s="198" t="s">
        <v>19</v>
      </c>
      <c r="F460" s="199" t="s">
        <v>1559</v>
      </c>
      <c r="G460" s="197"/>
      <c r="H460" s="200">
        <v>1.681</v>
      </c>
      <c r="I460" s="201"/>
      <c r="J460" s="197"/>
      <c r="K460" s="197"/>
      <c r="L460" s="202"/>
      <c r="M460" s="203"/>
      <c r="N460" s="204"/>
      <c r="O460" s="204"/>
      <c r="P460" s="204"/>
      <c r="Q460" s="204"/>
      <c r="R460" s="204"/>
      <c r="S460" s="204"/>
      <c r="T460" s="205"/>
      <c r="AT460" s="206" t="s">
        <v>143</v>
      </c>
      <c r="AU460" s="206" t="s">
        <v>82</v>
      </c>
      <c r="AV460" s="13" t="s">
        <v>82</v>
      </c>
      <c r="AW460" s="13" t="s">
        <v>33</v>
      </c>
      <c r="AX460" s="13" t="s">
        <v>79</v>
      </c>
      <c r="AY460" s="206" t="s">
        <v>130</v>
      </c>
    </row>
    <row r="461" spans="1:65" s="2" customFormat="1" ht="21.75" customHeight="1">
      <c r="A461" s="35"/>
      <c r="B461" s="36"/>
      <c r="C461" s="176" t="s">
        <v>700</v>
      </c>
      <c r="D461" s="176" t="s">
        <v>132</v>
      </c>
      <c r="E461" s="177" t="s">
        <v>1051</v>
      </c>
      <c r="F461" s="178" t="s">
        <v>1052</v>
      </c>
      <c r="G461" s="179" t="s">
        <v>214</v>
      </c>
      <c r="H461" s="180">
        <v>1.121</v>
      </c>
      <c r="I461" s="181"/>
      <c r="J461" s="182">
        <f>ROUND(I461*H461,2)</f>
        <v>0</v>
      </c>
      <c r="K461" s="178" t="s">
        <v>136</v>
      </c>
      <c r="L461" s="40"/>
      <c r="M461" s="183" t="s">
        <v>19</v>
      </c>
      <c r="N461" s="184" t="s">
        <v>42</v>
      </c>
      <c r="O461" s="65"/>
      <c r="P461" s="185">
        <f>O461*H461</f>
        <v>0</v>
      </c>
      <c r="Q461" s="185">
        <v>0</v>
      </c>
      <c r="R461" s="185">
        <f>Q461*H461</f>
        <v>0</v>
      </c>
      <c r="S461" s="185">
        <v>2.2000000000000002</v>
      </c>
      <c r="T461" s="186">
        <f>S461*H461</f>
        <v>2.4662000000000002</v>
      </c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R461" s="187" t="s">
        <v>137</v>
      </c>
      <c r="AT461" s="187" t="s">
        <v>132</v>
      </c>
      <c r="AU461" s="187" t="s">
        <v>82</v>
      </c>
      <c r="AY461" s="18" t="s">
        <v>130</v>
      </c>
      <c r="BE461" s="188">
        <f>IF(N461="základní",J461,0)</f>
        <v>0</v>
      </c>
      <c r="BF461" s="188">
        <f>IF(N461="snížená",J461,0)</f>
        <v>0</v>
      </c>
      <c r="BG461" s="188">
        <f>IF(N461="zákl. přenesená",J461,0)</f>
        <v>0</v>
      </c>
      <c r="BH461" s="188">
        <f>IF(N461="sníž. přenesená",J461,0)</f>
        <v>0</v>
      </c>
      <c r="BI461" s="188">
        <f>IF(N461="nulová",J461,0)</f>
        <v>0</v>
      </c>
      <c r="BJ461" s="18" t="s">
        <v>79</v>
      </c>
      <c r="BK461" s="188">
        <f>ROUND(I461*H461,2)</f>
        <v>0</v>
      </c>
      <c r="BL461" s="18" t="s">
        <v>137</v>
      </c>
      <c r="BM461" s="187" t="s">
        <v>1560</v>
      </c>
    </row>
    <row r="462" spans="1:65" s="2" customFormat="1" ht="11.25">
      <c r="A462" s="35"/>
      <c r="B462" s="36"/>
      <c r="C462" s="37"/>
      <c r="D462" s="189" t="s">
        <v>139</v>
      </c>
      <c r="E462" s="37"/>
      <c r="F462" s="190" t="s">
        <v>1054</v>
      </c>
      <c r="G462" s="37"/>
      <c r="H462" s="37"/>
      <c r="I462" s="191"/>
      <c r="J462" s="37"/>
      <c r="K462" s="37"/>
      <c r="L462" s="40"/>
      <c r="M462" s="192"/>
      <c r="N462" s="193"/>
      <c r="O462" s="65"/>
      <c r="P462" s="65"/>
      <c r="Q462" s="65"/>
      <c r="R462" s="65"/>
      <c r="S462" s="65"/>
      <c r="T462" s="66"/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T462" s="18" t="s">
        <v>139</v>
      </c>
      <c r="AU462" s="18" t="s">
        <v>82</v>
      </c>
    </row>
    <row r="463" spans="1:65" s="2" customFormat="1" ht="11.25">
      <c r="A463" s="35"/>
      <c r="B463" s="36"/>
      <c r="C463" s="37"/>
      <c r="D463" s="194" t="s">
        <v>141</v>
      </c>
      <c r="E463" s="37"/>
      <c r="F463" s="195" t="s">
        <v>1055</v>
      </c>
      <c r="G463" s="37"/>
      <c r="H463" s="37"/>
      <c r="I463" s="191"/>
      <c r="J463" s="37"/>
      <c r="K463" s="37"/>
      <c r="L463" s="40"/>
      <c r="M463" s="192"/>
      <c r="N463" s="193"/>
      <c r="O463" s="65"/>
      <c r="P463" s="65"/>
      <c r="Q463" s="65"/>
      <c r="R463" s="65"/>
      <c r="S463" s="65"/>
      <c r="T463" s="66"/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T463" s="18" t="s">
        <v>141</v>
      </c>
      <c r="AU463" s="18" t="s">
        <v>82</v>
      </c>
    </row>
    <row r="464" spans="1:65" s="13" customFormat="1" ht="11.25">
      <c r="B464" s="196"/>
      <c r="C464" s="197"/>
      <c r="D464" s="189" t="s">
        <v>143</v>
      </c>
      <c r="E464" s="198" t="s">
        <v>19</v>
      </c>
      <c r="F464" s="199" t="s">
        <v>1561</v>
      </c>
      <c r="G464" s="197"/>
      <c r="H464" s="200">
        <v>1.121</v>
      </c>
      <c r="I464" s="201"/>
      <c r="J464" s="197"/>
      <c r="K464" s="197"/>
      <c r="L464" s="202"/>
      <c r="M464" s="203"/>
      <c r="N464" s="204"/>
      <c r="O464" s="204"/>
      <c r="P464" s="204"/>
      <c r="Q464" s="204"/>
      <c r="R464" s="204"/>
      <c r="S464" s="204"/>
      <c r="T464" s="205"/>
      <c r="AT464" s="206" t="s">
        <v>143</v>
      </c>
      <c r="AU464" s="206" t="s">
        <v>82</v>
      </c>
      <c r="AV464" s="13" t="s">
        <v>82</v>
      </c>
      <c r="AW464" s="13" t="s">
        <v>33</v>
      </c>
      <c r="AX464" s="13" t="s">
        <v>79</v>
      </c>
      <c r="AY464" s="206" t="s">
        <v>130</v>
      </c>
    </row>
    <row r="465" spans="1:65" s="2" customFormat="1" ht="21.75" customHeight="1">
      <c r="A465" s="35"/>
      <c r="B465" s="36"/>
      <c r="C465" s="176" t="s">
        <v>705</v>
      </c>
      <c r="D465" s="176" t="s">
        <v>132</v>
      </c>
      <c r="E465" s="177" t="s">
        <v>1058</v>
      </c>
      <c r="F465" s="178" t="s">
        <v>1059</v>
      </c>
      <c r="G465" s="179" t="s">
        <v>214</v>
      </c>
      <c r="H465" s="180">
        <v>1.121</v>
      </c>
      <c r="I465" s="181"/>
      <c r="J465" s="182">
        <f>ROUND(I465*H465,2)</f>
        <v>0</v>
      </c>
      <c r="K465" s="178" t="s">
        <v>136</v>
      </c>
      <c r="L465" s="40"/>
      <c r="M465" s="183" t="s">
        <v>19</v>
      </c>
      <c r="N465" s="184" t="s">
        <v>42</v>
      </c>
      <c r="O465" s="65"/>
      <c r="P465" s="185">
        <f>O465*H465</f>
        <v>0</v>
      </c>
      <c r="Q465" s="185">
        <v>0</v>
      </c>
      <c r="R465" s="185">
        <f>Q465*H465</f>
        <v>0</v>
      </c>
      <c r="S465" s="185">
        <v>4.7000000000000002E-3</v>
      </c>
      <c r="T465" s="186">
        <f>S465*H465</f>
        <v>5.2687000000000003E-3</v>
      </c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  <c r="AR465" s="187" t="s">
        <v>137</v>
      </c>
      <c r="AT465" s="187" t="s">
        <v>132</v>
      </c>
      <c r="AU465" s="187" t="s">
        <v>82</v>
      </c>
      <c r="AY465" s="18" t="s">
        <v>130</v>
      </c>
      <c r="BE465" s="188">
        <f>IF(N465="základní",J465,0)</f>
        <v>0</v>
      </c>
      <c r="BF465" s="188">
        <f>IF(N465="snížená",J465,0)</f>
        <v>0</v>
      </c>
      <c r="BG465" s="188">
        <f>IF(N465="zákl. přenesená",J465,0)</f>
        <v>0</v>
      </c>
      <c r="BH465" s="188">
        <f>IF(N465="sníž. přenesená",J465,0)</f>
        <v>0</v>
      </c>
      <c r="BI465" s="188">
        <f>IF(N465="nulová",J465,0)</f>
        <v>0</v>
      </c>
      <c r="BJ465" s="18" t="s">
        <v>79</v>
      </c>
      <c r="BK465" s="188">
        <f>ROUND(I465*H465,2)</f>
        <v>0</v>
      </c>
      <c r="BL465" s="18" t="s">
        <v>137</v>
      </c>
      <c r="BM465" s="187" t="s">
        <v>1562</v>
      </c>
    </row>
    <row r="466" spans="1:65" s="2" customFormat="1" ht="11.25">
      <c r="A466" s="35"/>
      <c r="B466" s="36"/>
      <c r="C466" s="37"/>
      <c r="D466" s="189" t="s">
        <v>139</v>
      </c>
      <c r="E466" s="37"/>
      <c r="F466" s="190" t="s">
        <v>1061</v>
      </c>
      <c r="G466" s="37"/>
      <c r="H466" s="37"/>
      <c r="I466" s="191"/>
      <c r="J466" s="37"/>
      <c r="K466" s="37"/>
      <c r="L466" s="40"/>
      <c r="M466" s="192"/>
      <c r="N466" s="193"/>
      <c r="O466" s="65"/>
      <c r="P466" s="65"/>
      <c r="Q466" s="65"/>
      <c r="R466" s="65"/>
      <c r="S466" s="65"/>
      <c r="T466" s="66"/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  <c r="AE466" s="35"/>
      <c r="AT466" s="18" t="s">
        <v>139</v>
      </c>
      <c r="AU466" s="18" t="s">
        <v>82</v>
      </c>
    </row>
    <row r="467" spans="1:65" s="2" customFormat="1" ht="11.25">
      <c r="A467" s="35"/>
      <c r="B467" s="36"/>
      <c r="C467" s="37"/>
      <c r="D467" s="194" t="s">
        <v>141</v>
      </c>
      <c r="E467" s="37"/>
      <c r="F467" s="195" t="s">
        <v>1062</v>
      </c>
      <c r="G467" s="37"/>
      <c r="H467" s="37"/>
      <c r="I467" s="191"/>
      <c r="J467" s="37"/>
      <c r="K467" s="37"/>
      <c r="L467" s="40"/>
      <c r="M467" s="192"/>
      <c r="N467" s="193"/>
      <c r="O467" s="65"/>
      <c r="P467" s="65"/>
      <c r="Q467" s="65"/>
      <c r="R467" s="65"/>
      <c r="S467" s="65"/>
      <c r="T467" s="66"/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T467" s="18" t="s">
        <v>141</v>
      </c>
      <c r="AU467" s="18" t="s">
        <v>82</v>
      </c>
    </row>
    <row r="468" spans="1:65" s="13" customFormat="1" ht="11.25">
      <c r="B468" s="196"/>
      <c r="C468" s="197"/>
      <c r="D468" s="189" t="s">
        <v>143</v>
      </c>
      <c r="E468" s="198" t="s">
        <v>19</v>
      </c>
      <c r="F468" s="199" t="s">
        <v>1563</v>
      </c>
      <c r="G468" s="197"/>
      <c r="H468" s="200">
        <v>1.121</v>
      </c>
      <c r="I468" s="201"/>
      <c r="J468" s="197"/>
      <c r="K468" s="197"/>
      <c r="L468" s="202"/>
      <c r="M468" s="203"/>
      <c r="N468" s="204"/>
      <c r="O468" s="204"/>
      <c r="P468" s="204"/>
      <c r="Q468" s="204"/>
      <c r="R468" s="204"/>
      <c r="S468" s="204"/>
      <c r="T468" s="205"/>
      <c r="AT468" s="206" t="s">
        <v>143</v>
      </c>
      <c r="AU468" s="206" t="s">
        <v>82</v>
      </c>
      <c r="AV468" s="13" t="s">
        <v>82</v>
      </c>
      <c r="AW468" s="13" t="s">
        <v>33</v>
      </c>
      <c r="AX468" s="13" t="s">
        <v>79</v>
      </c>
      <c r="AY468" s="206" t="s">
        <v>130</v>
      </c>
    </row>
    <row r="469" spans="1:65" s="2" customFormat="1" ht="21.75" customHeight="1">
      <c r="A469" s="35"/>
      <c r="B469" s="36"/>
      <c r="C469" s="176" t="s">
        <v>709</v>
      </c>
      <c r="D469" s="176" t="s">
        <v>132</v>
      </c>
      <c r="E469" s="177" t="s">
        <v>1065</v>
      </c>
      <c r="F469" s="178" t="s">
        <v>1066</v>
      </c>
      <c r="G469" s="179" t="s">
        <v>135</v>
      </c>
      <c r="H469" s="180">
        <v>22.41</v>
      </c>
      <c r="I469" s="181"/>
      <c r="J469" s="182">
        <f>ROUND(I469*H469,2)</f>
        <v>0</v>
      </c>
      <c r="K469" s="178" t="s">
        <v>136</v>
      </c>
      <c r="L469" s="40"/>
      <c r="M469" s="183" t="s">
        <v>19</v>
      </c>
      <c r="N469" s="184" t="s">
        <v>42</v>
      </c>
      <c r="O469" s="65"/>
      <c r="P469" s="185">
        <f>O469*H469</f>
        <v>0</v>
      </c>
      <c r="Q469" s="185">
        <v>0</v>
      </c>
      <c r="R469" s="185">
        <f>Q469*H469</f>
        <v>0</v>
      </c>
      <c r="S469" s="185">
        <v>5.8999999999999997E-2</v>
      </c>
      <c r="T469" s="186">
        <f>S469*H469</f>
        <v>1.32219</v>
      </c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  <c r="AR469" s="187" t="s">
        <v>137</v>
      </c>
      <c r="AT469" s="187" t="s">
        <v>132</v>
      </c>
      <c r="AU469" s="187" t="s">
        <v>82</v>
      </c>
      <c r="AY469" s="18" t="s">
        <v>130</v>
      </c>
      <c r="BE469" s="188">
        <f>IF(N469="základní",J469,0)</f>
        <v>0</v>
      </c>
      <c r="BF469" s="188">
        <f>IF(N469="snížená",J469,0)</f>
        <v>0</v>
      </c>
      <c r="BG469" s="188">
        <f>IF(N469="zákl. přenesená",J469,0)</f>
        <v>0</v>
      </c>
      <c r="BH469" s="188">
        <f>IF(N469="sníž. přenesená",J469,0)</f>
        <v>0</v>
      </c>
      <c r="BI469" s="188">
        <f>IF(N469="nulová",J469,0)</f>
        <v>0</v>
      </c>
      <c r="BJ469" s="18" t="s">
        <v>79</v>
      </c>
      <c r="BK469" s="188">
        <f>ROUND(I469*H469,2)</f>
        <v>0</v>
      </c>
      <c r="BL469" s="18" t="s">
        <v>137</v>
      </c>
      <c r="BM469" s="187" t="s">
        <v>1564</v>
      </c>
    </row>
    <row r="470" spans="1:65" s="2" customFormat="1" ht="19.5">
      <c r="A470" s="35"/>
      <c r="B470" s="36"/>
      <c r="C470" s="37"/>
      <c r="D470" s="189" t="s">
        <v>139</v>
      </c>
      <c r="E470" s="37"/>
      <c r="F470" s="190" t="s">
        <v>1068</v>
      </c>
      <c r="G470" s="37"/>
      <c r="H470" s="37"/>
      <c r="I470" s="191"/>
      <c r="J470" s="37"/>
      <c r="K470" s="37"/>
      <c r="L470" s="40"/>
      <c r="M470" s="192"/>
      <c r="N470" s="193"/>
      <c r="O470" s="65"/>
      <c r="P470" s="65"/>
      <c r="Q470" s="65"/>
      <c r="R470" s="65"/>
      <c r="S470" s="65"/>
      <c r="T470" s="66"/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T470" s="18" t="s">
        <v>139</v>
      </c>
      <c r="AU470" s="18" t="s">
        <v>82</v>
      </c>
    </row>
    <row r="471" spans="1:65" s="2" customFormat="1" ht="11.25">
      <c r="A471" s="35"/>
      <c r="B471" s="36"/>
      <c r="C471" s="37"/>
      <c r="D471" s="194" t="s">
        <v>141</v>
      </c>
      <c r="E471" s="37"/>
      <c r="F471" s="195" t="s">
        <v>1069</v>
      </c>
      <c r="G471" s="37"/>
      <c r="H471" s="37"/>
      <c r="I471" s="191"/>
      <c r="J471" s="37"/>
      <c r="K471" s="37"/>
      <c r="L471" s="40"/>
      <c r="M471" s="192"/>
      <c r="N471" s="193"/>
      <c r="O471" s="65"/>
      <c r="P471" s="65"/>
      <c r="Q471" s="65"/>
      <c r="R471" s="65"/>
      <c r="S471" s="65"/>
      <c r="T471" s="66"/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T471" s="18" t="s">
        <v>141</v>
      </c>
      <c r="AU471" s="18" t="s">
        <v>82</v>
      </c>
    </row>
    <row r="472" spans="1:65" s="13" customFormat="1" ht="11.25">
      <c r="B472" s="196"/>
      <c r="C472" s="197"/>
      <c r="D472" s="189" t="s">
        <v>143</v>
      </c>
      <c r="E472" s="198" t="s">
        <v>19</v>
      </c>
      <c r="F472" s="199" t="s">
        <v>1413</v>
      </c>
      <c r="G472" s="197"/>
      <c r="H472" s="200">
        <v>22.41</v>
      </c>
      <c r="I472" s="201"/>
      <c r="J472" s="197"/>
      <c r="K472" s="197"/>
      <c r="L472" s="202"/>
      <c r="M472" s="203"/>
      <c r="N472" s="204"/>
      <c r="O472" s="204"/>
      <c r="P472" s="204"/>
      <c r="Q472" s="204"/>
      <c r="R472" s="204"/>
      <c r="S472" s="204"/>
      <c r="T472" s="205"/>
      <c r="AT472" s="206" t="s">
        <v>143</v>
      </c>
      <c r="AU472" s="206" t="s">
        <v>82</v>
      </c>
      <c r="AV472" s="13" t="s">
        <v>82</v>
      </c>
      <c r="AW472" s="13" t="s">
        <v>33</v>
      </c>
      <c r="AX472" s="13" t="s">
        <v>79</v>
      </c>
      <c r="AY472" s="206" t="s">
        <v>130</v>
      </c>
    </row>
    <row r="473" spans="1:65" s="2" customFormat="1" ht="16.5" customHeight="1">
      <c r="A473" s="35"/>
      <c r="B473" s="36"/>
      <c r="C473" s="176" t="s">
        <v>714</v>
      </c>
      <c r="D473" s="176" t="s">
        <v>132</v>
      </c>
      <c r="E473" s="177" t="s">
        <v>1071</v>
      </c>
      <c r="F473" s="178" t="s">
        <v>1072</v>
      </c>
      <c r="G473" s="179" t="s">
        <v>135</v>
      </c>
      <c r="H473" s="180">
        <v>7.2</v>
      </c>
      <c r="I473" s="181"/>
      <c r="J473" s="182">
        <f>ROUND(I473*H473,2)</f>
        <v>0</v>
      </c>
      <c r="K473" s="178" t="s">
        <v>136</v>
      </c>
      <c r="L473" s="40"/>
      <c r="M473" s="183" t="s">
        <v>19</v>
      </c>
      <c r="N473" s="184" t="s">
        <v>42</v>
      </c>
      <c r="O473" s="65"/>
      <c r="P473" s="185">
        <f>O473*H473</f>
        <v>0</v>
      </c>
      <c r="Q473" s="185">
        <v>0</v>
      </c>
      <c r="R473" s="185">
        <f>Q473*H473</f>
        <v>0</v>
      </c>
      <c r="S473" s="185">
        <v>0</v>
      </c>
      <c r="T473" s="186">
        <f>S473*H473</f>
        <v>0</v>
      </c>
      <c r="U473" s="35"/>
      <c r="V473" s="35"/>
      <c r="W473" s="35"/>
      <c r="X473" s="35"/>
      <c r="Y473" s="35"/>
      <c r="Z473" s="35"/>
      <c r="AA473" s="35"/>
      <c r="AB473" s="35"/>
      <c r="AC473" s="35"/>
      <c r="AD473" s="35"/>
      <c r="AE473" s="35"/>
      <c r="AR473" s="187" t="s">
        <v>137</v>
      </c>
      <c r="AT473" s="187" t="s">
        <v>132</v>
      </c>
      <c r="AU473" s="187" t="s">
        <v>82</v>
      </c>
      <c r="AY473" s="18" t="s">
        <v>130</v>
      </c>
      <c r="BE473" s="188">
        <f>IF(N473="základní",J473,0)</f>
        <v>0</v>
      </c>
      <c r="BF473" s="188">
        <f>IF(N473="snížená",J473,0)</f>
        <v>0</v>
      </c>
      <c r="BG473" s="188">
        <f>IF(N473="zákl. přenesená",J473,0)</f>
        <v>0</v>
      </c>
      <c r="BH473" s="188">
        <f>IF(N473="sníž. přenesená",J473,0)</f>
        <v>0</v>
      </c>
      <c r="BI473" s="188">
        <f>IF(N473="nulová",J473,0)</f>
        <v>0</v>
      </c>
      <c r="BJ473" s="18" t="s">
        <v>79</v>
      </c>
      <c r="BK473" s="188">
        <f>ROUND(I473*H473,2)</f>
        <v>0</v>
      </c>
      <c r="BL473" s="18" t="s">
        <v>137</v>
      </c>
      <c r="BM473" s="187" t="s">
        <v>1565</v>
      </c>
    </row>
    <row r="474" spans="1:65" s="2" customFormat="1" ht="19.5">
      <c r="A474" s="35"/>
      <c r="B474" s="36"/>
      <c r="C474" s="37"/>
      <c r="D474" s="189" t="s">
        <v>139</v>
      </c>
      <c r="E474" s="37"/>
      <c r="F474" s="190" t="s">
        <v>1074</v>
      </c>
      <c r="G474" s="37"/>
      <c r="H474" s="37"/>
      <c r="I474" s="191"/>
      <c r="J474" s="37"/>
      <c r="K474" s="37"/>
      <c r="L474" s="40"/>
      <c r="M474" s="192"/>
      <c r="N474" s="193"/>
      <c r="O474" s="65"/>
      <c r="P474" s="65"/>
      <c r="Q474" s="65"/>
      <c r="R474" s="65"/>
      <c r="S474" s="65"/>
      <c r="T474" s="66"/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T474" s="18" t="s">
        <v>139</v>
      </c>
      <c r="AU474" s="18" t="s">
        <v>82</v>
      </c>
    </row>
    <row r="475" spans="1:65" s="2" customFormat="1" ht="11.25">
      <c r="A475" s="35"/>
      <c r="B475" s="36"/>
      <c r="C475" s="37"/>
      <c r="D475" s="194" t="s">
        <v>141</v>
      </c>
      <c r="E475" s="37"/>
      <c r="F475" s="195" t="s">
        <v>1075</v>
      </c>
      <c r="G475" s="37"/>
      <c r="H475" s="37"/>
      <c r="I475" s="191"/>
      <c r="J475" s="37"/>
      <c r="K475" s="37"/>
      <c r="L475" s="40"/>
      <c r="M475" s="192"/>
      <c r="N475" s="193"/>
      <c r="O475" s="65"/>
      <c r="P475" s="65"/>
      <c r="Q475" s="65"/>
      <c r="R475" s="65"/>
      <c r="S475" s="65"/>
      <c r="T475" s="66"/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  <c r="AT475" s="18" t="s">
        <v>141</v>
      </c>
      <c r="AU475" s="18" t="s">
        <v>82</v>
      </c>
    </row>
    <row r="476" spans="1:65" s="13" customFormat="1" ht="11.25">
      <c r="B476" s="196"/>
      <c r="C476" s="197"/>
      <c r="D476" s="189" t="s">
        <v>143</v>
      </c>
      <c r="E476" s="198" t="s">
        <v>19</v>
      </c>
      <c r="F476" s="199" t="s">
        <v>1286</v>
      </c>
      <c r="G476" s="197"/>
      <c r="H476" s="200">
        <v>7.2</v>
      </c>
      <c r="I476" s="201"/>
      <c r="J476" s="197"/>
      <c r="K476" s="197"/>
      <c r="L476" s="202"/>
      <c r="M476" s="203"/>
      <c r="N476" s="204"/>
      <c r="O476" s="204"/>
      <c r="P476" s="204"/>
      <c r="Q476" s="204"/>
      <c r="R476" s="204"/>
      <c r="S476" s="204"/>
      <c r="T476" s="205"/>
      <c r="AT476" s="206" t="s">
        <v>143</v>
      </c>
      <c r="AU476" s="206" t="s">
        <v>82</v>
      </c>
      <c r="AV476" s="13" t="s">
        <v>82</v>
      </c>
      <c r="AW476" s="13" t="s">
        <v>33</v>
      </c>
      <c r="AX476" s="13" t="s">
        <v>79</v>
      </c>
      <c r="AY476" s="206" t="s">
        <v>130</v>
      </c>
    </row>
    <row r="477" spans="1:65" s="12" customFormat="1" ht="22.9" customHeight="1">
      <c r="B477" s="160"/>
      <c r="C477" s="161"/>
      <c r="D477" s="162" t="s">
        <v>70</v>
      </c>
      <c r="E477" s="174" t="s">
        <v>1077</v>
      </c>
      <c r="F477" s="174" t="s">
        <v>1078</v>
      </c>
      <c r="G477" s="161"/>
      <c r="H477" s="161"/>
      <c r="I477" s="164"/>
      <c r="J477" s="175">
        <f>BK477</f>
        <v>0</v>
      </c>
      <c r="K477" s="161"/>
      <c r="L477" s="166"/>
      <c r="M477" s="167"/>
      <c r="N477" s="168"/>
      <c r="O477" s="168"/>
      <c r="P477" s="169">
        <f>SUM(P478:P532)</f>
        <v>0</v>
      </c>
      <c r="Q477" s="168"/>
      <c r="R477" s="169">
        <f>SUM(R478:R532)</f>
        <v>0</v>
      </c>
      <c r="S477" s="168"/>
      <c r="T477" s="170">
        <f>SUM(T478:T532)</f>
        <v>0</v>
      </c>
      <c r="AR477" s="171" t="s">
        <v>79</v>
      </c>
      <c r="AT477" s="172" t="s">
        <v>70</v>
      </c>
      <c r="AU477" s="172" t="s">
        <v>79</v>
      </c>
      <c r="AY477" s="171" t="s">
        <v>130</v>
      </c>
      <c r="BK477" s="173">
        <f>SUM(BK478:BK532)</f>
        <v>0</v>
      </c>
    </row>
    <row r="478" spans="1:65" s="2" customFormat="1" ht="16.5" customHeight="1">
      <c r="A478" s="35"/>
      <c r="B478" s="36"/>
      <c r="C478" s="176" t="s">
        <v>718</v>
      </c>
      <c r="D478" s="176" t="s">
        <v>132</v>
      </c>
      <c r="E478" s="177" t="s">
        <v>1080</v>
      </c>
      <c r="F478" s="178" t="s">
        <v>1081</v>
      </c>
      <c r="G478" s="179" t="s">
        <v>345</v>
      </c>
      <c r="H478" s="180">
        <v>7.8209999999999997</v>
      </c>
      <c r="I478" s="181"/>
      <c r="J478" s="182">
        <f>ROUND(I478*H478,2)</f>
        <v>0</v>
      </c>
      <c r="K478" s="178" t="s">
        <v>136</v>
      </c>
      <c r="L478" s="40"/>
      <c r="M478" s="183" t="s">
        <v>19</v>
      </c>
      <c r="N478" s="184" t="s">
        <v>42</v>
      </c>
      <c r="O478" s="65"/>
      <c r="P478" s="185">
        <f>O478*H478</f>
        <v>0</v>
      </c>
      <c r="Q478" s="185">
        <v>0</v>
      </c>
      <c r="R478" s="185">
        <f>Q478*H478</f>
        <v>0</v>
      </c>
      <c r="S478" s="185">
        <v>0</v>
      </c>
      <c r="T478" s="186">
        <f>S478*H478</f>
        <v>0</v>
      </c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R478" s="187" t="s">
        <v>137</v>
      </c>
      <c r="AT478" s="187" t="s">
        <v>132</v>
      </c>
      <c r="AU478" s="187" t="s">
        <v>82</v>
      </c>
      <c r="AY478" s="18" t="s">
        <v>130</v>
      </c>
      <c r="BE478" s="188">
        <f>IF(N478="základní",J478,0)</f>
        <v>0</v>
      </c>
      <c r="BF478" s="188">
        <f>IF(N478="snížená",J478,0)</f>
        <v>0</v>
      </c>
      <c r="BG478" s="188">
        <f>IF(N478="zákl. přenesená",J478,0)</f>
        <v>0</v>
      </c>
      <c r="BH478" s="188">
        <f>IF(N478="sníž. přenesená",J478,0)</f>
        <v>0</v>
      </c>
      <c r="BI478" s="188">
        <f>IF(N478="nulová",J478,0)</f>
        <v>0</v>
      </c>
      <c r="BJ478" s="18" t="s">
        <v>79</v>
      </c>
      <c r="BK478" s="188">
        <f>ROUND(I478*H478,2)</f>
        <v>0</v>
      </c>
      <c r="BL478" s="18" t="s">
        <v>137</v>
      </c>
      <c r="BM478" s="187" t="s">
        <v>1566</v>
      </c>
    </row>
    <row r="479" spans="1:65" s="2" customFormat="1" ht="11.25">
      <c r="A479" s="35"/>
      <c r="B479" s="36"/>
      <c r="C479" s="37"/>
      <c r="D479" s="189" t="s">
        <v>139</v>
      </c>
      <c r="E479" s="37"/>
      <c r="F479" s="190" t="s">
        <v>1083</v>
      </c>
      <c r="G479" s="37"/>
      <c r="H479" s="37"/>
      <c r="I479" s="191"/>
      <c r="J479" s="37"/>
      <c r="K479" s="37"/>
      <c r="L479" s="40"/>
      <c r="M479" s="192"/>
      <c r="N479" s="193"/>
      <c r="O479" s="65"/>
      <c r="P479" s="65"/>
      <c r="Q479" s="65"/>
      <c r="R479" s="65"/>
      <c r="S479" s="65"/>
      <c r="T479" s="66"/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  <c r="AT479" s="18" t="s">
        <v>139</v>
      </c>
      <c r="AU479" s="18" t="s">
        <v>82</v>
      </c>
    </row>
    <row r="480" spans="1:65" s="2" customFormat="1" ht="11.25">
      <c r="A480" s="35"/>
      <c r="B480" s="36"/>
      <c r="C480" s="37"/>
      <c r="D480" s="194" t="s">
        <v>141</v>
      </c>
      <c r="E480" s="37"/>
      <c r="F480" s="195" t="s">
        <v>1084</v>
      </c>
      <c r="G480" s="37"/>
      <c r="H480" s="37"/>
      <c r="I480" s="191"/>
      <c r="J480" s="37"/>
      <c r="K480" s="37"/>
      <c r="L480" s="40"/>
      <c r="M480" s="192"/>
      <c r="N480" s="193"/>
      <c r="O480" s="65"/>
      <c r="P480" s="65"/>
      <c r="Q480" s="65"/>
      <c r="R480" s="65"/>
      <c r="S480" s="65"/>
      <c r="T480" s="66"/>
      <c r="U480" s="35"/>
      <c r="V480" s="35"/>
      <c r="W480" s="35"/>
      <c r="X480" s="35"/>
      <c r="Y480" s="35"/>
      <c r="Z480" s="35"/>
      <c r="AA480" s="35"/>
      <c r="AB480" s="35"/>
      <c r="AC480" s="35"/>
      <c r="AD480" s="35"/>
      <c r="AE480" s="35"/>
      <c r="AT480" s="18" t="s">
        <v>141</v>
      </c>
      <c r="AU480" s="18" t="s">
        <v>82</v>
      </c>
    </row>
    <row r="481" spans="1:65" s="2" customFormat="1" ht="58.5">
      <c r="A481" s="35"/>
      <c r="B481" s="36"/>
      <c r="C481" s="37"/>
      <c r="D481" s="189" t="s">
        <v>233</v>
      </c>
      <c r="E481" s="37"/>
      <c r="F481" s="207" t="s">
        <v>1085</v>
      </c>
      <c r="G481" s="37"/>
      <c r="H481" s="37"/>
      <c r="I481" s="191"/>
      <c r="J481" s="37"/>
      <c r="K481" s="37"/>
      <c r="L481" s="40"/>
      <c r="M481" s="192"/>
      <c r="N481" s="193"/>
      <c r="O481" s="65"/>
      <c r="P481" s="65"/>
      <c r="Q481" s="65"/>
      <c r="R481" s="65"/>
      <c r="S481" s="65"/>
      <c r="T481" s="66"/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T481" s="18" t="s">
        <v>233</v>
      </c>
      <c r="AU481" s="18" t="s">
        <v>82</v>
      </c>
    </row>
    <row r="482" spans="1:65" s="13" customFormat="1" ht="11.25">
      <c r="B482" s="196"/>
      <c r="C482" s="197"/>
      <c r="D482" s="189" t="s">
        <v>143</v>
      </c>
      <c r="E482" s="198" t="s">
        <v>19</v>
      </c>
      <c r="F482" s="199" t="s">
        <v>1567</v>
      </c>
      <c r="G482" s="197"/>
      <c r="H482" s="200">
        <v>7.7089999999999996</v>
      </c>
      <c r="I482" s="201"/>
      <c r="J482" s="197"/>
      <c r="K482" s="197"/>
      <c r="L482" s="202"/>
      <c r="M482" s="203"/>
      <c r="N482" s="204"/>
      <c r="O482" s="204"/>
      <c r="P482" s="204"/>
      <c r="Q482" s="204"/>
      <c r="R482" s="204"/>
      <c r="S482" s="204"/>
      <c r="T482" s="205"/>
      <c r="AT482" s="206" t="s">
        <v>143</v>
      </c>
      <c r="AU482" s="206" t="s">
        <v>82</v>
      </c>
      <c r="AV482" s="13" t="s">
        <v>82</v>
      </c>
      <c r="AW482" s="13" t="s">
        <v>33</v>
      </c>
      <c r="AX482" s="13" t="s">
        <v>71</v>
      </c>
      <c r="AY482" s="206" t="s">
        <v>130</v>
      </c>
    </row>
    <row r="483" spans="1:65" s="13" customFormat="1" ht="11.25">
      <c r="B483" s="196"/>
      <c r="C483" s="197"/>
      <c r="D483" s="189" t="s">
        <v>143</v>
      </c>
      <c r="E483" s="198" t="s">
        <v>19</v>
      </c>
      <c r="F483" s="199" t="s">
        <v>1568</v>
      </c>
      <c r="G483" s="197"/>
      <c r="H483" s="200">
        <v>0.112</v>
      </c>
      <c r="I483" s="201"/>
      <c r="J483" s="197"/>
      <c r="K483" s="197"/>
      <c r="L483" s="202"/>
      <c r="M483" s="203"/>
      <c r="N483" s="204"/>
      <c r="O483" s="204"/>
      <c r="P483" s="204"/>
      <c r="Q483" s="204"/>
      <c r="R483" s="204"/>
      <c r="S483" s="204"/>
      <c r="T483" s="205"/>
      <c r="AT483" s="206" t="s">
        <v>143</v>
      </c>
      <c r="AU483" s="206" t="s">
        <v>82</v>
      </c>
      <c r="AV483" s="13" t="s">
        <v>82</v>
      </c>
      <c r="AW483" s="13" t="s">
        <v>33</v>
      </c>
      <c r="AX483" s="13" t="s">
        <v>71</v>
      </c>
      <c r="AY483" s="206" t="s">
        <v>130</v>
      </c>
    </row>
    <row r="484" spans="1:65" s="2" customFormat="1" ht="16.5" customHeight="1">
      <c r="A484" s="35"/>
      <c r="B484" s="36"/>
      <c r="C484" s="176" t="s">
        <v>725</v>
      </c>
      <c r="D484" s="176" t="s">
        <v>132</v>
      </c>
      <c r="E484" s="177" t="s">
        <v>1092</v>
      </c>
      <c r="F484" s="178" t="s">
        <v>1093</v>
      </c>
      <c r="G484" s="179" t="s">
        <v>345</v>
      </c>
      <c r="H484" s="180">
        <v>8.1199999999999992</v>
      </c>
      <c r="I484" s="181"/>
      <c r="J484" s="182">
        <f>ROUND(I484*H484,2)</f>
        <v>0</v>
      </c>
      <c r="K484" s="178" t="s">
        <v>136</v>
      </c>
      <c r="L484" s="40"/>
      <c r="M484" s="183" t="s">
        <v>19</v>
      </c>
      <c r="N484" s="184" t="s">
        <v>42</v>
      </c>
      <c r="O484" s="65"/>
      <c r="P484" s="185">
        <f>O484*H484</f>
        <v>0</v>
      </c>
      <c r="Q484" s="185">
        <v>0</v>
      </c>
      <c r="R484" s="185">
        <f>Q484*H484</f>
        <v>0</v>
      </c>
      <c r="S484" s="185">
        <v>0</v>
      </c>
      <c r="T484" s="186">
        <f>S484*H484</f>
        <v>0</v>
      </c>
      <c r="U484" s="35"/>
      <c r="V484" s="35"/>
      <c r="W484" s="35"/>
      <c r="X484" s="35"/>
      <c r="Y484" s="35"/>
      <c r="Z484" s="35"/>
      <c r="AA484" s="35"/>
      <c r="AB484" s="35"/>
      <c r="AC484" s="35"/>
      <c r="AD484" s="35"/>
      <c r="AE484" s="35"/>
      <c r="AR484" s="187" t="s">
        <v>137</v>
      </c>
      <c r="AT484" s="187" t="s">
        <v>132</v>
      </c>
      <c r="AU484" s="187" t="s">
        <v>82</v>
      </c>
      <c r="AY484" s="18" t="s">
        <v>130</v>
      </c>
      <c r="BE484" s="188">
        <f>IF(N484="základní",J484,0)</f>
        <v>0</v>
      </c>
      <c r="BF484" s="188">
        <f>IF(N484="snížená",J484,0)</f>
        <v>0</v>
      </c>
      <c r="BG484" s="188">
        <f>IF(N484="zákl. přenesená",J484,0)</f>
        <v>0</v>
      </c>
      <c r="BH484" s="188">
        <f>IF(N484="sníž. přenesená",J484,0)</f>
        <v>0</v>
      </c>
      <c r="BI484" s="188">
        <f>IF(N484="nulová",J484,0)</f>
        <v>0</v>
      </c>
      <c r="BJ484" s="18" t="s">
        <v>79</v>
      </c>
      <c r="BK484" s="188">
        <f>ROUND(I484*H484,2)</f>
        <v>0</v>
      </c>
      <c r="BL484" s="18" t="s">
        <v>137</v>
      </c>
      <c r="BM484" s="187" t="s">
        <v>1569</v>
      </c>
    </row>
    <row r="485" spans="1:65" s="2" customFormat="1" ht="11.25">
      <c r="A485" s="35"/>
      <c r="B485" s="36"/>
      <c r="C485" s="37"/>
      <c r="D485" s="189" t="s">
        <v>139</v>
      </c>
      <c r="E485" s="37"/>
      <c r="F485" s="190" t="s">
        <v>1095</v>
      </c>
      <c r="G485" s="37"/>
      <c r="H485" s="37"/>
      <c r="I485" s="191"/>
      <c r="J485" s="37"/>
      <c r="K485" s="37"/>
      <c r="L485" s="40"/>
      <c r="M485" s="192"/>
      <c r="N485" s="193"/>
      <c r="O485" s="65"/>
      <c r="P485" s="65"/>
      <c r="Q485" s="65"/>
      <c r="R485" s="65"/>
      <c r="S485" s="65"/>
      <c r="T485" s="66"/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/>
      <c r="AT485" s="18" t="s">
        <v>139</v>
      </c>
      <c r="AU485" s="18" t="s">
        <v>82</v>
      </c>
    </row>
    <row r="486" spans="1:65" s="2" customFormat="1" ht="11.25">
      <c r="A486" s="35"/>
      <c r="B486" s="36"/>
      <c r="C486" s="37"/>
      <c r="D486" s="194" t="s">
        <v>141</v>
      </c>
      <c r="E486" s="37"/>
      <c r="F486" s="195" t="s">
        <v>1096</v>
      </c>
      <c r="G486" s="37"/>
      <c r="H486" s="37"/>
      <c r="I486" s="191"/>
      <c r="J486" s="37"/>
      <c r="K486" s="37"/>
      <c r="L486" s="40"/>
      <c r="M486" s="192"/>
      <c r="N486" s="193"/>
      <c r="O486" s="65"/>
      <c r="P486" s="65"/>
      <c r="Q486" s="65"/>
      <c r="R486" s="65"/>
      <c r="S486" s="65"/>
      <c r="T486" s="66"/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T486" s="18" t="s">
        <v>141</v>
      </c>
      <c r="AU486" s="18" t="s">
        <v>82</v>
      </c>
    </row>
    <row r="487" spans="1:65" s="13" customFormat="1" ht="11.25">
      <c r="B487" s="196"/>
      <c r="C487" s="197"/>
      <c r="D487" s="189" t="s">
        <v>143</v>
      </c>
      <c r="E487" s="198" t="s">
        <v>19</v>
      </c>
      <c r="F487" s="199" t="s">
        <v>1567</v>
      </c>
      <c r="G487" s="197"/>
      <c r="H487" s="200">
        <v>7.7089999999999996</v>
      </c>
      <c r="I487" s="201"/>
      <c r="J487" s="197"/>
      <c r="K487" s="197"/>
      <c r="L487" s="202"/>
      <c r="M487" s="203"/>
      <c r="N487" s="204"/>
      <c r="O487" s="204"/>
      <c r="P487" s="204"/>
      <c r="Q487" s="204"/>
      <c r="R487" s="204"/>
      <c r="S487" s="204"/>
      <c r="T487" s="205"/>
      <c r="AT487" s="206" t="s">
        <v>143</v>
      </c>
      <c r="AU487" s="206" t="s">
        <v>82</v>
      </c>
      <c r="AV487" s="13" t="s">
        <v>82</v>
      </c>
      <c r="AW487" s="13" t="s">
        <v>33</v>
      </c>
      <c r="AX487" s="13" t="s">
        <v>71</v>
      </c>
      <c r="AY487" s="206" t="s">
        <v>130</v>
      </c>
    </row>
    <row r="488" spans="1:65" s="13" customFormat="1" ht="11.25">
      <c r="B488" s="196"/>
      <c r="C488" s="197"/>
      <c r="D488" s="189" t="s">
        <v>143</v>
      </c>
      <c r="E488" s="198" t="s">
        <v>19</v>
      </c>
      <c r="F488" s="199" t="s">
        <v>1570</v>
      </c>
      <c r="G488" s="197"/>
      <c r="H488" s="200">
        <v>0.41099999999999998</v>
      </c>
      <c r="I488" s="201"/>
      <c r="J488" s="197"/>
      <c r="K488" s="197"/>
      <c r="L488" s="202"/>
      <c r="M488" s="203"/>
      <c r="N488" s="204"/>
      <c r="O488" s="204"/>
      <c r="P488" s="204"/>
      <c r="Q488" s="204"/>
      <c r="R488" s="204"/>
      <c r="S488" s="204"/>
      <c r="T488" s="205"/>
      <c r="AT488" s="206" t="s">
        <v>143</v>
      </c>
      <c r="AU488" s="206" t="s">
        <v>82</v>
      </c>
      <c r="AV488" s="13" t="s">
        <v>82</v>
      </c>
      <c r="AW488" s="13" t="s">
        <v>33</v>
      </c>
      <c r="AX488" s="13" t="s">
        <v>71</v>
      </c>
      <c r="AY488" s="206" t="s">
        <v>130</v>
      </c>
    </row>
    <row r="489" spans="1:65" s="2" customFormat="1" ht="16.5" customHeight="1">
      <c r="A489" s="35"/>
      <c r="B489" s="36"/>
      <c r="C489" s="176" t="s">
        <v>729</v>
      </c>
      <c r="D489" s="176" t="s">
        <v>132</v>
      </c>
      <c r="E489" s="177" t="s">
        <v>1101</v>
      </c>
      <c r="F489" s="178" t="s">
        <v>1102</v>
      </c>
      <c r="G489" s="179" t="s">
        <v>345</v>
      </c>
      <c r="H489" s="180">
        <v>110.54</v>
      </c>
      <c r="I489" s="181"/>
      <c r="J489" s="182">
        <f>ROUND(I489*H489,2)</f>
        <v>0</v>
      </c>
      <c r="K489" s="178" t="s">
        <v>136</v>
      </c>
      <c r="L489" s="40"/>
      <c r="M489" s="183" t="s">
        <v>19</v>
      </c>
      <c r="N489" s="184" t="s">
        <v>42</v>
      </c>
      <c r="O489" s="65"/>
      <c r="P489" s="185">
        <f>O489*H489</f>
        <v>0</v>
      </c>
      <c r="Q489" s="185">
        <v>0</v>
      </c>
      <c r="R489" s="185">
        <f>Q489*H489</f>
        <v>0</v>
      </c>
      <c r="S489" s="185">
        <v>0</v>
      </c>
      <c r="T489" s="186">
        <f>S489*H489</f>
        <v>0</v>
      </c>
      <c r="U489" s="35"/>
      <c r="V489" s="35"/>
      <c r="W489" s="35"/>
      <c r="X489" s="35"/>
      <c r="Y489" s="35"/>
      <c r="Z489" s="35"/>
      <c r="AA489" s="35"/>
      <c r="AB489" s="35"/>
      <c r="AC489" s="35"/>
      <c r="AD489" s="35"/>
      <c r="AE489" s="35"/>
      <c r="AR489" s="187" t="s">
        <v>137</v>
      </c>
      <c r="AT489" s="187" t="s">
        <v>132</v>
      </c>
      <c r="AU489" s="187" t="s">
        <v>82</v>
      </c>
      <c r="AY489" s="18" t="s">
        <v>130</v>
      </c>
      <c r="BE489" s="188">
        <f>IF(N489="základní",J489,0)</f>
        <v>0</v>
      </c>
      <c r="BF489" s="188">
        <f>IF(N489="snížená",J489,0)</f>
        <v>0</v>
      </c>
      <c r="BG489" s="188">
        <f>IF(N489="zákl. přenesená",J489,0)</f>
        <v>0</v>
      </c>
      <c r="BH489" s="188">
        <f>IF(N489="sníž. přenesená",J489,0)</f>
        <v>0</v>
      </c>
      <c r="BI489" s="188">
        <f>IF(N489="nulová",J489,0)</f>
        <v>0</v>
      </c>
      <c r="BJ489" s="18" t="s">
        <v>79</v>
      </c>
      <c r="BK489" s="188">
        <f>ROUND(I489*H489,2)</f>
        <v>0</v>
      </c>
      <c r="BL489" s="18" t="s">
        <v>137</v>
      </c>
      <c r="BM489" s="187" t="s">
        <v>1571</v>
      </c>
    </row>
    <row r="490" spans="1:65" s="2" customFormat="1" ht="19.5">
      <c r="A490" s="35"/>
      <c r="B490" s="36"/>
      <c r="C490" s="37"/>
      <c r="D490" s="189" t="s">
        <v>139</v>
      </c>
      <c r="E490" s="37"/>
      <c r="F490" s="190" t="s">
        <v>1104</v>
      </c>
      <c r="G490" s="37"/>
      <c r="H490" s="37"/>
      <c r="I490" s="191"/>
      <c r="J490" s="37"/>
      <c r="K490" s="37"/>
      <c r="L490" s="40"/>
      <c r="M490" s="192"/>
      <c r="N490" s="193"/>
      <c r="O490" s="65"/>
      <c r="P490" s="65"/>
      <c r="Q490" s="65"/>
      <c r="R490" s="65"/>
      <c r="S490" s="65"/>
      <c r="T490" s="66"/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/>
      <c r="AT490" s="18" t="s">
        <v>139</v>
      </c>
      <c r="AU490" s="18" t="s">
        <v>82</v>
      </c>
    </row>
    <row r="491" spans="1:65" s="2" customFormat="1" ht="11.25">
      <c r="A491" s="35"/>
      <c r="B491" s="36"/>
      <c r="C491" s="37"/>
      <c r="D491" s="194" t="s">
        <v>141</v>
      </c>
      <c r="E491" s="37"/>
      <c r="F491" s="195" t="s">
        <v>1105</v>
      </c>
      <c r="G491" s="37"/>
      <c r="H491" s="37"/>
      <c r="I491" s="191"/>
      <c r="J491" s="37"/>
      <c r="K491" s="37"/>
      <c r="L491" s="40"/>
      <c r="M491" s="192"/>
      <c r="N491" s="193"/>
      <c r="O491" s="65"/>
      <c r="P491" s="65"/>
      <c r="Q491" s="65"/>
      <c r="R491" s="65"/>
      <c r="S491" s="65"/>
      <c r="T491" s="66"/>
      <c r="U491" s="35"/>
      <c r="V491" s="35"/>
      <c r="W491" s="35"/>
      <c r="X491" s="35"/>
      <c r="Y491" s="35"/>
      <c r="Z491" s="35"/>
      <c r="AA491" s="35"/>
      <c r="AB491" s="35"/>
      <c r="AC491" s="35"/>
      <c r="AD491" s="35"/>
      <c r="AE491" s="35"/>
      <c r="AT491" s="18" t="s">
        <v>141</v>
      </c>
      <c r="AU491" s="18" t="s">
        <v>82</v>
      </c>
    </row>
    <row r="492" spans="1:65" s="13" customFormat="1" ht="11.25">
      <c r="B492" s="196"/>
      <c r="C492" s="197"/>
      <c r="D492" s="189" t="s">
        <v>143</v>
      </c>
      <c r="E492" s="198" t="s">
        <v>19</v>
      </c>
      <c r="F492" s="199" t="s">
        <v>1572</v>
      </c>
      <c r="G492" s="197"/>
      <c r="H492" s="200">
        <v>104.88800000000001</v>
      </c>
      <c r="I492" s="201"/>
      <c r="J492" s="197"/>
      <c r="K492" s="197"/>
      <c r="L492" s="202"/>
      <c r="M492" s="203"/>
      <c r="N492" s="204"/>
      <c r="O492" s="204"/>
      <c r="P492" s="204"/>
      <c r="Q492" s="204"/>
      <c r="R492" s="204"/>
      <c r="S492" s="204"/>
      <c r="T492" s="205"/>
      <c r="AT492" s="206" t="s">
        <v>143</v>
      </c>
      <c r="AU492" s="206" t="s">
        <v>82</v>
      </c>
      <c r="AV492" s="13" t="s">
        <v>82</v>
      </c>
      <c r="AW492" s="13" t="s">
        <v>33</v>
      </c>
      <c r="AX492" s="13" t="s">
        <v>71</v>
      </c>
      <c r="AY492" s="206" t="s">
        <v>130</v>
      </c>
    </row>
    <row r="493" spans="1:65" s="13" customFormat="1" ht="11.25">
      <c r="B493" s="196"/>
      <c r="C493" s="197"/>
      <c r="D493" s="189" t="s">
        <v>143</v>
      </c>
      <c r="E493" s="198" t="s">
        <v>19</v>
      </c>
      <c r="F493" s="199" t="s">
        <v>1573</v>
      </c>
      <c r="G493" s="197"/>
      <c r="H493" s="200">
        <v>1.9530000000000001</v>
      </c>
      <c r="I493" s="201"/>
      <c r="J493" s="197"/>
      <c r="K493" s="197"/>
      <c r="L493" s="202"/>
      <c r="M493" s="203"/>
      <c r="N493" s="204"/>
      <c r="O493" s="204"/>
      <c r="P493" s="204"/>
      <c r="Q493" s="204"/>
      <c r="R493" s="204"/>
      <c r="S493" s="204"/>
      <c r="T493" s="205"/>
      <c r="AT493" s="206" t="s">
        <v>143</v>
      </c>
      <c r="AU493" s="206" t="s">
        <v>82</v>
      </c>
      <c r="AV493" s="13" t="s">
        <v>82</v>
      </c>
      <c r="AW493" s="13" t="s">
        <v>33</v>
      </c>
      <c r="AX493" s="13" t="s">
        <v>71</v>
      </c>
      <c r="AY493" s="206" t="s">
        <v>130</v>
      </c>
    </row>
    <row r="494" spans="1:65" s="13" customFormat="1" ht="11.25">
      <c r="B494" s="196"/>
      <c r="C494" s="197"/>
      <c r="D494" s="189" t="s">
        <v>143</v>
      </c>
      <c r="E494" s="198" t="s">
        <v>19</v>
      </c>
      <c r="F494" s="199" t="s">
        <v>1574</v>
      </c>
      <c r="G494" s="197"/>
      <c r="H494" s="200">
        <v>3.6989999999999998</v>
      </c>
      <c r="I494" s="201"/>
      <c r="J494" s="197"/>
      <c r="K494" s="197"/>
      <c r="L494" s="202"/>
      <c r="M494" s="203"/>
      <c r="N494" s="204"/>
      <c r="O494" s="204"/>
      <c r="P494" s="204"/>
      <c r="Q494" s="204"/>
      <c r="R494" s="204"/>
      <c r="S494" s="204"/>
      <c r="T494" s="205"/>
      <c r="AT494" s="206" t="s">
        <v>143</v>
      </c>
      <c r="AU494" s="206" t="s">
        <v>82</v>
      </c>
      <c r="AV494" s="13" t="s">
        <v>82</v>
      </c>
      <c r="AW494" s="13" t="s">
        <v>33</v>
      </c>
      <c r="AX494" s="13" t="s">
        <v>71</v>
      </c>
      <c r="AY494" s="206" t="s">
        <v>130</v>
      </c>
    </row>
    <row r="495" spans="1:65" s="2" customFormat="1" ht="21.75" customHeight="1">
      <c r="A495" s="35"/>
      <c r="B495" s="36"/>
      <c r="C495" s="176" t="s">
        <v>739</v>
      </c>
      <c r="D495" s="176" t="s">
        <v>132</v>
      </c>
      <c r="E495" s="177" t="s">
        <v>1112</v>
      </c>
      <c r="F495" s="178" t="s">
        <v>1113</v>
      </c>
      <c r="G495" s="179" t="s">
        <v>345</v>
      </c>
      <c r="H495" s="180">
        <v>0.41099999999999998</v>
      </c>
      <c r="I495" s="181"/>
      <c r="J495" s="182">
        <f>ROUND(I495*H495,2)</f>
        <v>0</v>
      </c>
      <c r="K495" s="178" t="s">
        <v>136</v>
      </c>
      <c r="L495" s="40"/>
      <c r="M495" s="183" t="s">
        <v>19</v>
      </c>
      <c r="N495" s="184" t="s">
        <v>42</v>
      </c>
      <c r="O495" s="65"/>
      <c r="P495" s="185">
        <f>O495*H495</f>
        <v>0</v>
      </c>
      <c r="Q495" s="185">
        <v>0</v>
      </c>
      <c r="R495" s="185">
        <f>Q495*H495</f>
        <v>0</v>
      </c>
      <c r="S495" s="185">
        <v>0</v>
      </c>
      <c r="T495" s="186">
        <f>S495*H495</f>
        <v>0</v>
      </c>
      <c r="U495" s="35"/>
      <c r="V495" s="35"/>
      <c r="W495" s="35"/>
      <c r="X495" s="35"/>
      <c r="Y495" s="35"/>
      <c r="Z495" s="35"/>
      <c r="AA495" s="35"/>
      <c r="AB495" s="35"/>
      <c r="AC495" s="35"/>
      <c r="AD495" s="35"/>
      <c r="AE495" s="35"/>
      <c r="AR495" s="187" t="s">
        <v>137</v>
      </c>
      <c r="AT495" s="187" t="s">
        <v>132</v>
      </c>
      <c r="AU495" s="187" t="s">
        <v>82</v>
      </c>
      <c r="AY495" s="18" t="s">
        <v>130</v>
      </c>
      <c r="BE495" s="188">
        <f>IF(N495="základní",J495,0)</f>
        <v>0</v>
      </c>
      <c r="BF495" s="188">
        <f>IF(N495="snížená",J495,0)</f>
        <v>0</v>
      </c>
      <c r="BG495" s="188">
        <f>IF(N495="zákl. přenesená",J495,0)</f>
        <v>0</v>
      </c>
      <c r="BH495" s="188">
        <f>IF(N495="sníž. přenesená",J495,0)</f>
        <v>0</v>
      </c>
      <c r="BI495" s="188">
        <f>IF(N495="nulová",J495,0)</f>
        <v>0</v>
      </c>
      <c r="BJ495" s="18" t="s">
        <v>79</v>
      </c>
      <c r="BK495" s="188">
        <f>ROUND(I495*H495,2)</f>
        <v>0</v>
      </c>
      <c r="BL495" s="18" t="s">
        <v>137</v>
      </c>
      <c r="BM495" s="187" t="s">
        <v>1575</v>
      </c>
    </row>
    <row r="496" spans="1:65" s="2" customFormat="1" ht="11.25">
      <c r="A496" s="35"/>
      <c r="B496" s="36"/>
      <c r="C496" s="37"/>
      <c r="D496" s="189" t="s">
        <v>139</v>
      </c>
      <c r="E496" s="37"/>
      <c r="F496" s="190" t="s">
        <v>1115</v>
      </c>
      <c r="G496" s="37"/>
      <c r="H496" s="37"/>
      <c r="I496" s="191"/>
      <c r="J496" s="37"/>
      <c r="K496" s="37"/>
      <c r="L496" s="40"/>
      <c r="M496" s="192"/>
      <c r="N496" s="193"/>
      <c r="O496" s="65"/>
      <c r="P496" s="65"/>
      <c r="Q496" s="65"/>
      <c r="R496" s="65"/>
      <c r="S496" s="65"/>
      <c r="T496" s="66"/>
      <c r="U496" s="35"/>
      <c r="V496" s="35"/>
      <c r="W496" s="35"/>
      <c r="X496" s="35"/>
      <c r="Y496" s="35"/>
      <c r="Z496" s="35"/>
      <c r="AA496" s="35"/>
      <c r="AB496" s="35"/>
      <c r="AC496" s="35"/>
      <c r="AD496" s="35"/>
      <c r="AE496" s="35"/>
      <c r="AT496" s="18" t="s">
        <v>139</v>
      </c>
      <c r="AU496" s="18" t="s">
        <v>82</v>
      </c>
    </row>
    <row r="497" spans="1:65" s="2" customFormat="1" ht="11.25">
      <c r="A497" s="35"/>
      <c r="B497" s="36"/>
      <c r="C497" s="37"/>
      <c r="D497" s="194" t="s">
        <v>141</v>
      </c>
      <c r="E497" s="37"/>
      <c r="F497" s="195" t="s">
        <v>1116</v>
      </c>
      <c r="G497" s="37"/>
      <c r="H497" s="37"/>
      <c r="I497" s="191"/>
      <c r="J497" s="37"/>
      <c r="K497" s="37"/>
      <c r="L497" s="40"/>
      <c r="M497" s="192"/>
      <c r="N497" s="193"/>
      <c r="O497" s="65"/>
      <c r="P497" s="65"/>
      <c r="Q497" s="65"/>
      <c r="R497" s="65"/>
      <c r="S497" s="65"/>
      <c r="T497" s="66"/>
      <c r="U497" s="35"/>
      <c r="V497" s="35"/>
      <c r="W497" s="35"/>
      <c r="X497" s="35"/>
      <c r="Y497" s="35"/>
      <c r="Z497" s="35"/>
      <c r="AA497" s="35"/>
      <c r="AB497" s="35"/>
      <c r="AC497" s="35"/>
      <c r="AD497" s="35"/>
      <c r="AE497" s="35"/>
      <c r="AT497" s="18" t="s">
        <v>141</v>
      </c>
      <c r="AU497" s="18" t="s">
        <v>82</v>
      </c>
    </row>
    <row r="498" spans="1:65" s="13" customFormat="1" ht="11.25">
      <c r="B498" s="196"/>
      <c r="C498" s="197"/>
      <c r="D498" s="189" t="s">
        <v>143</v>
      </c>
      <c r="E498" s="198" t="s">
        <v>19</v>
      </c>
      <c r="F498" s="199" t="s">
        <v>1570</v>
      </c>
      <c r="G498" s="197"/>
      <c r="H498" s="200">
        <v>0.41099999999999998</v>
      </c>
      <c r="I498" s="201"/>
      <c r="J498" s="197"/>
      <c r="K498" s="197"/>
      <c r="L498" s="202"/>
      <c r="M498" s="203"/>
      <c r="N498" s="204"/>
      <c r="O498" s="204"/>
      <c r="P498" s="204"/>
      <c r="Q498" s="204"/>
      <c r="R498" s="204"/>
      <c r="S498" s="204"/>
      <c r="T498" s="205"/>
      <c r="AT498" s="206" t="s">
        <v>143</v>
      </c>
      <c r="AU498" s="206" t="s">
        <v>82</v>
      </c>
      <c r="AV498" s="13" t="s">
        <v>82</v>
      </c>
      <c r="AW498" s="13" t="s">
        <v>33</v>
      </c>
      <c r="AX498" s="13" t="s">
        <v>79</v>
      </c>
      <c r="AY498" s="206" t="s">
        <v>130</v>
      </c>
    </row>
    <row r="499" spans="1:65" s="2" customFormat="1" ht="16.5" customHeight="1">
      <c r="A499" s="35"/>
      <c r="B499" s="36"/>
      <c r="C499" s="176" t="s">
        <v>744</v>
      </c>
      <c r="D499" s="176" t="s">
        <v>132</v>
      </c>
      <c r="E499" s="177" t="s">
        <v>1118</v>
      </c>
      <c r="F499" s="178" t="s">
        <v>1119</v>
      </c>
      <c r="G499" s="179" t="s">
        <v>345</v>
      </c>
      <c r="H499" s="180">
        <v>0.217</v>
      </c>
      <c r="I499" s="181"/>
      <c r="J499" s="182">
        <f>ROUND(I499*H499,2)</f>
        <v>0</v>
      </c>
      <c r="K499" s="178" t="s">
        <v>136</v>
      </c>
      <c r="L499" s="40"/>
      <c r="M499" s="183" t="s">
        <v>19</v>
      </c>
      <c r="N499" s="184" t="s">
        <v>42</v>
      </c>
      <c r="O499" s="65"/>
      <c r="P499" s="185">
        <f>O499*H499</f>
        <v>0</v>
      </c>
      <c r="Q499" s="185">
        <v>0</v>
      </c>
      <c r="R499" s="185">
        <f>Q499*H499</f>
        <v>0</v>
      </c>
      <c r="S499" s="185">
        <v>0</v>
      </c>
      <c r="T499" s="186">
        <f>S499*H499</f>
        <v>0</v>
      </c>
      <c r="U499" s="35"/>
      <c r="V499" s="35"/>
      <c r="W499" s="35"/>
      <c r="X499" s="35"/>
      <c r="Y499" s="35"/>
      <c r="Z499" s="35"/>
      <c r="AA499" s="35"/>
      <c r="AB499" s="35"/>
      <c r="AC499" s="35"/>
      <c r="AD499" s="35"/>
      <c r="AE499" s="35"/>
      <c r="AR499" s="187" t="s">
        <v>137</v>
      </c>
      <c r="AT499" s="187" t="s">
        <v>132</v>
      </c>
      <c r="AU499" s="187" t="s">
        <v>82</v>
      </c>
      <c r="AY499" s="18" t="s">
        <v>130</v>
      </c>
      <c r="BE499" s="188">
        <f>IF(N499="základní",J499,0)</f>
        <v>0</v>
      </c>
      <c r="BF499" s="188">
        <f>IF(N499="snížená",J499,0)</f>
        <v>0</v>
      </c>
      <c r="BG499" s="188">
        <f>IF(N499="zákl. přenesená",J499,0)</f>
        <v>0</v>
      </c>
      <c r="BH499" s="188">
        <f>IF(N499="sníž. přenesená",J499,0)</f>
        <v>0</v>
      </c>
      <c r="BI499" s="188">
        <f>IF(N499="nulová",J499,0)</f>
        <v>0</v>
      </c>
      <c r="BJ499" s="18" t="s">
        <v>79</v>
      </c>
      <c r="BK499" s="188">
        <f>ROUND(I499*H499,2)</f>
        <v>0</v>
      </c>
      <c r="BL499" s="18" t="s">
        <v>137</v>
      </c>
      <c r="BM499" s="187" t="s">
        <v>1576</v>
      </c>
    </row>
    <row r="500" spans="1:65" s="2" customFormat="1" ht="19.5">
      <c r="A500" s="35"/>
      <c r="B500" s="36"/>
      <c r="C500" s="37"/>
      <c r="D500" s="189" t="s">
        <v>139</v>
      </c>
      <c r="E500" s="37"/>
      <c r="F500" s="190" t="s">
        <v>1121</v>
      </c>
      <c r="G500" s="37"/>
      <c r="H500" s="37"/>
      <c r="I500" s="191"/>
      <c r="J500" s="37"/>
      <c r="K500" s="37"/>
      <c r="L500" s="40"/>
      <c r="M500" s="192"/>
      <c r="N500" s="193"/>
      <c r="O500" s="65"/>
      <c r="P500" s="65"/>
      <c r="Q500" s="65"/>
      <c r="R500" s="65"/>
      <c r="S500" s="65"/>
      <c r="T500" s="66"/>
      <c r="U500" s="35"/>
      <c r="V500" s="35"/>
      <c r="W500" s="35"/>
      <c r="X500" s="35"/>
      <c r="Y500" s="35"/>
      <c r="Z500" s="35"/>
      <c r="AA500" s="35"/>
      <c r="AB500" s="35"/>
      <c r="AC500" s="35"/>
      <c r="AD500" s="35"/>
      <c r="AE500" s="35"/>
      <c r="AT500" s="18" t="s">
        <v>139</v>
      </c>
      <c r="AU500" s="18" t="s">
        <v>82</v>
      </c>
    </row>
    <row r="501" spans="1:65" s="2" customFormat="1" ht="11.25">
      <c r="A501" s="35"/>
      <c r="B501" s="36"/>
      <c r="C501" s="37"/>
      <c r="D501" s="194" t="s">
        <v>141</v>
      </c>
      <c r="E501" s="37"/>
      <c r="F501" s="195" t="s">
        <v>1122</v>
      </c>
      <c r="G501" s="37"/>
      <c r="H501" s="37"/>
      <c r="I501" s="191"/>
      <c r="J501" s="37"/>
      <c r="K501" s="37"/>
      <c r="L501" s="40"/>
      <c r="M501" s="192"/>
      <c r="N501" s="193"/>
      <c r="O501" s="65"/>
      <c r="P501" s="65"/>
      <c r="Q501" s="65"/>
      <c r="R501" s="65"/>
      <c r="S501" s="65"/>
      <c r="T501" s="66"/>
      <c r="U501" s="35"/>
      <c r="V501" s="35"/>
      <c r="W501" s="35"/>
      <c r="X501" s="35"/>
      <c r="Y501" s="35"/>
      <c r="Z501" s="35"/>
      <c r="AA501" s="35"/>
      <c r="AB501" s="35"/>
      <c r="AC501" s="35"/>
      <c r="AD501" s="35"/>
      <c r="AE501" s="35"/>
      <c r="AT501" s="18" t="s">
        <v>141</v>
      </c>
      <c r="AU501" s="18" t="s">
        <v>82</v>
      </c>
    </row>
    <row r="502" spans="1:65" s="13" customFormat="1" ht="11.25">
      <c r="B502" s="196"/>
      <c r="C502" s="197"/>
      <c r="D502" s="189" t="s">
        <v>143</v>
      </c>
      <c r="E502" s="198" t="s">
        <v>19</v>
      </c>
      <c r="F502" s="199" t="s">
        <v>1577</v>
      </c>
      <c r="G502" s="197"/>
      <c r="H502" s="200">
        <v>0.217</v>
      </c>
      <c r="I502" s="201"/>
      <c r="J502" s="197"/>
      <c r="K502" s="197"/>
      <c r="L502" s="202"/>
      <c r="M502" s="203"/>
      <c r="N502" s="204"/>
      <c r="O502" s="204"/>
      <c r="P502" s="204"/>
      <c r="Q502" s="204"/>
      <c r="R502" s="204"/>
      <c r="S502" s="204"/>
      <c r="T502" s="205"/>
      <c r="AT502" s="206" t="s">
        <v>143</v>
      </c>
      <c r="AU502" s="206" t="s">
        <v>82</v>
      </c>
      <c r="AV502" s="13" t="s">
        <v>82</v>
      </c>
      <c r="AW502" s="13" t="s">
        <v>33</v>
      </c>
      <c r="AX502" s="13" t="s">
        <v>79</v>
      </c>
      <c r="AY502" s="206" t="s">
        <v>130</v>
      </c>
    </row>
    <row r="503" spans="1:65" s="2" customFormat="1" ht="24.2" customHeight="1">
      <c r="A503" s="35"/>
      <c r="B503" s="36"/>
      <c r="C503" s="176" t="s">
        <v>748</v>
      </c>
      <c r="D503" s="176" t="s">
        <v>132</v>
      </c>
      <c r="E503" s="177" t="s">
        <v>1125</v>
      </c>
      <c r="F503" s="178" t="s">
        <v>1126</v>
      </c>
      <c r="G503" s="179" t="s">
        <v>345</v>
      </c>
      <c r="H503" s="180">
        <v>7.492</v>
      </c>
      <c r="I503" s="181"/>
      <c r="J503" s="182">
        <f>ROUND(I503*H503,2)</f>
        <v>0</v>
      </c>
      <c r="K503" s="178" t="s">
        <v>136</v>
      </c>
      <c r="L503" s="40"/>
      <c r="M503" s="183" t="s">
        <v>19</v>
      </c>
      <c r="N503" s="184" t="s">
        <v>42</v>
      </c>
      <c r="O503" s="65"/>
      <c r="P503" s="185">
        <f>O503*H503</f>
        <v>0</v>
      </c>
      <c r="Q503" s="185">
        <v>0</v>
      </c>
      <c r="R503" s="185">
        <f>Q503*H503</f>
        <v>0</v>
      </c>
      <c r="S503" s="185">
        <v>0</v>
      </c>
      <c r="T503" s="186">
        <f>S503*H503</f>
        <v>0</v>
      </c>
      <c r="U503" s="35"/>
      <c r="V503" s="35"/>
      <c r="W503" s="35"/>
      <c r="X503" s="35"/>
      <c r="Y503" s="35"/>
      <c r="Z503" s="35"/>
      <c r="AA503" s="35"/>
      <c r="AB503" s="35"/>
      <c r="AC503" s="35"/>
      <c r="AD503" s="35"/>
      <c r="AE503" s="35"/>
      <c r="AR503" s="187" t="s">
        <v>137</v>
      </c>
      <c r="AT503" s="187" t="s">
        <v>132</v>
      </c>
      <c r="AU503" s="187" t="s">
        <v>82</v>
      </c>
      <c r="AY503" s="18" t="s">
        <v>130</v>
      </c>
      <c r="BE503" s="188">
        <f>IF(N503="základní",J503,0)</f>
        <v>0</v>
      </c>
      <c r="BF503" s="188">
        <f>IF(N503="snížená",J503,0)</f>
        <v>0</v>
      </c>
      <c r="BG503" s="188">
        <f>IF(N503="zákl. přenesená",J503,0)</f>
        <v>0</v>
      </c>
      <c r="BH503" s="188">
        <f>IF(N503="sníž. přenesená",J503,0)</f>
        <v>0</v>
      </c>
      <c r="BI503" s="188">
        <f>IF(N503="nulová",J503,0)</f>
        <v>0</v>
      </c>
      <c r="BJ503" s="18" t="s">
        <v>79</v>
      </c>
      <c r="BK503" s="188">
        <f>ROUND(I503*H503,2)</f>
        <v>0</v>
      </c>
      <c r="BL503" s="18" t="s">
        <v>137</v>
      </c>
      <c r="BM503" s="187" t="s">
        <v>1578</v>
      </c>
    </row>
    <row r="504" spans="1:65" s="2" customFormat="1" ht="19.5">
      <c r="A504" s="35"/>
      <c r="B504" s="36"/>
      <c r="C504" s="37"/>
      <c r="D504" s="189" t="s">
        <v>139</v>
      </c>
      <c r="E504" s="37"/>
      <c r="F504" s="190" t="s">
        <v>1128</v>
      </c>
      <c r="G504" s="37"/>
      <c r="H504" s="37"/>
      <c r="I504" s="191"/>
      <c r="J504" s="37"/>
      <c r="K504" s="37"/>
      <c r="L504" s="40"/>
      <c r="M504" s="192"/>
      <c r="N504" s="193"/>
      <c r="O504" s="65"/>
      <c r="P504" s="65"/>
      <c r="Q504" s="65"/>
      <c r="R504" s="65"/>
      <c r="S504" s="65"/>
      <c r="T504" s="66"/>
      <c r="U504" s="35"/>
      <c r="V504" s="35"/>
      <c r="W504" s="35"/>
      <c r="X504" s="35"/>
      <c r="Y504" s="35"/>
      <c r="Z504" s="35"/>
      <c r="AA504" s="35"/>
      <c r="AB504" s="35"/>
      <c r="AC504" s="35"/>
      <c r="AD504" s="35"/>
      <c r="AE504" s="35"/>
      <c r="AT504" s="18" t="s">
        <v>139</v>
      </c>
      <c r="AU504" s="18" t="s">
        <v>82</v>
      </c>
    </row>
    <row r="505" spans="1:65" s="2" customFormat="1" ht="11.25">
      <c r="A505" s="35"/>
      <c r="B505" s="36"/>
      <c r="C505" s="37"/>
      <c r="D505" s="194" t="s">
        <v>141</v>
      </c>
      <c r="E505" s="37"/>
      <c r="F505" s="195" t="s">
        <v>1129</v>
      </c>
      <c r="G505" s="37"/>
      <c r="H505" s="37"/>
      <c r="I505" s="191"/>
      <c r="J505" s="37"/>
      <c r="K505" s="37"/>
      <c r="L505" s="40"/>
      <c r="M505" s="192"/>
      <c r="N505" s="193"/>
      <c r="O505" s="65"/>
      <c r="P505" s="65"/>
      <c r="Q505" s="65"/>
      <c r="R505" s="65"/>
      <c r="S505" s="65"/>
      <c r="T505" s="66"/>
      <c r="U505" s="35"/>
      <c r="V505" s="35"/>
      <c r="W505" s="35"/>
      <c r="X505" s="35"/>
      <c r="Y505" s="35"/>
      <c r="Z505" s="35"/>
      <c r="AA505" s="35"/>
      <c r="AB505" s="35"/>
      <c r="AC505" s="35"/>
      <c r="AD505" s="35"/>
      <c r="AE505" s="35"/>
      <c r="AT505" s="18" t="s">
        <v>141</v>
      </c>
      <c r="AU505" s="18" t="s">
        <v>82</v>
      </c>
    </row>
    <row r="506" spans="1:65" s="13" customFormat="1" ht="11.25">
      <c r="B506" s="196"/>
      <c r="C506" s="197"/>
      <c r="D506" s="189" t="s">
        <v>143</v>
      </c>
      <c r="E506" s="198" t="s">
        <v>19</v>
      </c>
      <c r="F506" s="199" t="s">
        <v>1579</v>
      </c>
      <c r="G506" s="197"/>
      <c r="H506" s="200">
        <v>7.492</v>
      </c>
      <c r="I506" s="201"/>
      <c r="J506" s="197"/>
      <c r="K506" s="197"/>
      <c r="L506" s="202"/>
      <c r="M506" s="203"/>
      <c r="N506" s="204"/>
      <c r="O506" s="204"/>
      <c r="P506" s="204"/>
      <c r="Q506" s="204"/>
      <c r="R506" s="204"/>
      <c r="S506" s="204"/>
      <c r="T506" s="205"/>
      <c r="AT506" s="206" t="s">
        <v>143</v>
      </c>
      <c r="AU506" s="206" t="s">
        <v>82</v>
      </c>
      <c r="AV506" s="13" t="s">
        <v>82</v>
      </c>
      <c r="AW506" s="13" t="s">
        <v>33</v>
      </c>
      <c r="AX506" s="13" t="s">
        <v>79</v>
      </c>
      <c r="AY506" s="206" t="s">
        <v>130</v>
      </c>
    </row>
    <row r="507" spans="1:65" s="2" customFormat="1" ht="16.5" customHeight="1">
      <c r="A507" s="35"/>
      <c r="B507" s="36"/>
      <c r="C507" s="176" t="s">
        <v>753</v>
      </c>
      <c r="D507" s="176" t="s">
        <v>132</v>
      </c>
      <c r="E507" s="177" t="s">
        <v>1132</v>
      </c>
      <c r="F507" s="178" t="s">
        <v>1133</v>
      </c>
      <c r="G507" s="179" t="s">
        <v>345</v>
      </c>
      <c r="H507" s="180">
        <v>26.704000000000001</v>
      </c>
      <c r="I507" s="181"/>
      <c r="J507" s="182">
        <f>ROUND(I507*H507,2)</f>
        <v>0</v>
      </c>
      <c r="K507" s="178" t="s">
        <v>136</v>
      </c>
      <c r="L507" s="40"/>
      <c r="M507" s="183" t="s">
        <v>19</v>
      </c>
      <c r="N507" s="184" t="s">
        <v>42</v>
      </c>
      <c r="O507" s="65"/>
      <c r="P507" s="185">
        <f>O507*H507</f>
        <v>0</v>
      </c>
      <c r="Q507" s="185">
        <v>0</v>
      </c>
      <c r="R507" s="185">
        <f>Q507*H507</f>
        <v>0</v>
      </c>
      <c r="S507" s="185">
        <v>0</v>
      </c>
      <c r="T507" s="186">
        <f>S507*H507</f>
        <v>0</v>
      </c>
      <c r="U507" s="35"/>
      <c r="V507" s="35"/>
      <c r="W507" s="35"/>
      <c r="X507" s="35"/>
      <c r="Y507" s="35"/>
      <c r="Z507" s="35"/>
      <c r="AA507" s="35"/>
      <c r="AB507" s="35"/>
      <c r="AC507" s="35"/>
      <c r="AD507" s="35"/>
      <c r="AE507" s="35"/>
      <c r="AR507" s="187" t="s">
        <v>137</v>
      </c>
      <c r="AT507" s="187" t="s">
        <v>132</v>
      </c>
      <c r="AU507" s="187" t="s">
        <v>82</v>
      </c>
      <c r="AY507" s="18" t="s">
        <v>130</v>
      </c>
      <c r="BE507" s="188">
        <f>IF(N507="základní",J507,0)</f>
        <v>0</v>
      </c>
      <c r="BF507" s="188">
        <f>IF(N507="snížená",J507,0)</f>
        <v>0</v>
      </c>
      <c r="BG507" s="188">
        <f>IF(N507="zákl. přenesená",J507,0)</f>
        <v>0</v>
      </c>
      <c r="BH507" s="188">
        <f>IF(N507="sníž. přenesená",J507,0)</f>
        <v>0</v>
      </c>
      <c r="BI507" s="188">
        <f>IF(N507="nulová",J507,0)</f>
        <v>0</v>
      </c>
      <c r="BJ507" s="18" t="s">
        <v>79</v>
      </c>
      <c r="BK507" s="188">
        <f>ROUND(I507*H507,2)</f>
        <v>0</v>
      </c>
      <c r="BL507" s="18" t="s">
        <v>137</v>
      </c>
      <c r="BM507" s="187" t="s">
        <v>1580</v>
      </c>
    </row>
    <row r="508" spans="1:65" s="2" customFormat="1" ht="11.25">
      <c r="A508" s="35"/>
      <c r="B508" s="36"/>
      <c r="C508" s="37"/>
      <c r="D508" s="189" t="s">
        <v>139</v>
      </c>
      <c r="E508" s="37"/>
      <c r="F508" s="190" t="s">
        <v>1135</v>
      </c>
      <c r="G508" s="37"/>
      <c r="H508" s="37"/>
      <c r="I508" s="191"/>
      <c r="J508" s="37"/>
      <c r="K508" s="37"/>
      <c r="L508" s="40"/>
      <c r="M508" s="192"/>
      <c r="N508" s="193"/>
      <c r="O508" s="65"/>
      <c r="P508" s="65"/>
      <c r="Q508" s="65"/>
      <c r="R508" s="65"/>
      <c r="S508" s="65"/>
      <c r="T508" s="66"/>
      <c r="U508" s="35"/>
      <c r="V508" s="35"/>
      <c r="W508" s="35"/>
      <c r="X508" s="35"/>
      <c r="Y508" s="35"/>
      <c r="Z508" s="35"/>
      <c r="AA508" s="35"/>
      <c r="AB508" s="35"/>
      <c r="AC508" s="35"/>
      <c r="AD508" s="35"/>
      <c r="AE508" s="35"/>
      <c r="AT508" s="18" t="s">
        <v>139</v>
      </c>
      <c r="AU508" s="18" t="s">
        <v>82</v>
      </c>
    </row>
    <row r="509" spans="1:65" s="2" customFormat="1" ht="11.25">
      <c r="A509" s="35"/>
      <c r="B509" s="36"/>
      <c r="C509" s="37"/>
      <c r="D509" s="194" t="s">
        <v>141</v>
      </c>
      <c r="E509" s="37"/>
      <c r="F509" s="195" t="s">
        <v>1136</v>
      </c>
      <c r="G509" s="37"/>
      <c r="H509" s="37"/>
      <c r="I509" s="191"/>
      <c r="J509" s="37"/>
      <c r="K509" s="37"/>
      <c r="L509" s="40"/>
      <c r="M509" s="192"/>
      <c r="N509" s="193"/>
      <c r="O509" s="65"/>
      <c r="P509" s="65"/>
      <c r="Q509" s="65"/>
      <c r="R509" s="65"/>
      <c r="S509" s="65"/>
      <c r="T509" s="66"/>
      <c r="U509" s="35"/>
      <c r="V509" s="35"/>
      <c r="W509" s="35"/>
      <c r="X509" s="35"/>
      <c r="Y509" s="35"/>
      <c r="Z509" s="35"/>
      <c r="AA509" s="35"/>
      <c r="AB509" s="35"/>
      <c r="AC509" s="35"/>
      <c r="AD509" s="35"/>
      <c r="AE509" s="35"/>
      <c r="AT509" s="18" t="s">
        <v>141</v>
      </c>
      <c r="AU509" s="18" t="s">
        <v>82</v>
      </c>
    </row>
    <row r="510" spans="1:65" s="13" customFormat="1" ht="11.25">
      <c r="B510" s="196"/>
      <c r="C510" s="197"/>
      <c r="D510" s="189" t="s">
        <v>143</v>
      </c>
      <c r="E510" s="198" t="s">
        <v>19</v>
      </c>
      <c r="F510" s="199" t="s">
        <v>1581</v>
      </c>
      <c r="G510" s="197"/>
      <c r="H510" s="200">
        <v>1.224</v>
      </c>
      <c r="I510" s="201"/>
      <c r="J510" s="197"/>
      <c r="K510" s="197"/>
      <c r="L510" s="202"/>
      <c r="M510" s="203"/>
      <c r="N510" s="204"/>
      <c r="O510" s="204"/>
      <c r="P510" s="204"/>
      <c r="Q510" s="204"/>
      <c r="R510" s="204"/>
      <c r="S510" s="204"/>
      <c r="T510" s="205"/>
      <c r="AT510" s="206" t="s">
        <v>143</v>
      </c>
      <c r="AU510" s="206" t="s">
        <v>82</v>
      </c>
      <c r="AV510" s="13" t="s">
        <v>82</v>
      </c>
      <c r="AW510" s="13" t="s">
        <v>33</v>
      </c>
      <c r="AX510" s="13" t="s">
        <v>71</v>
      </c>
      <c r="AY510" s="206" t="s">
        <v>130</v>
      </c>
    </row>
    <row r="511" spans="1:65" s="13" customFormat="1" ht="11.25">
      <c r="B511" s="196"/>
      <c r="C511" s="197"/>
      <c r="D511" s="189" t="s">
        <v>143</v>
      </c>
      <c r="E511" s="198" t="s">
        <v>19</v>
      </c>
      <c r="F511" s="199" t="s">
        <v>1582</v>
      </c>
      <c r="G511" s="197"/>
      <c r="H511" s="200">
        <v>25.48</v>
      </c>
      <c r="I511" s="201"/>
      <c r="J511" s="197"/>
      <c r="K511" s="197"/>
      <c r="L511" s="202"/>
      <c r="M511" s="203"/>
      <c r="N511" s="204"/>
      <c r="O511" s="204"/>
      <c r="P511" s="204"/>
      <c r="Q511" s="204"/>
      <c r="R511" s="204"/>
      <c r="S511" s="204"/>
      <c r="T511" s="205"/>
      <c r="AT511" s="206" t="s">
        <v>143</v>
      </c>
      <c r="AU511" s="206" t="s">
        <v>82</v>
      </c>
      <c r="AV511" s="13" t="s">
        <v>82</v>
      </c>
      <c r="AW511" s="13" t="s">
        <v>33</v>
      </c>
      <c r="AX511" s="13" t="s">
        <v>71</v>
      </c>
      <c r="AY511" s="206" t="s">
        <v>130</v>
      </c>
    </row>
    <row r="512" spans="1:65" s="2" customFormat="1" ht="16.5" customHeight="1">
      <c r="A512" s="35"/>
      <c r="B512" s="36"/>
      <c r="C512" s="176" t="s">
        <v>760</v>
      </c>
      <c r="D512" s="176" t="s">
        <v>132</v>
      </c>
      <c r="E512" s="177" t="s">
        <v>1142</v>
      </c>
      <c r="F512" s="178" t="s">
        <v>1143</v>
      </c>
      <c r="G512" s="179" t="s">
        <v>345</v>
      </c>
      <c r="H512" s="180">
        <v>373.85599999999999</v>
      </c>
      <c r="I512" s="181"/>
      <c r="J512" s="182">
        <f>ROUND(I512*H512,2)</f>
        <v>0</v>
      </c>
      <c r="K512" s="178" t="s">
        <v>136</v>
      </c>
      <c r="L512" s="40"/>
      <c r="M512" s="183" t="s">
        <v>19</v>
      </c>
      <c r="N512" s="184" t="s">
        <v>42</v>
      </c>
      <c r="O512" s="65"/>
      <c r="P512" s="185">
        <f>O512*H512</f>
        <v>0</v>
      </c>
      <c r="Q512" s="185">
        <v>0</v>
      </c>
      <c r="R512" s="185">
        <f>Q512*H512</f>
        <v>0</v>
      </c>
      <c r="S512" s="185">
        <v>0</v>
      </c>
      <c r="T512" s="186">
        <f>S512*H512</f>
        <v>0</v>
      </c>
      <c r="U512" s="35"/>
      <c r="V512" s="35"/>
      <c r="W512" s="35"/>
      <c r="X512" s="35"/>
      <c r="Y512" s="35"/>
      <c r="Z512" s="35"/>
      <c r="AA512" s="35"/>
      <c r="AB512" s="35"/>
      <c r="AC512" s="35"/>
      <c r="AD512" s="35"/>
      <c r="AE512" s="35"/>
      <c r="AR512" s="187" t="s">
        <v>137</v>
      </c>
      <c r="AT512" s="187" t="s">
        <v>132</v>
      </c>
      <c r="AU512" s="187" t="s">
        <v>82</v>
      </c>
      <c r="AY512" s="18" t="s">
        <v>130</v>
      </c>
      <c r="BE512" s="188">
        <f>IF(N512="základní",J512,0)</f>
        <v>0</v>
      </c>
      <c r="BF512" s="188">
        <f>IF(N512="snížená",J512,0)</f>
        <v>0</v>
      </c>
      <c r="BG512" s="188">
        <f>IF(N512="zákl. přenesená",J512,0)</f>
        <v>0</v>
      </c>
      <c r="BH512" s="188">
        <f>IF(N512="sníž. přenesená",J512,0)</f>
        <v>0</v>
      </c>
      <c r="BI512" s="188">
        <f>IF(N512="nulová",J512,0)</f>
        <v>0</v>
      </c>
      <c r="BJ512" s="18" t="s">
        <v>79</v>
      </c>
      <c r="BK512" s="188">
        <f>ROUND(I512*H512,2)</f>
        <v>0</v>
      </c>
      <c r="BL512" s="18" t="s">
        <v>137</v>
      </c>
      <c r="BM512" s="187" t="s">
        <v>1583</v>
      </c>
    </row>
    <row r="513" spans="1:65" s="2" customFormat="1" ht="19.5">
      <c r="A513" s="35"/>
      <c r="B513" s="36"/>
      <c r="C513" s="37"/>
      <c r="D513" s="189" t="s">
        <v>139</v>
      </c>
      <c r="E513" s="37"/>
      <c r="F513" s="190" t="s">
        <v>1145</v>
      </c>
      <c r="G513" s="37"/>
      <c r="H513" s="37"/>
      <c r="I513" s="191"/>
      <c r="J513" s="37"/>
      <c r="K513" s="37"/>
      <c r="L513" s="40"/>
      <c r="M513" s="192"/>
      <c r="N513" s="193"/>
      <c r="O513" s="65"/>
      <c r="P513" s="65"/>
      <c r="Q513" s="65"/>
      <c r="R513" s="65"/>
      <c r="S513" s="65"/>
      <c r="T513" s="66"/>
      <c r="U513" s="35"/>
      <c r="V513" s="35"/>
      <c r="W513" s="35"/>
      <c r="X513" s="35"/>
      <c r="Y513" s="35"/>
      <c r="Z513" s="35"/>
      <c r="AA513" s="35"/>
      <c r="AB513" s="35"/>
      <c r="AC513" s="35"/>
      <c r="AD513" s="35"/>
      <c r="AE513" s="35"/>
      <c r="AT513" s="18" t="s">
        <v>139</v>
      </c>
      <c r="AU513" s="18" t="s">
        <v>82</v>
      </c>
    </row>
    <row r="514" spans="1:65" s="2" customFormat="1" ht="11.25">
      <c r="A514" s="35"/>
      <c r="B514" s="36"/>
      <c r="C514" s="37"/>
      <c r="D514" s="194" t="s">
        <v>141</v>
      </c>
      <c r="E514" s="37"/>
      <c r="F514" s="195" t="s">
        <v>1146</v>
      </c>
      <c r="G514" s="37"/>
      <c r="H514" s="37"/>
      <c r="I514" s="191"/>
      <c r="J514" s="37"/>
      <c r="K514" s="37"/>
      <c r="L514" s="40"/>
      <c r="M514" s="192"/>
      <c r="N514" s="193"/>
      <c r="O514" s="65"/>
      <c r="P514" s="65"/>
      <c r="Q514" s="65"/>
      <c r="R514" s="65"/>
      <c r="S514" s="65"/>
      <c r="T514" s="66"/>
      <c r="U514" s="35"/>
      <c r="V514" s="35"/>
      <c r="W514" s="35"/>
      <c r="X514" s="35"/>
      <c r="Y514" s="35"/>
      <c r="Z514" s="35"/>
      <c r="AA514" s="35"/>
      <c r="AB514" s="35"/>
      <c r="AC514" s="35"/>
      <c r="AD514" s="35"/>
      <c r="AE514" s="35"/>
      <c r="AT514" s="18" t="s">
        <v>141</v>
      </c>
      <c r="AU514" s="18" t="s">
        <v>82</v>
      </c>
    </row>
    <row r="515" spans="1:65" s="13" customFormat="1" ht="11.25">
      <c r="B515" s="196"/>
      <c r="C515" s="197"/>
      <c r="D515" s="189" t="s">
        <v>143</v>
      </c>
      <c r="E515" s="198" t="s">
        <v>19</v>
      </c>
      <c r="F515" s="199" t="s">
        <v>1584</v>
      </c>
      <c r="G515" s="197"/>
      <c r="H515" s="200">
        <v>373.85599999999999</v>
      </c>
      <c r="I515" s="201"/>
      <c r="J515" s="197"/>
      <c r="K515" s="197"/>
      <c r="L515" s="202"/>
      <c r="M515" s="203"/>
      <c r="N515" s="204"/>
      <c r="O515" s="204"/>
      <c r="P515" s="204"/>
      <c r="Q515" s="204"/>
      <c r="R515" s="204"/>
      <c r="S515" s="204"/>
      <c r="T515" s="205"/>
      <c r="AT515" s="206" t="s">
        <v>143</v>
      </c>
      <c r="AU515" s="206" t="s">
        <v>82</v>
      </c>
      <c r="AV515" s="13" t="s">
        <v>82</v>
      </c>
      <c r="AW515" s="13" t="s">
        <v>33</v>
      </c>
      <c r="AX515" s="13" t="s">
        <v>79</v>
      </c>
      <c r="AY515" s="206" t="s">
        <v>130</v>
      </c>
    </row>
    <row r="516" spans="1:65" s="2" customFormat="1" ht="16.5" customHeight="1">
      <c r="A516" s="35"/>
      <c r="B516" s="36"/>
      <c r="C516" s="176" t="s">
        <v>765</v>
      </c>
      <c r="D516" s="176" t="s">
        <v>132</v>
      </c>
      <c r="E516" s="177" t="s">
        <v>1149</v>
      </c>
      <c r="F516" s="178" t="s">
        <v>1150</v>
      </c>
      <c r="G516" s="179" t="s">
        <v>345</v>
      </c>
      <c r="H516" s="180">
        <v>1.8360000000000001</v>
      </c>
      <c r="I516" s="181"/>
      <c r="J516" s="182">
        <f>ROUND(I516*H516,2)</f>
        <v>0</v>
      </c>
      <c r="K516" s="178" t="s">
        <v>136</v>
      </c>
      <c r="L516" s="40"/>
      <c r="M516" s="183" t="s">
        <v>19</v>
      </c>
      <c r="N516" s="184" t="s">
        <v>42</v>
      </c>
      <c r="O516" s="65"/>
      <c r="P516" s="185">
        <f>O516*H516</f>
        <v>0</v>
      </c>
      <c r="Q516" s="185">
        <v>0</v>
      </c>
      <c r="R516" s="185">
        <f>Q516*H516</f>
        <v>0</v>
      </c>
      <c r="S516" s="185">
        <v>0</v>
      </c>
      <c r="T516" s="186">
        <f>S516*H516</f>
        <v>0</v>
      </c>
      <c r="U516" s="35"/>
      <c r="V516" s="35"/>
      <c r="W516" s="35"/>
      <c r="X516" s="35"/>
      <c r="Y516" s="35"/>
      <c r="Z516" s="35"/>
      <c r="AA516" s="35"/>
      <c r="AB516" s="35"/>
      <c r="AC516" s="35"/>
      <c r="AD516" s="35"/>
      <c r="AE516" s="35"/>
      <c r="AR516" s="187" t="s">
        <v>137</v>
      </c>
      <c r="AT516" s="187" t="s">
        <v>132</v>
      </c>
      <c r="AU516" s="187" t="s">
        <v>82</v>
      </c>
      <c r="AY516" s="18" t="s">
        <v>130</v>
      </c>
      <c r="BE516" s="188">
        <f>IF(N516="základní",J516,0)</f>
        <v>0</v>
      </c>
      <c r="BF516" s="188">
        <f>IF(N516="snížená",J516,0)</f>
        <v>0</v>
      </c>
      <c r="BG516" s="188">
        <f>IF(N516="zákl. přenesená",J516,0)</f>
        <v>0</v>
      </c>
      <c r="BH516" s="188">
        <f>IF(N516="sníž. přenesená",J516,0)</f>
        <v>0</v>
      </c>
      <c r="BI516" s="188">
        <f>IF(N516="nulová",J516,0)</f>
        <v>0</v>
      </c>
      <c r="BJ516" s="18" t="s">
        <v>79</v>
      </c>
      <c r="BK516" s="188">
        <f>ROUND(I516*H516,2)</f>
        <v>0</v>
      </c>
      <c r="BL516" s="18" t="s">
        <v>137</v>
      </c>
      <c r="BM516" s="187" t="s">
        <v>1585</v>
      </c>
    </row>
    <row r="517" spans="1:65" s="2" customFormat="1" ht="11.25">
      <c r="A517" s="35"/>
      <c r="B517" s="36"/>
      <c r="C517" s="37"/>
      <c r="D517" s="189" t="s">
        <v>139</v>
      </c>
      <c r="E517" s="37"/>
      <c r="F517" s="190" t="s">
        <v>1152</v>
      </c>
      <c r="G517" s="37"/>
      <c r="H517" s="37"/>
      <c r="I517" s="191"/>
      <c r="J517" s="37"/>
      <c r="K517" s="37"/>
      <c r="L517" s="40"/>
      <c r="M517" s="192"/>
      <c r="N517" s="193"/>
      <c r="O517" s="65"/>
      <c r="P517" s="65"/>
      <c r="Q517" s="65"/>
      <c r="R517" s="65"/>
      <c r="S517" s="65"/>
      <c r="T517" s="66"/>
      <c r="U517" s="35"/>
      <c r="V517" s="35"/>
      <c r="W517" s="35"/>
      <c r="X517" s="35"/>
      <c r="Y517" s="35"/>
      <c r="Z517" s="35"/>
      <c r="AA517" s="35"/>
      <c r="AB517" s="35"/>
      <c r="AC517" s="35"/>
      <c r="AD517" s="35"/>
      <c r="AE517" s="35"/>
      <c r="AT517" s="18" t="s">
        <v>139</v>
      </c>
      <c r="AU517" s="18" t="s">
        <v>82</v>
      </c>
    </row>
    <row r="518" spans="1:65" s="2" customFormat="1" ht="11.25">
      <c r="A518" s="35"/>
      <c r="B518" s="36"/>
      <c r="C518" s="37"/>
      <c r="D518" s="194" t="s">
        <v>141</v>
      </c>
      <c r="E518" s="37"/>
      <c r="F518" s="195" t="s">
        <v>1153</v>
      </c>
      <c r="G518" s="37"/>
      <c r="H518" s="37"/>
      <c r="I518" s="191"/>
      <c r="J518" s="37"/>
      <c r="K518" s="37"/>
      <c r="L518" s="40"/>
      <c r="M518" s="192"/>
      <c r="N518" s="193"/>
      <c r="O518" s="65"/>
      <c r="P518" s="65"/>
      <c r="Q518" s="65"/>
      <c r="R518" s="65"/>
      <c r="S518" s="65"/>
      <c r="T518" s="66"/>
      <c r="U518" s="35"/>
      <c r="V518" s="35"/>
      <c r="W518" s="35"/>
      <c r="X518" s="35"/>
      <c r="Y518" s="35"/>
      <c r="Z518" s="35"/>
      <c r="AA518" s="35"/>
      <c r="AB518" s="35"/>
      <c r="AC518" s="35"/>
      <c r="AD518" s="35"/>
      <c r="AE518" s="35"/>
      <c r="AT518" s="18" t="s">
        <v>141</v>
      </c>
      <c r="AU518" s="18" t="s">
        <v>82</v>
      </c>
    </row>
    <row r="519" spans="1:65" s="13" customFormat="1" ht="11.25">
      <c r="B519" s="196"/>
      <c r="C519" s="197"/>
      <c r="D519" s="189" t="s">
        <v>143</v>
      </c>
      <c r="E519" s="198" t="s">
        <v>19</v>
      </c>
      <c r="F519" s="199" t="s">
        <v>1586</v>
      </c>
      <c r="G519" s="197"/>
      <c r="H519" s="200">
        <v>1.8360000000000001</v>
      </c>
      <c r="I519" s="201"/>
      <c r="J519" s="197"/>
      <c r="K519" s="197"/>
      <c r="L519" s="202"/>
      <c r="M519" s="203"/>
      <c r="N519" s="204"/>
      <c r="O519" s="204"/>
      <c r="P519" s="204"/>
      <c r="Q519" s="204"/>
      <c r="R519" s="204"/>
      <c r="S519" s="204"/>
      <c r="T519" s="205"/>
      <c r="AT519" s="206" t="s">
        <v>143</v>
      </c>
      <c r="AU519" s="206" t="s">
        <v>82</v>
      </c>
      <c r="AV519" s="13" t="s">
        <v>82</v>
      </c>
      <c r="AW519" s="13" t="s">
        <v>33</v>
      </c>
      <c r="AX519" s="13" t="s">
        <v>79</v>
      </c>
      <c r="AY519" s="206" t="s">
        <v>130</v>
      </c>
    </row>
    <row r="520" spans="1:65" s="2" customFormat="1" ht="16.5" customHeight="1">
      <c r="A520" s="35"/>
      <c r="B520" s="36"/>
      <c r="C520" s="176" t="s">
        <v>772</v>
      </c>
      <c r="D520" s="176" t="s">
        <v>132</v>
      </c>
      <c r="E520" s="177" t="s">
        <v>1156</v>
      </c>
      <c r="F520" s="178" t="s">
        <v>1157</v>
      </c>
      <c r="G520" s="179" t="s">
        <v>345</v>
      </c>
      <c r="H520" s="180">
        <v>25.704000000000001</v>
      </c>
      <c r="I520" s="181"/>
      <c r="J520" s="182">
        <f>ROUND(I520*H520,2)</f>
        <v>0</v>
      </c>
      <c r="K520" s="178" t="s">
        <v>136</v>
      </c>
      <c r="L520" s="40"/>
      <c r="M520" s="183" t="s">
        <v>19</v>
      </c>
      <c r="N520" s="184" t="s">
        <v>42</v>
      </c>
      <c r="O520" s="65"/>
      <c r="P520" s="185">
        <f>O520*H520</f>
        <v>0</v>
      </c>
      <c r="Q520" s="185">
        <v>0</v>
      </c>
      <c r="R520" s="185">
        <f>Q520*H520</f>
        <v>0</v>
      </c>
      <c r="S520" s="185">
        <v>0</v>
      </c>
      <c r="T520" s="186">
        <f>S520*H520</f>
        <v>0</v>
      </c>
      <c r="U520" s="35"/>
      <c r="V520" s="35"/>
      <c r="W520" s="35"/>
      <c r="X520" s="35"/>
      <c r="Y520" s="35"/>
      <c r="Z520" s="35"/>
      <c r="AA520" s="35"/>
      <c r="AB520" s="35"/>
      <c r="AC520" s="35"/>
      <c r="AD520" s="35"/>
      <c r="AE520" s="35"/>
      <c r="AR520" s="187" t="s">
        <v>137</v>
      </c>
      <c r="AT520" s="187" t="s">
        <v>132</v>
      </c>
      <c r="AU520" s="187" t="s">
        <v>82</v>
      </c>
      <c r="AY520" s="18" t="s">
        <v>130</v>
      </c>
      <c r="BE520" s="188">
        <f>IF(N520="základní",J520,0)</f>
        <v>0</v>
      </c>
      <c r="BF520" s="188">
        <f>IF(N520="snížená",J520,0)</f>
        <v>0</v>
      </c>
      <c r="BG520" s="188">
        <f>IF(N520="zákl. přenesená",J520,0)</f>
        <v>0</v>
      </c>
      <c r="BH520" s="188">
        <f>IF(N520="sníž. přenesená",J520,0)</f>
        <v>0</v>
      </c>
      <c r="BI520" s="188">
        <f>IF(N520="nulová",J520,0)</f>
        <v>0</v>
      </c>
      <c r="BJ520" s="18" t="s">
        <v>79</v>
      </c>
      <c r="BK520" s="188">
        <f>ROUND(I520*H520,2)</f>
        <v>0</v>
      </c>
      <c r="BL520" s="18" t="s">
        <v>137</v>
      </c>
      <c r="BM520" s="187" t="s">
        <v>1587</v>
      </c>
    </row>
    <row r="521" spans="1:65" s="2" customFormat="1" ht="19.5">
      <c r="A521" s="35"/>
      <c r="B521" s="36"/>
      <c r="C521" s="37"/>
      <c r="D521" s="189" t="s">
        <v>139</v>
      </c>
      <c r="E521" s="37"/>
      <c r="F521" s="190" t="s">
        <v>1159</v>
      </c>
      <c r="G521" s="37"/>
      <c r="H521" s="37"/>
      <c r="I521" s="191"/>
      <c r="J521" s="37"/>
      <c r="K521" s="37"/>
      <c r="L521" s="40"/>
      <c r="M521" s="192"/>
      <c r="N521" s="193"/>
      <c r="O521" s="65"/>
      <c r="P521" s="65"/>
      <c r="Q521" s="65"/>
      <c r="R521" s="65"/>
      <c r="S521" s="65"/>
      <c r="T521" s="66"/>
      <c r="U521" s="35"/>
      <c r="V521" s="35"/>
      <c r="W521" s="35"/>
      <c r="X521" s="35"/>
      <c r="Y521" s="35"/>
      <c r="Z521" s="35"/>
      <c r="AA521" s="35"/>
      <c r="AB521" s="35"/>
      <c r="AC521" s="35"/>
      <c r="AD521" s="35"/>
      <c r="AE521" s="35"/>
      <c r="AT521" s="18" t="s">
        <v>139</v>
      </c>
      <c r="AU521" s="18" t="s">
        <v>82</v>
      </c>
    </row>
    <row r="522" spans="1:65" s="2" customFormat="1" ht="11.25">
      <c r="A522" s="35"/>
      <c r="B522" s="36"/>
      <c r="C522" s="37"/>
      <c r="D522" s="194" t="s">
        <v>141</v>
      </c>
      <c r="E522" s="37"/>
      <c r="F522" s="195" t="s">
        <v>1160</v>
      </c>
      <c r="G522" s="37"/>
      <c r="H522" s="37"/>
      <c r="I522" s="191"/>
      <c r="J522" s="37"/>
      <c r="K522" s="37"/>
      <c r="L522" s="40"/>
      <c r="M522" s="192"/>
      <c r="N522" s="193"/>
      <c r="O522" s="65"/>
      <c r="P522" s="65"/>
      <c r="Q522" s="65"/>
      <c r="R522" s="65"/>
      <c r="S522" s="65"/>
      <c r="T522" s="66"/>
      <c r="U522" s="35"/>
      <c r="V522" s="35"/>
      <c r="W522" s="35"/>
      <c r="X522" s="35"/>
      <c r="Y522" s="35"/>
      <c r="Z522" s="35"/>
      <c r="AA522" s="35"/>
      <c r="AB522" s="35"/>
      <c r="AC522" s="35"/>
      <c r="AD522" s="35"/>
      <c r="AE522" s="35"/>
      <c r="AT522" s="18" t="s">
        <v>141</v>
      </c>
      <c r="AU522" s="18" t="s">
        <v>82</v>
      </c>
    </row>
    <row r="523" spans="1:65" s="13" customFormat="1" ht="11.25">
      <c r="B523" s="196"/>
      <c r="C523" s="197"/>
      <c r="D523" s="189" t="s">
        <v>143</v>
      </c>
      <c r="E523" s="198" t="s">
        <v>19</v>
      </c>
      <c r="F523" s="199" t="s">
        <v>1588</v>
      </c>
      <c r="G523" s="197"/>
      <c r="H523" s="200">
        <v>25.704000000000001</v>
      </c>
      <c r="I523" s="201"/>
      <c r="J523" s="197"/>
      <c r="K523" s="197"/>
      <c r="L523" s="202"/>
      <c r="M523" s="203"/>
      <c r="N523" s="204"/>
      <c r="O523" s="204"/>
      <c r="P523" s="204"/>
      <c r="Q523" s="204"/>
      <c r="R523" s="204"/>
      <c r="S523" s="204"/>
      <c r="T523" s="205"/>
      <c r="AT523" s="206" t="s">
        <v>143</v>
      </c>
      <c r="AU523" s="206" t="s">
        <v>82</v>
      </c>
      <c r="AV523" s="13" t="s">
        <v>82</v>
      </c>
      <c r="AW523" s="13" t="s">
        <v>33</v>
      </c>
      <c r="AX523" s="13" t="s">
        <v>79</v>
      </c>
      <c r="AY523" s="206" t="s">
        <v>130</v>
      </c>
    </row>
    <row r="524" spans="1:65" s="2" customFormat="1" ht="24.2" customHeight="1">
      <c r="A524" s="35"/>
      <c r="B524" s="36"/>
      <c r="C524" s="176" t="s">
        <v>777</v>
      </c>
      <c r="D524" s="176" t="s">
        <v>132</v>
      </c>
      <c r="E524" s="177" t="s">
        <v>1163</v>
      </c>
      <c r="F524" s="178" t="s">
        <v>1164</v>
      </c>
      <c r="G524" s="179" t="s">
        <v>345</v>
      </c>
      <c r="H524" s="180">
        <v>27.315999999999999</v>
      </c>
      <c r="I524" s="181"/>
      <c r="J524" s="182">
        <f>ROUND(I524*H524,2)</f>
        <v>0</v>
      </c>
      <c r="K524" s="178" t="s">
        <v>136</v>
      </c>
      <c r="L524" s="40"/>
      <c r="M524" s="183" t="s">
        <v>19</v>
      </c>
      <c r="N524" s="184" t="s">
        <v>42</v>
      </c>
      <c r="O524" s="65"/>
      <c r="P524" s="185">
        <f>O524*H524</f>
        <v>0</v>
      </c>
      <c r="Q524" s="185">
        <v>0</v>
      </c>
      <c r="R524" s="185">
        <f>Q524*H524</f>
        <v>0</v>
      </c>
      <c r="S524" s="185">
        <v>0</v>
      </c>
      <c r="T524" s="186">
        <f>S524*H524</f>
        <v>0</v>
      </c>
      <c r="U524" s="35"/>
      <c r="V524" s="35"/>
      <c r="W524" s="35"/>
      <c r="X524" s="35"/>
      <c r="Y524" s="35"/>
      <c r="Z524" s="35"/>
      <c r="AA524" s="35"/>
      <c r="AB524" s="35"/>
      <c r="AC524" s="35"/>
      <c r="AD524" s="35"/>
      <c r="AE524" s="35"/>
      <c r="AR524" s="187" t="s">
        <v>137</v>
      </c>
      <c r="AT524" s="187" t="s">
        <v>132</v>
      </c>
      <c r="AU524" s="187" t="s">
        <v>82</v>
      </c>
      <c r="AY524" s="18" t="s">
        <v>130</v>
      </c>
      <c r="BE524" s="188">
        <f>IF(N524="základní",J524,0)</f>
        <v>0</v>
      </c>
      <c r="BF524" s="188">
        <f>IF(N524="snížená",J524,0)</f>
        <v>0</v>
      </c>
      <c r="BG524" s="188">
        <f>IF(N524="zákl. přenesená",J524,0)</f>
        <v>0</v>
      </c>
      <c r="BH524" s="188">
        <f>IF(N524="sníž. přenesená",J524,0)</f>
        <v>0</v>
      </c>
      <c r="BI524" s="188">
        <f>IF(N524="nulová",J524,0)</f>
        <v>0</v>
      </c>
      <c r="BJ524" s="18" t="s">
        <v>79</v>
      </c>
      <c r="BK524" s="188">
        <f>ROUND(I524*H524,2)</f>
        <v>0</v>
      </c>
      <c r="BL524" s="18" t="s">
        <v>137</v>
      </c>
      <c r="BM524" s="187" t="s">
        <v>1589</v>
      </c>
    </row>
    <row r="525" spans="1:65" s="2" customFormat="1" ht="19.5">
      <c r="A525" s="35"/>
      <c r="B525" s="36"/>
      <c r="C525" s="37"/>
      <c r="D525" s="189" t="s">
        <v>139</v>
      </c>
      <c r="E525" s="37"/>
      <c r="F525" s="190" t="s">
        <v>1166</v>
      </c>
      <c r="G525" s="37"/>
      <c r="H525" s="37"/>
      <c r="I525" s="191"/>
      <c r="J525" s="37"/>
      <c r="K525" s="37"/>
      <c r="L525" s="40"/>
      <c r="M525" s="192"/>
      <c r="N525" s="193"/>
      <c r="O525" s="65"/>
      <c r="P525" s="65"/>
      <c r="Q525" s="65"/>
      <c r="R525" s="65"/>
      <c r="S525" s="65"/>
      <c r="T525" s="66"/>
      <c r="U525" s="35"/>
      <c r="V525" s="35"/>
      <c r="W525" s="35"/>
      <c r="X525" s="35"/>
      <c r="Y525" s="35"/>
      <c r="Z525" s="35"/>
      <c r="AA525" s="35"/>
      <c r="AB525" s="35"/>
      <c r="AC525" s="35"/>
      <c r="AD525" s="35"/>
      <c r="AE525" s="35"/>
      <c r="AT525" s="18" t="s">
        <v>139</v>
      </c>
      <c r="AU525" s="18" t="s">
        <v>82</v>
      </c>
    </row>
    <row r="526" spans="1:65" s="2" customFormat="1" ht="11.25">
      <c r="A526" s="35"/>
      <c r="B526" s="36"/>
      <c r="C526" s="37"/>
      <c r="D526" s="194" t="s">
        <v>141</v>
      </c>
      <c r="E526" s="37"/>
      <c r="F526" s="195" t="s">
        <v>1167</v>
      </c>
      <c r="G526" s="37"/>
      <c r="H526" s="37"/>
      <c r="I526" s="191"/>
      <c r="J526" s="37"/>
      <c r="K526" s="37"/>
      <c r="L526" s="40"/>
      <c r="M526" s="192"/>
      <c r="N526" s="193"/>
      <c r="O526" s="65"/>
      <c r="P526" s="65"/>
      <c r="Q526" s="65"/>
      <c r="R526" s="65"/>
      <c r="S526" s="65"/>
      <c r="T526" s="66"/>
      <c r="U526" s="35"/>
      <c r="V526" s="35"/>
      <c r="W526" s="35"/>
      <c r="X526" s="35"/>
      <c r="Y526" s="35"/>
      <c r="Z526" s="35"/>
      <c r="AA526" s="35"/>
      <c r="AB526" s="35"/>
      <c r="AC526" s="35"/>
      <c r="AD526" s="35"/>
      <c r="AE526" s="35"/>
      <c r="AT526" s="18" t="s">
        <v>141</v>
      </c>
      <c r="AU526" s="18" t="s">
        <v>82</v>
      </c>
    </row>
    <row r="527" spans="1:65" s="13" customFormat="1" ht="11.25">
      <c r="B527" s="196"/>
      <c r="C527" s="197"/>
      <c r="D527" s="189" t="s">
        <v>143</v>
      </c>
      <c r="E527" s="198" t="s">
        <v>19</v>
      </c>
      <c r="F527" s="199" t="s">
        <v>1582</v>
      </c>
      <c r="G527" s="197"/>
      <c r="H527" s="200">
        <v>25.48</v>
      </c>
      <c r="I527" s="201"/>
      <c r="J527" s="197"/>
      <c r="K527" s="197"/>
      <c r="L527" s="202"/>
      <c r="M527" s="203"/>
      <c r="N527" s="204"/>
      <c r="O527" s="204"/>
      <c r="P527" s="204"/>
      <c r="Q527" s="204"/>
      <c r="R527" s="204"/>
      <c r="S527" s="204"/>
      <c r="T527" s="205"/>
      <c r="AT527" s="206" t="s">
        <v>143</v>
      </c>
      <c r="AU527" s="206" t="s">
        <v>82</v>
      </c>
      <c r="AV527" s="13" t="s">
        <v>82</v>
      </c>
      <c r="AW527" s="13" t="s">
        <v>33</v>
      </c>
      <c r="AX527" s="13" t="s">
        <v>71</v>
      </c>
      <c r="AY527" s="206" t="s">
        <v>130</v>
      </c>
    </row>
    <row r="528" spans="1:65" s="13" customFormat="1" ht="11.25">
      <c r="B528" s="196"/>
      <c r="C528" s="197"/>
      <c r="D528" s="189" t="s">
        <v>143</v>
      </c>
      <c r="E528" s="198" t="s">
        <v>19</v>
      </c>
      <c r="F528" s="199" t="s">
        <v>1586</v>
      </c>
      <c r="G528" s="197"/>
      <c r="H528" s="200">
        <v>1.8360000000000001</v>
      </c>
      <c r="I528" s="201"/>
      <c r="J528" s="197"/>
      <c r="K528" s="197"/>
      <c r="L528" s="202"/>
      <c r="M528" s="203"/>
      <c r="N528" s="204"/>
      <c r="O528" s="204"/>
      <c r="P528" s="204"/>
      <c r="Q528" s="204"/>
      <c r="R528" s="204"/>
      <c r="S528" s="204"/>
      <c r="T528" s="205"/>
      <c r="AT528" s="206" t="s">
        <v>143</v>
      </c>
      <c r="AU528" s="206" t="s">
        <v>82</v>
      </c>
      <c r="AV528" s="13" t="s">
        <v>82</v>
      </c>
      <c r="AW528" s="13" t="s">
        <v>33</v>
      </c>
      <c r="AX528" s="13" t="s">
        <v>71</v>
      </c>
      <c r="AY528" s="206" t="s">
        <v>130</v>
      </c>
    </row>
    <row r="529" spans="1:65" s="2" customFormat="1" ht="24.2" customHeight="1">
      <c r="A529" s="35"/>
      <c r="B529" s="36"/>
      <c r="C529" s="176" t="s">
        <v>791</v>
      </c>
      <c r="D529" s="176" t="s">
        <v>132</v>
      </c>
      <c r="E529" s="177" t="s">
        <v>1169</v>
      </c>
      <c r="F529" s="178" t="s">
        <v>1170</v>
      </c>
      <c r="G529" s="179" t="s">
        <v>345</v>
      </c>
      <c r="H529" s="180">
        <v>1.224</v>
      </c>
      <c r="I529" s="181"/>
      <c r="J529" s="182">
        <f>ROUND(I529*H529,2)</f>
        <v>0</v>
      </c>
      <c r="K529" s="178" t="s">
        <v>136</v>
      </c>
      <c r="L529" s="40"/>
      <c r="M529" s="183" t="s">
        <v>19</v>
      </c>
      <c r="N529" s="184" t="s">
        <v>42</v>
      </c>
      <c r="O529" s="65"/>
      <c r="P529" s="185">
        <f>O529*H529</f>
        <v>0</v>
      </c>
      <c r="Q529" s="185">
        <v>0</v>
      </c>
      <c r="R529" s="185">
        <f>Q529*H529</f>
        <v>0</v>
      </c>
      <c r="S529" s="185">
        <v>0</v>
      </c>
      <c r="T529" s="186">
        <f>S529*H529</f>
        <v>0</v>
      </c>
      <c r="U529" s="35"/>
      <c r="V529" s="35"/>
      <c r="W529" s="35"/>
      <c r="X529" s="35"/>
      <c r="Y529" s="35"/>
      <c r="Z529" s="35"/>
      <c r="AA529" s="35"/>
      <c r="AB529" s="35"/>
      <c r="AC529" s="35"/>
      <c r="AD529" s="35"/>
      <c r="AE529" s="35"/>
      <c r="AR529" s="187" t="s">
        <v>137</v>
      </c>
      <c r="AT529" s="187" t="s">
        <v>132</v>
      </c>
      <c r="AU529" s="187" t="s">
        <v>82</v>
      </c>
      <c r="AY529" s="18" t="s">
        <v>130</v>
      </c>
      <c r="BE529" s="188">
        <f>IF(N529="základní",J529,0)</f>
        <v>0</v>
      </c>
      <c r="BF529" s="188">
        <f>IF(N529="snížená",J529,0)</f>
        <v>0</v>
      </c>
      <c r="BG529" s="188">
        <f>IF(N529="zákl. přenesená",J529,0)</f>
        <v>0</v>
      </c>
      <c r="BH529" s="188">
        <f>IF(N529="sníž. přenesená",J529,0)</f>
        <v>0</v>
      </c>
      <c r="BI529" s="188">
        <f>IF(N529="nulová",J529,0)</f>
        <v>0</v>
      </c>
      <c r="BJ529" s="18" t="s">
        <v>79</v>
      </c>
      <c r="BK529" s="188">
        <f>ROUND(I529*H529,2)</f>
        <v>0</v>
      </c>
      <c r="BL529" s="18" t="s">
        <v>137</v>
      </c>
      <c r="BM529" s="187" t="s">
        <v>1590</v>
      </c>
    </row>
    <row r="530" spans="1:65" s="2" customFormat="1" ht="19.5">
      <c r="A530" s="35"/>
      <c r="B530" s="36"/>
      <c r="C530" s="37"/>
      <c r="D530" s="189" t="s">
        <v>139</v>
      </c>
      <c r="E530" s="37"/>
      <c r="F530" s="190" t="s">
        <v>347</v>
      </c>
      <c r="G530" s="37"/>
      <c r="H530" s="37"/>
      <c r="I530" s="191"/>
      <c r="J530" s="37"/>
      <c r="K530" s="37"/>
      <c r="L530" s="40"/>
      <c r="M530" s="192"/>
      <c r="N530" s="193"/>
      <c r="O530" s="65"/>
      <c r="P530" s="65"/>
      <c r="Q530" s="65"/>
      <c r="R530" s="65"/>
      <c r="S530" s="65"/>
      <c r="T530" s="66"/>
      <c r="U530" s="35"/>
      <c r="V530" s="35"/>
      <c r="W530" s="35"/>
      <c r="X530" s="35"/>
      <c r="Y530" s="35"/>
      <c r="Z530" s="35"/>
      <c r="AA530" s="35"/>
      <c r="AB530" s="35"/>
      <c r="AC530" s="35"/>
      <c r="AD530" s="35"/>
      <c r="AE530" s="35"/>
      <c r="AT530" s="18" t="s">
        <v>139</v>
      </c>
      <c r="AU530" s="18" t="s">
        <v>82</v>
      </c>
    </row>
    <row r="531" spans="1:65" s="2" customFormat="1" ht="11.25">
      <c r="A531" s="35"/>
      <c r="B531" s="36"/>
      <c r="C531" s="37"/>
      <c r="D531" s="194" t="s">
        <v>141</v>
      </c>
      <c r="E531" s="37"/>
      <c r="F531" s="195" t="s">
        <v>1172</v>
      </c>
      <c r="G531" s="37"/>
      <c r="H531" s="37"/>
      <c r="I531" s="191"/>
      <c r="J531" s="37"/>
      <c r="K531" s="37"/>
      <c r="L531" s="40"/>
      <c r="M531" s="192"/>
      <c r="N531" s="193"/>
      <c r="O531" s="65"/>
      <c r="P531" s="65"/>
      <c r="Q531" s="65"/>
      <c r="R531" s="65"/>
      <c r="S531" s="65"/>
      <c r="T531" s="66"/>
      <c r="U531" s="35"/>
      <c r="V531" s="35"/>
      <c r="W531" s="35"/>
      <c r="X531" s="35"/>
      <c r="Y531" s="35"/>
      <c r="Z531" s="35"/>
      <c r="AA531" s="35"/>
      <c r="AB531" s="35"/>
      <c r="AC531" s="35"/>
      <c r="AD531" s="35"/>
      <c r="AE531" s="35"/>
      <c r="AT531" s="18" t="s">
        <v>141</v>
      </c>
      <c r="AU531" s="18" t="s">
        <v>82</v>
      </c>
    </row>
    <row r="532" spans="1:65" s="13" customFormat="1" ht="11.25">
      <c r="B532" s="196"/>
      <c r="C532" s="197"/>
      <c r="D532" s="189" t="s">
        <v>143</v>
      </c>
      <c r="E532" s="198" t="s">
        <v>19</v>
      </c>
      <c r="F532" s="199" t="s">
        <v>1581</v>
      </c>
      <c r="G532" s="197"/>
      <c r="H532" s="200">
        <v>1.224</v>
      </c>
      <c r="I532" s="201"/>
      <c r="J532" s="197"/>
      <c r="K532" s="197"/>
      <c r="L532" s="202"/>
      <c r="M532" s="203"/>
      <c r="N532" s="204"/>
      <c r="O532" s="204"/>
      <c r="P532" s="204"/>
      <c r="Q532" s="204"/>
      <c r="R532" s="204"/>
      <c r="S532" s="204"/>
      <c r="T532" s="205"/>
      <c r="AT532" s="206" t="s">
        <v>143</v>
      </c>
      <c r="AU532" s="206" t="s">
        <v>82</v>
      </c>
      <c r="AV532" s="13" t="s">
        <v>82</v>
      </c>
      <c r="AW532" s="13" t="s">
        <v>33</v>
      </c>
      <c r="AX532" s="13" t="s">
        <v>79</v>
      </c>
      <c r="AY532" s="206" t="s">
        <v>130</v>
      </c>
    </row>
    <row r="533" spans="1:65" s="12" customFormat="1" ht="22.9" customHeight="1">
      <c r="B533" s="160"/>
      <c r="C533" s="161"/>
      <c r="D533" s="162" t="s">
        <v>70</v>
      </c>
      <c r="E533" s="174" t="s">
        <v>1179</v>
      </c>
      <c r="F533" s="174" t="s">
        <v>1180</v>
      </c>
      <c r="G533" s="161"/>
      <c r="H533" s="161"/>
      <c r="I533" s="164"/>
      <c r="J533" s="175">
        <f>BK533</f>
        <v>0</v>
      </c>
      <c r="K533" s="161"/>
      <c r="L533" s="166"/>
      <c r="M533" s="167"/>
      <c r="N533" s="168"/>
      <c r="O533" s="168"/>
      <c r="P533" s="169">
        <f>SUM(P534:P540)</f>
        <v>0</v>
      </c>
      <c r="Q533" s="168"/>
      <c r="R533" s="169">
        <f>SUM(R534:R540)</f>
        <v>0</v>
      </c>
      <c r="S533" s="168"/>
      <c r="T533" s="170">
        <f>SUM(T534:T540)</f>
        <v>0</v>
      </c>
      <c r="AR533" s="171" t="s">
        <v>79</v>
      </c>
      <c r="AT533" s="172" t="s">
        <v>70</v>
      </c>
      <c r="AU533" s="172" t="s">
        <v>79</v>
      </c>
      <c r="AY533" s="171" t="s">
        <v>130</v>
      </c>
      <c r="BK533" s="173">
        <f>SUM(BK534:BK540)</f>
        <v>0</v>
      </c>
    </row>
    <row r="534" spans="1:65" s="2" customFormat="1" ht="16.5" customHeight="1">
      <c r="A534" s="35"/>
      <c r="B534" s="36"/>
      <c r="C534" s="176" t="s">
        <v>796</v>
      </c>
      <c r="D534" s="176" t="s">
        <v>132</v>
      </c>
      <c r="E534" s="177" t="s">
        <v>1182</v>
      </c>
      <c r="F534" s="178" t="s">
        <v>1183</v>
      </c>
      <c r="G534" s="179" t="s">
        <v>345</v>
      </c>
      <c r="H534" s="180">
        <v>27.181999999999999</v>
      </c>
      <c r="I534" s="181"/>
      <c r="J534" s="182">
        <f>ROUND(I534*H534,2)</f>
        <v>0</v>
      </c>
      <c r="K534" s="178" t="s">
        <v>136</v>
      </c>
      <c r="L534" s="40"/>
      <c r="M534" s="183" t="s">
        <v>19</v>
      </c>
      <c r="N534" s="184" t="s">
        <v>42</v>
      </c>
      <c r="O534" s="65"/>
      <c r="P534" s="185">
        <f>O534*H534</f>
        <v>0</v>
      </c>
      <c r="Q534" s="185">
        <v>0</v>
      </c>
      <c r="R534" s="185">
        <f>Q534*H534</f>
        <v>0</v>
      </c>
      <c r="S534" s="185">
        <v>0</v>
      </c>
      <c r="T534" s="186">
        <f>S534*H534</f>
        <v>0</v>
      </c>
      <c r="U534" s="35"/>
      <c r="V534" s="35"/>
      <c r="W534" s="35"/>
      <c r="X534" s="35"/>
      <c r="Y534" s="35"/>
      <c r="Z534" s="35"/>
      <c r="AA534" s="35"/>
      <c r="AB534" s="35"/>
      <c r="AC534" s="35"/>
      <c r="AD534" s="35"/>
      <c r="AE534" s="35"/>
      <c r="AR534" s="187" t="s">
        <v>137</v>
      </c>
      <c r="AT534" s="187" t="s">
        <v>132</v>
      </c>
      <c r="AU534" s="187" t="s">
        <v>82</v>
      </c>
      <c r="AY534" s="18" t="s">
        <v>130</v>
      </c>
      <c r="BE534" s="188">
        <f>IF(N534="základní",J534,0)</f>
        <v>0</v>
      </c>
      <c r="BF534" s="188">
        <f>IF(N534="snížená",J534,0)</f>
        <v>0</v>
      </c>
      <c r="BG534" s="188">
        <f>IF(N534="zákl. přenesená",J534,0)</f>
        <v>0</v>
      </c>
      <c r="BH534" s="188">
        <f>IF(N534="sníž. přenesená",J534,0)</f>
        <v>0</v>
      </c>
      <c r="BI534" s="188">
        <f>IF(N534="nulová",J534,0)</f>
        <v>0</v>
      </c>
      <c r="BJ534" s="18" t="s">
        <v>79</v>
      </c>
      <c r="BK534" s="188">
        <f>ROUND(I534*H534,2)</f>
        <v>0</v>
      </c>
      <c r="BL534" s="18" t="s">
        <v>137</v>
      </c>
      <c r="BM534" s="187" t="s">
        <v>1591</v>
      </c>
    </row>
    <row r="535" spans="1:65" s="2" customFormat="1" ht="19.5">
      <c r="A535" s="35"/>
      <c r="B535" s="36"/>
      <c r="C535" s="37"/>
      <c r="D535" s="189" t="s">
        <v>139</v>
      </c>
      <c r="E535" s="37"/>
      <c r="F535" s="190" t="s">
        <v>1185</v>
      </c>
      <c r="G535" s="37"/>
      <c r="H535" s="37"/>
      <c r="I535" s="191"/>
      <c r="J535" s="37"/>
      <c r="K535" s="37"/>
      <c r="L535" s="40"/>
      <c r="M535" s="192"/>
      <c r="N535" s="193"/>
      <c r="O535" s="65"/>
      <c r="P535" s="65"/>
      <c r="Q535" s="65"/>
      <c r="R535" s="65"/>
      <c r="S535" s="65"/>
      <c r="T535" s="66"/>
      <c r="U535" s="35"/>
      <c r="V535" s="35"/>
      <c r="W535" s="35"/>
      <c r="X535" s="35"/>
      <c r="Y535" s="35"/>
      <c r="Z535" s="35"/>
      <c r="AA535" s="35"/>
      <c r="AB535" s="35"/>
      <c r="AC535" s="35"/>
      <c r="AD535" s="35"/>
      <c r="AE535" s="35"/>
      <c r="AT535" s="18" t="s">
        <v>139</v>
      </c>
      <c r="AU535" s="18" t="s">
        <v>82</v>
      </c>
    </row>
    <row r="536" spans="1:65" s="2" customFormat="1" ht="11.25">
      <c r="A536" s="35"/>
      <c r="B536" s="36"/>
      <c r="C536" s="37"/>
      <c r="D536" s="194" t="s">
        <v>141</v>
      </c>
      <c r="E536" s="37"/>
      <c r="F536" s="195" t="s">
        <v>1186</v>
      </c>
      <c r="G536" s="37"/>
      <c r="H536" s="37"/>
      <c r="I536" s="191"/>
      <c r="J536" s="37"/>
      <c r="K536" s="37"/>
      <c r="L536" s="40"/>
      <c r="M536" s="192"/>
      <c r="N536" s="193"/>
      <c r="O536" s="65"/>
      <c r="P536" s="65"/>
      <c r="Q536" s="65"/>
      <c r="R536" s="65"/>
      <c r="S536" s="65"/>
      <c r="T536" s="66"/>
      <c r="U536" s="35"/>
      <c r="V536" s="35"/>
      <c r="W536" s="35"/>
      <c r="X536" s="35"/>
      <c r="Y536" s="35"/>
      <c r="Z536" s="35"/>
      <c r="AA536" s="35"/>
      <c r="AB536" s="35"/>
      <c r="AC536" s="35"/>
      <c r="AD536" s="35"/>
      <c r="AE536" s="35"/>
      <c r="AT536" s="18" t="s">
        <v>141</v>
      </c>
      <c r="AU536" s="18" t="s">
        <v>82</v>
      </c>
    </row>
    <row r="537" spans="1:65" s="13" customFormat="1" ht="11.25">
      <c r="B537" s="196"/>
      <c r="C537" s="197"/>
      <c r="D537" s="189" t="s">
        <v>143</v>
      </c>
      <c r="E537" s="198" t="s">
        <v>19</v>
      </c>
      <c r="F537" s="199" t="s">
        <v>1592</v>
      </c>
      <c r="G537" s="197"/>
      <c r="H537" s="200">
        <v>27.181999999999999</v>
      </c>
      <c r="I537" s="201"/>
      <c r="J537" s="197"/>
      <c r="K537" s="197"/>
      <c r="L537" s="202"/>
      <c r="M537" s="203"/>
      <c r="N537" s="204"/>
      <c r="O537" s="204"/>
      <c r="P537" s="204"/>
      <c r="Q537" s="204"/>
      <c r="R537" s="204"/>
      <c r="S537" s="204"/>
      <c r="T537" s="205"/>
      <c r="AT537" s="206" t="s">
        <v>143</v>
      </c>
      <c r="AU537" s="206" t="s">
        <v>82</v>
      </c>
      <c r="AV537" s="13" t="s">
        <v>82</v>
      </c>
      <c r="AW537" s="13" t="s">
        <v>33</v>
      </c>
      <c r="AX537" s="13" t="s">
        <v>79</v>
      </c>
      <c r="AY537" s="206" t="s">
        <v>130</v>
      </c>
    </row>
    <row r="538" spans="1:65" s="2" customFormat="1" ht="16.5" customHeight="1">
      <c r="A538" s="35"/>
      <c r="B538" s="36"/>
      <c r="C538" s="176" t="s">
        <v>800</v>
      </c>
      <c r="D538" s="176" t="s">
        <v>132</v>
      </c>
      <c r="E538" s="177" t="s">
        <v>1189</v>
      </c>
      <c r="F538" s="178" t="s">
        <v>1190</v>
      </c>
      <c r="G538" s="179" t="s">
        <v>345</v>
      </c>
      <c r="H538" s="180">
        <v>131.55199999999999</v>
      </c>
      <c r="I538" s="181"/>
      <c r="J538" s="182">
        <f>ROUND(I538*H538,2)</f>
        <v>0</v>
      </c>
      <c r="K538" s="178" t="s">
        <v>19</v>
      </c>
      <c r="L538" s="40"/>
      <c r="M538" s="183" t="s">
        <v>19</v>
      </c>
      <c r="N538" s="184" t="s">
        <v>42</v>
      </c>
      <c r="O538" s="65"/>
      <c r="P538" s="185">
        <f>O538*H538</f>
        <v>0</v>
      </c>
      <c r="Q538" s="185">
        <v>0</v>
      </c>
      <c r="R538" s="185">
        <f>Q538*H538</f>
        <v>0</v>
      </c>
      <c r="S538" s="185">
        <v>0</v>
      </c>
      <c r="T538" s="186">
        <f>S538*H538</f>
        <v>0</v>
      </c>
      <c r="U538" s="35"/>
      <c r="V538" s="35"/>
      <c r="W538" s="35"/>
      <c r="X538" s="35"/>
      <c r="Y538" s="35"/>
      <c r="Z538" s="35"/>
      <c r="AA538" s="35"/>
      <c r="AB538" s="35"/>
      <c r="AC538" s="35"/>
      <c r="AD538" s="35"/>
      <c r="AE538" s="35"/>
      <c r="AR538" s="187" t="s">
        <v>137</v>
      </c>
      <c r="AT538" s="187" t="s">
        <v>132</v>
      </c>
      <c r="AU538" s="187" t="s">
        <v>82</v>
      </c>
      <c r="AY538" s="18" t="s">
        <v>130</v>
      </c>
      <c r="BE538" s="188">
        <f>IF(N538="základní",J538,0)</f>
        <v>0</v>
      </c>
      <c r="BF538" s="188">
        <f>IF(N538="snížená",J538,0)</f>
        <v>0</v>
      </c>
      <c r="BG538" s="188">
        <f>IF(N538="zákl. přenesená",J538,0)</f>
        <v>0</v>
      </c>
      <c r="BH538" s="188">
        <f>IF(N538="sníž. přenesená",J538,0)</f>
        <v>0</v>
      </c>
      <c r="BI538" s="188">
        <f>IF(N538="nulová",J538,0)</f>
        <v>0</v>
      </c>
      <c r="BJ538" s="18" t="s">
        <v>79</v>
      </c>
      <c r="BK538" s="188">
        <f>ROUND(I538*H538,2)</f>
        <v>0</v>
      </c>
      <c r="BL538" s="18" t="s">
        <v>137</v>
      </c>
      <c r="BM538" s="187" t="s">
        <v>1593</v>
      </c>
    </row>
    <row r="539" spans="1:65" s="2" customFormat="1" ht="11.25">
      <c r="A539" s="35"/>
      <c r="B539" s="36"/>
      <c r="C539" s="37"/>
      <c r="D539" s="189" t="s">
        <v>139</v>
      </c>
      <c r="E539" s="37"/>
      <c r="F539" s="190" t="s">
        <v>1190</v>
      </c>
      <c r="G539" s="37"/>
      <c r="H539" s="37"/>
      <c r="I539" s="191"/>
      <c r="J539" s="37"/>
      <c r="K539" s="37"/>
      <c r="L539" s="40"/>
      <c r="M539" s="192"/>
      <c r="N539" s="193"/>
      <c r="O539" s="65"/>
      <c r="P539" s="65"/>
      <c r="Q539" s="65"/>
      <c r="R539" s="65"/>
      <c r="S539" s="65"/>
      <c r="T539" s="66"/>
      <c r="U539" s="35"/>
      <c r="V539" s="35"/>
      <c r="W539" s="35"/>
      <c r="X539" s="35"/>
      <c r="Y539" s="35"/>
      <c r="Z539" s="35"/>
      <c r="AA539" s="35"/>
      <c r="AB539" s="35"/>
      <c r="AC539" s="35"/>
      <c r="AD539" s="35"/>
      <c r="AE539" s="35"/>
      <c r="AT539" s="18" t="s">
        <v>139</v>
      </c>
      <c r="AU539" s="18" t="s">
        <v>82</v>
      </c>
    </row>
    <row r="540" spans="1:65" s="13" customFormat="1" ht="11.25">
      <c r="B540" s="196"/>
      <c r="C540" s="197"/>
      <c r="D540" s="189" t="s">
        <v>143</v>
      </c>
      <c r="E540" s="198" t="s">
        <v>19</v>
      </c>
      <c r="F540" s="199" t="s">
        <v>1594</v>
      </c>
      <c r="G540" s="197"/>
      <c r="H540" s="200">
        <v>131.55199999999999</v>
      </c>
      <c r="I540" s="201"/>
      <c r="J540" s="197"/>
      <c r="K540" s="197"/>
      <c r="L540" s="202"/>
      <c r="M540" s="203"/>
      <c r="N540" s="204"/>
      <c r="O540" s="204"/>
      <c r="P540" s="204"/>
      <c r="Q540" s="204"/>
      <c r="R540" s="204"/>
      <c r="S540" s="204"/>
      <c r="T540" s="205"/>
      <c r="AT540" s="206" t="s">
        <v>143</v>
      </c>
      <c r="AU540" s="206" t="s">
        <v>82</v>
      </c>
      <c r="AV540" s="13" t="s">
        <v>82</v>
      </c>
      <c r="AW540" s="13" t="s">
        <v>33</v>
      </c>
      <c r="AX540" s="13" t="s">
        <v>79</v>
      </c>
      <c r="AY540" s="206" t="s">
        <v>130</v>
      </c>
    </row>
    <row r="541" spans="1:65" s="12" customFormat="1" ht="25.9" customHeight="1">
      <c r="B541" s="160"/>
      <c r="C541" s="161"/>
      <c r="D541" s="162" t="s">
        <v>70</v>
      </c>
      <c r="E541" s="163" t="s">
        <v>1193</v>
      </c>
      <c r="F541" s="163" t="s">
        <v>1194</v>
      </c>
      <c r="G541" s="161"/>
      <c r="H541" s="161"/>
      <c r="I541" s="164"/>
      <c r="J541" s="165">
        <f>BK541</f>
        <v>0</v>
      </c>
      <c r="K541" s="161"/>
      <c r="L541" s="166"/>
      <c r="M541" s="167"/>
      <c r="N541" s="168"/>
      <c r="O541" s="168"/>
      <c r="P541" s="169">
        <f>P542+P561</f>
        <v>0</v>
      </c>
      <c r="Q541" s="168"/>
      <c r="R541" s="169">
        <f>R542+R561</f>
        <v>2.8458292000000003</v>
      </c>
      <c r="S541" s="168"/>
      <c r="T541" s="170">
        <f>T542+T561</f>
        <v>0.21737699999999999</v>
      </c>
      <c r="AR541" s="171" t="s">
        <v>82</v>
      </c>
      <c r="AT541" s="172" t="s">
        <v>70</v>
      </c>
      <c r="AU541" s="172" t="s">
        <v>71</v>
      </c>
      <c r="AY541" s="171" t="s">
        <v>130</v>
      </c>
      <c r="BK541" s="173">
        <f>BK542+BK561</f>
        <v>0</v>
      </c>
    </row>
    <row r="542" spans="1:65" s="12" customFormat="1" ht="22.9" customHeight="1">
      <c r="B542" s="160"/>
      <c r="C542" s="161"/>
      <c r="D542" s="162" t="s">
        <v>70</v>
      </c>
      <c r="E542" s="174" t="s">
        <v>1195</v>
      </c>
      <c r="F542" s="174" t="s">
        <v>1196</v>
      </c>
      <c r="G542" s="161"/>
      <c r="H542" s="161"/>
      <c r="I542" s="164"/>
      <c r="J542" s="175">
        <f>BK542</f>
        <v>0</v>
      </c>
      <c r="K542" s="161"/>
      <c r="L542" s="166"/>
      <c r="M542" s="167"/>
      <c r="N542" s="168"/>
      <c r="O542" s="168"/>
      <c r="P542" s="169">
        <f>SUM(P543:P560)</f>
        <v>0</v>
      </c>
      <c r="Q542" s="168"/>
      <c r="R542" s="169">
        <f>SUM(R543:R560)</f>
        <v>0.13172329999999999</v>
      </c>
      <c r="S542" s="168"/>
      <c r="T542" s="170">
        <f>SUM(T543:T560)</f>
        <v>0.161352</v>
      </c>
      <c r="AR542" s="171" t="s">
        <v>82</v>
      </c>
      <c r="AT542" s="172" t="s">
        <v>70</v>
      </c>
      <c r="AU542" s="172" t="s">
        <v>79</v>
      </c>
      <c r="AY542" s="171" t="s">
        <v>130</v>
      </c>
      <c r="BK542" s="173">
        <f>SUM(BK543:BK560)</f>
        <v>0</v>
      </c>
    </row>
    <row r="543" spans="1:65" s="2" customFormat="1" ht="21.75" customHeight="1">
      <c r="A543" s="35"/>
      <c r="B543" s="36"/>
      <c r="C543" s="176" t="s">
        <v>805</v>
      </c>
      <c r="D543" s="176" t="s">
        <v>132</v>
      </c>
      <c r="E543" s="177" t="s">
        <v>1198</v>
      </c>
      <c r="F543" s="178" t="s">
        <v>1199</v>
      </c>
      <c r="G543" s="179" t="s">
        <v>135</v>
      </c>
      <c r="H543" s="180">
        <v>22.41</v>
      </c>
      <c r="I543" s="181"/>
      <c r="J543" s="182">
        <f>ROUND(I543*H543,2)</f>
        <v>0</v>
      </c>
      <c r="K543" s="178" t="s">
        <v>136</v>
      </c>
      <c r="L543" s="40"/>
      <c r="M543" s="183" t="s">
        <v>19</v>
      </c>
      <c r="N543" s="184" t="s">
        <v>42</v>
      </c>
      <c r="O543" s="65"/>
      <c r="P543" s="185">
        <f>O543*H543</f>
        <v>0</v>
      </c>
      <c r="Q543" s="185">
        <v>0</v>
      </c>
      <c r="R543" s="185">
        <f>Q543*H543</f>
        <v>0</v>
      </c>
      <c r="S543" s="185">
        <v>1.6999999999999999E-3</v>
      </c>
      <c r="T543" s="186">
        <f>S543*H543</f>
        <v>3.8096999999999999E-2</v>
      </c>
      <c r="U543" s="35"/>
      <c r="V543" s="35"/>
      <c r="W543" s="35"/>
      <c r="X543" s="35"/>
      <c r="Y543" s="35"/>
      <c r="Z543" s="35"/>
      <c r="AA543" s="35"/>
      <c r="AB543" s="35"/>
      <c r="AC543" s="35"/>
      <c r="AD543" s="35"/>
      <c r="AE543" s="35"/>
      <c r="AR543" s="187" t="s">
        <v>245</v>
      </c>
      <c r="AT543" s="187" t="s">
        <v>132</v>
      </c>
      <c r="AU543" s="187" t="s">
        <v>82</v>
      </c>
      <c r="AY543" s="18" t="s">
        <v>130</v>
      </c>
      <c r="BE543" s="188">
        <f>IF(N543="základní",J543,0)</f>
        <v>0</v>
      </c>
      <c r="BF543" s="188">
        <f>IF(N543="snížená",J543,0)</f>
        <v>0</v>
      </c>
      <c r="BG543" s="188">
        <f>IF(N543="zákl. přenesená",J543,0)</f>
        <v>0</v>
      </c>
      <c r="BH543" s="188">
        <f>IF(N543="sníž. přenesená",J543,0)</f>
        <v>0</v>
      </c>
      <c r="BI543" s="188">
        <f>IF(N543="nulová",J543,0)</f>
        <v>0</v>
      </c>
      <c r="BJ543" s="18" t="s">
        <v>79</v>
      </c>
      <c r="BK543" s="188">
        <f>ROUND(I543*H543,2)</f>
        <v>0</v>
      </c>
      <c r="BL543" s="18" t="s">
        <v>245</v>
      </c>
      <c r="BM543" s="187" t="s">
        <v>1595</v>
      </c>
    </row>
    <row r="544" spans="1:65" s="2" customFormat="1" ht="11.25">
      <c r="A544" s="35"/>
      <c r="B544" s="36"/>
      <c r="C544" s="37"/>
      <c r="D544" s="189" t="s">
        <v>139</v>
      </c>
      <c r="E544" s="37"/>
      <c r="F544" s="190" t="s">
        <v>1201</v>
      </c>
      <c r="G544" s="37"/>
      <c r="H544" s="37"/>
      <c r="I544" s="191"/>
      <c r="J544" s="37"/>
      <c r="K544" s="37"/>
      <c r="L544" s="40"/>
      <c r="M544" s="192"/>
      <c r="N544" s="193"/>
      <c r="O544" s="65"/>
      <c r="P544" s="65"/>
      <c r="Q544" s="65"/>
      <c r="R544" s="65"/>
      <c r="S544" s="65"/>
      <c r="T544" s="66"/>
      <c r="U544" s="35"/>
      <c r="V544" s="35"/>
      <c r="W544" s="35"/>
      <c r="X544" s="35"/>
      <c r="Y544" s="35"/>
      <c r="Z544" s="35"/>
      <c r="AA544" s="35"/>
      <c r="AB544" s="35"/>
      <c r="AC544" s="35"/>
      <c r="AD544" s="35"/>
      <c r="AE544" s="35"/>
      <c r="AT544" s="18" t="s">
        <v>139</v>
      </c>
      <c r="AU544" s="18" t="s">
        <v>82</v>
      </c>
    </row>
    <row r="545" spans="1:65" s="2" customFormat="1" ht="11.25">
      <c r="A545" s="35"/>
      <c r="B545" s="36"/>
      <c r="C545" s="37"/>
      <c r="D545" s="194" t="s">
        <v>141</v>
      </c>
      <c r="E545" s="37"/>
      <c r="F545" s="195" t="s">
        <v>1202</v>
      </c>
      <c r="G545" s="37"/>
      <c r="H545" s="37"/>
      <c r="I545" s="191"/>
      <c r="J545" s="37"/>
      <c r="K545" s="37"/>
      <c r="L545" s="40"/>
      <c r="M545" s="192"/>
      <c r="N545" s="193"/>
      <c r="O545" s="65"/>
      <c r="P545" s="65"/>
      <c r="Q545" s="65"/>
      <c r="R545" s="65"/>
      <c r="S545" s="65"/>
      <c r="T545" s="66"/>
      <c r="U545" s="35"/>
      <c r="V545" s="35"/>
      <c r="W545" s="35"/>
      <c r="X545" s="35"/>
      <c r="Y545" s="35"/>
      <c r="Z545" s="35"/>
      <c r="AA545" s="35"/>
      <c r="AB545" s="35"/>
      <c r="AC545" s="35"/>
      <c r="AD545" s="35"/>
      <c r="AE545" s="35"/>
      <c r="AT545" s="18" t="s">
        <v>141</v>
      </c>
      <c r="AU545" s="18" t="s">
        <v>82</v>
      </c>
    </row>
    <row r="546" spans="1:65" s="13" customFormat="1" ht="11.25">
      <c r="B546" s="196"/>
      <c r="C546" s="197"/>
      <c r="D546" s="189" t="s">
        <v>143</v>
      </c>
      <c r="E546" s="198" t="s">
        <v>19</v>
      </c>
      <c r="F546" s="199" t="s">
        <v>1596</v>
      </c>
      <c r="G546" s="197"/>
      <c r="H546" s="200">
        <v>22.41</v>
      </c>
      <c r="I546" s="201"/>
      <c r="J546" s="197"/>
      <c r="K546" s="197"/>
      <c r="L546" s="202"/>
      <c r="M546" s="203"/>
      <c r="N546" s="204"/>
      <c r="O546" s="204"/>
      <c r="P546" s="204"/>
      <c r="Q546" s="204"/>
      <c r="R546" s="204"/>
      <c r="S546" s="204"/>
      <c r="T546" s="205"/>
      <c r="AT546" s="206" t="s">
        <v>143</v>
      </c>
      <c r="AU546" s="206" t="s">
        <v>82</v>
      </c>
      <c r="AV546" s="13" t="s">
        <v>82</v>
      </c>
      <c r="AW546" s="13" t="s">
        <v>33</v>
      </c>
      <c r="AX546" s="13" t="s">
        <v>79</v>
      </c>
      <c r="AY546" s="206" t="s">
        <v>130</v>
      </c>
    </row>
    <row r="547" spans="1:65" s="2" customFormat="1" ht="16.5" customHeight="1">
      <c r="A547" s="35"/>
      <c r="B547" s="36"/>
      <c r="C547" s="176" t="s">
        <v>809</v>
      </c>
      <c r="D547" s="176" t="s">
        <v>132</v>
      </c>
      <c r="E547" s="177" t="s">
        <v>1205</v>
      </c>
      <c r="F547" s="178" t="s">
        <v>1206</v>
      </c>
      <c r="G547" s="179" t="s">
        <v>135</v>
      </c>
      <c r="H547" s="180">
        <v>22.41</v>
      </c>
      <c r="I547" s="181"/>
      <c r="J547" s="182">
        <f>ROUND(I547*H547,2)</f>
        <v>0</v>
      </c>
      <c r="K547" s="178" t="s">
        <v>136</v>
      </c>
      <c r="L547" s="40"/>
      <c r="M547" s="183" t="s">
        <v>19</v>
      </c>
      <c r="N547" s="184" t="s">
        <v>42</v>
      </c>
      <c r="O547" s="65"/>
      <c r="P547" s="185">
        <f>O547*H547</f>
        <v>0</v>
      </c>
      <c r="Q547" s="185">
        <v>4.0000000000000002E-4</v>
      </c>
      <c r="R547" s="185">
        <f>Q547*H547</f>
        <v>8.9639999999999997E-3</v>
      </c>
      <c r="S547" s="185">
        <v>0</v>
      </c>
      <c r="T547" s="186">
        <f>S547*H547</f>
        <v>0</v>
      </c>
      <c r="U547" s="35"/>
      <c r="V547" s="35"/>
      <c r="W547" s="35"/>
      <c r="X547" s="35"/>
      <c r="Y547" s="35"/>
      <c r="Z547" s="35"/>
      <c r="AA547" s="35"/>
      <c r="AB547" s="35"/>
      <c r="AC547" s="35"/>
      <c r="AD547" s="35"/>
      <c r="AE547" s="35"/>
      <c r="AR547" s="187" t="s">
        <v>245</v>
      </c>
      <c r="AT547" s="187" t="s">
        <v>132</v>
      </c>
      <c r="AU547" s="187" t="s">
        <v>82</v>
      </c>
      <c r="AY547" s="18" t="s">
        <v>130</v>
      </c>
      <c r="BE547" s="188">
        <f>IF(N547="základní",J547,0)</f>
        <v>0</v>
      </c>
      <c r="BF547" s="188">
        <f>IF(N547="snížená",J547,0)</f>
        <v>0</v>
      </c>
      <c r="BG547" s="188">
        <f>IF(N547="zákl. přenesená",J547,0)</f>
        <v>0</v>
      </c>
      <c r="BH547" s="188">
        <f>IF(N547="sníž. přenesená",J547,0)</f>
        <v>0</v>
      </c>
      <c r="BI547" s="188">
        <f>IF(N547="nulová",J547,0)</f>
        <v>0</v>
      </c>
      <c r="BJ547" s="18" t="s">
        <v>79</v>
      </c>
      <c r="BK547" s="188">
        <f>ROUND(I547*H547,2)</f>
        <v>0</v>
      </c>
      <c r="BL547" s="18" t="s">
        <v>245</v>
      </c>
      <c r="BM547" s="187" t="s">
        <v>1597</v>
      </c>
    </row>
    <row r="548" spans="1:65" s="2" customFormat="1" ht="11.25">
      <c r="A548" s="35"/>
      <c r="B548" s="36"/>
      <c r="C548" s="37"/>
      <c r="D548" s="189" t="s">
        <v>139</v>
      </c>
      <c r="E548" s="37"/>
      <c r="F548" s="190" t="s">
        <v>1208</v>
      </c>
      <c r="G548" s="37"/>
      <c r="H548" s="37"/>
      <c r="I548" s="191"/>
      <c r="J548" s="37"/>
      <c r="K548" s="37"/>
      <c r="L548" s="40"/>
      <c r="M548" s="192"/>
      <c r="N548" s="193"/>
      <c r="O548" s="65"/>
      <c r="P548" s="65"/>
      <c r="Q548" s="65"/>
      <c r="R548" s="65"/>
      <c r="S548" s="65"/>
      <c r="T548" s="66"/>
      <c r="U548" s="35"/>
      <c r="V548" s="35"/>
      <c r="W548" s="35"/>
      <c r="X548" s="35"/>
      <c r="Y548" s="35"/>
      <c r="Z548" s="35"/>
      <c r="AA548" s="35"/>
      <c r="AB548" s="35"/>
      <c r="AC548" s="35"/>
      <c r="AD548" s="35"/>
      <c r="AE548" s="35"/>
      <c r="AT548" s="18" t="s">
        <v>139</v>
      </c>
      <c r="AU548" s="18" t="s">
        <v>82</v>
      </c>
    </row>
    <row r="549" spans="1:65" s="2" customFormat="1" ht="11.25">
      <c r="A549" s="35"/>
      <c r="B549" s="36"/>
      <c r="C549" s="37"/>
      <c r="D549" s="194" t="s">
        <v>141</v>
      </c>
      <c r="E549" s="37"/>
      <c r="F549" s="195" t="s">
        <v>1209</v>
      </c>
      <c r="G549" s="37"/>
      <c r="H549" s="37"/>
      <c r="I549" s="191"/>
      <c r="J549" s="37"/>
      <c r="K549" s="37"/>
      <c r="L549" s="40"/>
      <c r="M549" s="192"/>
      <c r="N549" s="193"/>
      <c r="O549" s="65"/>
      <c r="P549" s="65"/>
      <c r="Q549" s="65"/>
      <c r="R549" s="65"/>
      <c r="S549" s="65"/>
      <c r="T549" s="66"/>
      <c r="U549" s="35"/>
      <c r="V549" s="35"/>
      <c r="W549" s="35"/>
      <c r="X549" s="35"/>
      <c r="Y549" s="35"/>
      <c r="Z549" s="35"/>
      <c r="AA549" s="35"/>
      <c r="AB549" s="35"/>
      <c r="AC549" s="35"/>
      <c r="AD549" s="35"/>
      <c r="AE549" s="35"/>
      <c r="AT549" s="18" t="s">
        <v>141</v>
      </c>
      <c r="AU549" s="18" t="s">
        <v>82</v>
      </c>
    </row>
    <row r="550" spans="1:65" s="13" customFormat="1" ht="11.25">
      <c r="B550" s="196"/>
      <c r="C550" s="197"/>
      <c r="D550" s="189" t="s">
        <v>143</v>
      </c>
      <c r="E550" s="198" t="s">
        <v>19</v>
      </c>
      <c r="F550" s="199" t="s">
        <v>1413</v>
      </c>
      <c r="G550" s="197"/>
      <c r="H550" s="200">
        <v>22.41</v>
      </c>
      <c r="I550" s="201"/>
      <c r="J550" s="197"/>
      <c r="K550" s="197"/>
      <c r="L550" s="202"/>
      <c r="M550" s="203"/>
      <c r="N550" s="204"/>
      <c r="O550" s="204"/>
      <c r="P550" s="204"/>
      <c r="Q550" s="204"/>
      <c r="R550" s="204"/>
      <c r="S550" s="204"/>
      <c r="T550" s="205"/>
      <c r="AT550" s="206" t="s">
        <v>143</v>
      </c>
      <c r="AU550" s="206" t="s">
        <v>82</v>
      </c>
      <c r="AV550" s="13" t="s">
        <v>82</v>
      </c>
      <c r="AW550" s="13" t="s">
        <v>33</v>
      </c>
      <c r="AX550" s="13" t="s">
        <v>79</v>
      </c>
      <c r="AY550" s="206" t="s">
        <v>130</v>
      </c>
    </row>
    <row r="551" spans="1:65" s="2" customFormat="1" ht="24.2" customHeight="1">
      <c r="A551" s="35"/>
      <c r="B551" s="36"/>
      <c r="C551" s="218" t="s">
        <v>816</v>
      </c>
      <c r="D551" s="218" t="s">
        <v>394</v>
      </c>
      <c r="E551" s="219" t="s">
        <v>1211</v>
      </c>
      <c r="F551" s="220" t="s">
        <v>1212</v>
      </c>
      <c r="G551" s="221" t="s">
        <v>135</v>
      </c>
      <c r="H551" s="222">
        <v>26.119</v>
      </c>
      <c r="I551" s="223"/>
      <c r="J551" s="224">
        <f>ROUND(I551*H551,2)</f>
        <v>0</v>
      </c>
      <c r="K551" s="220" t="s">
        <v>136</v>
      </c>
      <c r="L551" s="225"/>
      <c r="M551" s="226" t="s">
        <v>19</v>
      </c>
      <c r="N551" s="227" t="s">
        <v>42</v>
      </c>
      <c r="O551" s="65"/>
      <c r="P551" s="185">
        <f>O551*H551</f>
        <v>0</v>
      </c>
      <c r="Q551" s="185">
        <v>4.7000000000000002E-3</v>
      </c>
      <c r="R551" s="185">
        <f>Q551*H551</f>
        <v>0.1227593</v>
      </c>
      <c r="S551" s="185">
        <v>0</v>
      </c>
      <c r="T551" s="186">
        <f>S551*H551</f>
        <v>0</v>
      </c>
      <c r="U551" s="35"/>
      <c r="V551" s="35"/>
      <c r="W551" s="35"/>
      <c r="X551" s="35"/>
      <c r="Y551" s="35"/>
      <c r="Z551" s="35"/>
      <c r="AA551" s="35"/>
      <c r="AB551" s="35"/>
      <c r="AC551" s="35"/>
      <c r="AD551" s="35"/>
      <c r="AE551" s="35"/>
      <c r="AR551" s="187" t="s">
        <v>378</v>
      </c>
      <c r="AT551" s="187" t="s">
        <v>394</v>
      </c>
      <c r="AU551" s="187" t="s">
        <v>82</v>
      </c>
      <c r="AY551" s="18" t="s">
        <v>130</v>
      </c>
      <c r="BE551" s="188">
        <f>IF(N551="základní",J551,0)</f>
        <v>0</v>
      </c>
      <c r="BF551" s="188">
        <f>IF(N551="snížená",J551,0)</f>
        <v>0</v>
      </c>
      <c r="BG551" s="188">
        <f>IF(N551="zákl. přenesená",J551,0)</f>
        <v>0</v>
      </c>
      <c r="BH551" s="188">
        <f>IF(N551="sníž. přenesená",J551,0)</f>
        <v>0</v>
      </c>
      <c r="BI551" s="188">
        <f>IF(N551="nulová",J551,0)</f>
        <v>0</v>
      </c>
      <c r="BJ551" s="18" t="s">
        <v>79</v>
      </c>
      <c r="BK551" s="188">
        <f>ROUND(I551*H551,2)</f>
        <v>0</v>
      </c>
      <c r="BL551" s="18" t="s">
        <v>245</v>
      </c>
      <c r="BM551" s="187" t="s">
        <v>1598</v>
      </c>
    </row>
    <row r="552" spans="1:65" s="2" customFormat="1" ht="11.25">
      <c r="A552" s="35"/>
      <c r="B552" s="36"/>
      <c r="C552" s="37"/>
      <c r="D552" s="189" t="s">
        <v>139</v>
      </c>
      <c r="E552" s="37"/>
      <c r="F552" s="190" t="s">
        <v>1212</v>
      </c>
      <c r="G552" s="37"/>
      <c r="H552" s="37"/>
      <c r="I552" s="191"/>
      <c r="J552" s="37"/>
      <c r="K552" s="37"/>
      <c r="L552" s="40"/>
      <c r="M552" s="192"/>
      <c r="N552" s="193"/>
      <c r="O552" s="65"/>
      <c r="P552" s="65"/>
      <c r="Q552" s="65"/>
      <c r="R552" s="65"/>
      <c r="S552" s="65"/>
      <c r="T552" s="66"/>
      <c r="U552" s="35"/>
      <c r="V552" s="35"/>
      <c r="W552" s="35"/>
      <c r="X552" s="35"/>
      <c r="Y552" s="35"/>
      <c r="Z552" s="35"/>
      <c r="AA552" s="35"/>
      <c r="AB552" s="35"/>
      <c r="AC552" s="35"/>
      <c r="AD552" s="35"/>
      <c r="AE552" s="35"/>
      <c r="AT552" s="18" t="s">
        <v>139</v>
      </c>
      <c r="AU552" s="18" t="s">
        <v>82</v>
      </c>
    </row>
    <row r="553" spans="1:65" s="13" customFormat="1" ht="11.25">
      <c r="B553" s="196"/>
      <c r="C553" s="197"/>
      <c r="D553" s="189" t="s">
        <v>143</v>
      </c>
      <c r="E553" s="197"/>
      <c r="F553" s="199" t="s">
        <v>1599</v>
      </c>
      <c r="G553" s="197"/>
      <c r="H553" s="200">
        <v>26.119</v>
      </c>
      <c r="I553" s="201"/>
      <c r="J553" s="197"/>
      <c r="K553" s="197"/>
      <c r="L553" s="202"/>
      <c r="M553" s="203"/>
      <c r="N553" s="204"/>
      <c r="O553" s="204"/>
      <c r="P553" s="204"/>
      <c r="Q553" s="204"/>
      <c r="R553" s="204"/>
      <c r="S553" s="204"/>
      <c r="T553" s="205"/>
      <c r="AT553" s="206" t="s">
        <v>143</v>
      </c>
      <c r="AU553" s="206" t="s">
        <v>82</v>
      </c>
      <c r="AV553" s="13" t="s">
        <v>82</v>
      </c>
      <c r="AW553" s="13" t="s">
        <v>4</v>
      </c>
      <c r="AX553" s="13" t="s">
        <v>79</v>
      </c>
      <c r="AY553" s="206" t="s">
        <v>130</v>
      </c>
    </row>
    <row r="554" spans="1:65" s="2" customFormat="1" ht="21.75" customHeight="1">
      <c r="A554" s="35"/>
      <c r="B554" s="36"/>
      <c r="C554" s="176" t="s">
        <v>820</v>
      </c>
      <c r="D554" s="176" t="s">
        <v>132</v>
      </c>
      <c r="E554" s="177" t="s">
        <v>1216</v>
      </c>
      <c r="F554" s="178" t="s">
        <v>1217</v>
      </c>
      <c r="G554" s="179" t="s">
        <v>135</v>
      </c>
      <c r="H554" s="180">
        <v>22.41</v>
      </c>
      <c r="I554" s="181"/>
      <c r="J554" s="182">
        <f>ROUND(I554*H554,2)</f>
        <v>0</v>
      </c>
      <c r="K554" s="178" t="s">
        <v>136</v>
      </c>
      <c r="L554" s="40"/>
      <c r="M554" s="183" t="s">
        <v>19</v>
      </c>
      <c r="N554" s="184" t="s">
        <v>42</v>
      </c>
      <c r="O554" s="65"/>
      <c r="P554" s="185">
        <f>O554*H554</f>
        <v>0</v>
      </c>
      <c r="Q554" s="185">
        <v>0</v>
      </c>
      <c r="R554" s="185">
        <f>Q554*H554</f>
        <v>0</v>
      </c>
      <c r="S554" s="185">
        <v>5.4999999999999997E-3</v>
      </c>
      <c r="T554" s="186">
        <f>S554*H554</f>
        <v>0.12325499999999999</v>
      </c>
      <c r="U554" s="35"/>
      <c r="V554" s="35"/>
      <c r="W554" s="35"/>
      <c r="X554" s="35"/>
      <c r="Y554" s="35"/>
      <c r="Z554" s="35"/>
      <c r="AA554" s="35"/>
      <c r="AB554" s="35"/>
      <c r="AC554" s="35"/>
      <c r="AD554" s="35"/>
      <c r="AE554" s="35"/>
      <c r="AR554" s="187" t="s">
        <v>245</v>
      </c>
      <c r="AT554" s="187" t="s">
        <v>132</v>
      </c>
      <c r="AU554" s="187" t="s">
        <v>82</v>
      </c>
      <c r="AY554" s="18" t="s">
        <v>130</v>
      </c>
      <c r="BE554" s="188">
        <f>IF(N554="základní",J554,0)</f>
        <v>0</v>
      </c>
      <c r="BF554" s="188">
        <f>IF(N554="snížená",J554,0)</f>
        <v>0</v>
      </c>
      <c r="BG554" s="188">
        <f>IF(N554="zákl. přenesená",J554,0)</f>
        <v>0</v>
      </c>
      <c r="BH554" s="188">
        <f>IF(N554="sníž. přenesená",J554,0)</f>
        <v>0</v>
      </c>
      <c r="BI554" s="188">
        <f>IF(N554="nulová",J554,0)</f>
        <v>0</v>
      </c>
      <c r="BJ554" s="18" t="s">
        <v>79</v>
      </c>
      <c r="BK554" s="188">
        <f>ROUND(I554*H554,2)</f>
        <v>0</v>
      </c>
      <c r="BL554" s="18" t="s">
        <v>245</v>
      </c>
      <c r="BM554" s="187" t="s">
        <v>1600</v>
      </c>
    </row>
    <row r="555" spans="1:65" s="2" customFormat="1" ht="11.25">
      <c r="A555" s="35"/>
      <c r="B555" s="36"/>
      <c r="C555" s="37"/>
      <c r="D555" s="189" t="s">
        <v>139</v>
      </c>
      <c r="E555" s="37"/>
      <c r="F555" s="190" t="s">
        <v>1219</v>
      </c>
      <c r="G555" s="37"/>
      <c r="H555" s="37"/>
      <c r="I555" s="191"/>
      <c r="J555" s="37"/>
      <c r="K555" s="37"/>
      <c r="L555" s="40"/>
      <c r="M555" s="192"/>
      <c r="N555" s="193"/>
      <c r="O555" s="65"/>
      <c r="P555" s="65"/>
      <c r="Q555" s="65"/>
      <c r="R555" s="65"/>
      <c r="S555" s="65"/>
      <c r="T555" s="66"/>
      <c r="U555" s="35"/>
      <c r="V555" s="35"/>
      <c r="W555" s="35"/>
      <c r="X555" s="35"/>
      <c r="Y555" s="35"/>
      <c r="Z555" s="35"/>
      <c r="AA555" s="35"/>
      <c r="AB555" s="35"/>
      <c r="AC555" s="35"/>
      <c r="AD555" s="35"/>
      <c r="AE555" s="35"/>
      <c r="AT555" s="18" t="s">
        <v>139</v>
      </c>
      <c r="AU555" s="18" t="s">
        <v>82</v>
      </c>
    </row>
    <row r="556" spans="1:65" s="2" customFormat="1" ht="11.25">
      <c r="A556" s="35"/>
      <c r="B556" s="36"/>
      <c r="C556" s="37"/>
      <c r="D556" s="194" t="s">
        <v>141</v>
      </c>
      <c r="E556" s="37"/>
      <c r="F556" s="195" t="s">
        <v>1220</v>
      </c>
      <c r="G556" s="37"/>
      <c r="H556" s="37"/>
      <c r="I556" s="191"/>
      <c r="J556" s="37"/>
      <c r="K556" s="37"/>
      <c r="L556" s="40"/>
      <c r="M556" s="192"/>
      <c r="N556" s="193"/>
      <c r="O556" s="65"/>
      <c r="P556" s="65"/>
      <c r="Q556" s="65"/>
      <c r="R556" s="65"/>
      <c r="S556" s="65"/>
      <c r="T556" s="66"/>
      <c r="U556" s="35"/>
      <c r="V556" s="35"/>
      <c r="W556" s="35"/>
      <c r="X556" s="35"/>
      <c r="Y556" s="35"/>
      <c r="Z556" s="35"/>
      <c r="AA556" s="35"/>
      <c r="AB556" s="35"/>
      <c r="AC556" s="35"/>
      <c r="AD556" s="35"/>
      <c r="AE556" s="35"/>
      <c r="AT556" s="18" t="s">
        <v>141</v>
      </c>
      <c r="AU556" s="18" t="s">
        <v>82</v>
      </c>
    </row>
    <row r="557" spans="1:65" s="13" customFormat="1" ht="11.25">
      <c r="B557" s="196"/>
      <c r="C557" s="197"/>
      <c r="D557" s="189" t="s">
        <v>143</v>
      </c>
      <c r="E557" s="198" t="s">
        <v>19</v>
      </c>
      <c r="F557" s="199" t="s">
        <v>1601</v>
      </c>
      <c r="G557" s="197"/>
      <c r="H557" s="200">
        <v>22.41</v>
      </c>
      <c r="I557" s="201"/>
      <c r="J557" s="197"/>
      <c r="K557" s="197"/>
      <c r="L557" s="202"/>
      <c r="M557" s="203"/>
      <c r="N557" s="204"/>
      <c r="O557" s="204"/>
      <c r="P557" s="204"/>
      <c r="Q557" s="204"/>
      <c r="R557" s="204"/>
      <c r="S557" s="204"/>
      <c r="T557" s="205"/>
      <c r="AT557" s="206" t="s">
        <v>143</v>
      </c>
      <c r="AU557" s="206" t="s">
        <v>82</v>
      </c>
      <c r="AV557" s="13" t="s">
        <v>82</v>
      </c>
      <c r="AW557" s="13" t="s">
        <v>33</v>
      </c>
      <c r="AX557" s="13" t="s">
        <v>79</v>
      </c>
      <c r="AY557" s="206" t="s">
        <v>130</v>
      </c>
    </row>
    <row r="558" spans="1:65" s="2" customFormat="1" ht="16.5" customHeight="1">
      <c r="A558" s="35"/>
      <c r="B558" s="36"/>
      <c r="C558" s="176" t="s">
        <v>831</v>
      </c>
      <c r="D558" s="176" t="s">
        <v>132</v>
      </c>
      <c r="E558" s="177" t="s">
        <v>1223</v>
      </c>
      <c r="F558" s="178" t="s">
        <v>1224</v>
      </c>
      <c r="G558" s="179" t="s">
        <v>345</v>
      </c>
      <c r="H558" s="180">
        <v>0.13200000000000001</v>
      </c>
      <c r="I558" s="181"/>
      <c r="J558" s="182">
        <f>ROUND(I558*H558,2)</f>
        <v>0</v>
      </c>
      <c r="K558" s="178" t="s">
        <v>136</v>
      </c>
      <c r="L558" s="40"/>
      <c r="M558" s="183" t="s">
        <v>19</v>
      </c>
      <c r="N558" s="184" t="s">
        <v>42</v>
      </c>
      <c r="O558" s="65"/>
      <c r="P558" s="185">
        <f>O558*H558</f>
        <v>0</v>
      </c>
      <c r="Q558" s="185">
        <v>0</v>
      </c>
      <c r="R558" s="185">
        <f>Q558*H558</f>
        <v>0</v>
      </c>
      <c r="S558" s="185">
        <v>0</v>
      </c>
      <c r="T558" s="186">
        <f>S558*H558</f>
        <v>0</v>
      </c>
      <c r="U558" s="35"/>
      <c r="V558" s="35"/>
      <c r="W558" s="35"/>
      <c r="X558" s="35"/>
      <c r="Y558" s="35"/>
      <c r="Z558" s="35"/>
      <c r="AA558" s="35"/>
      <c r="AB558" s="35"/>
      <c r="AC558" s="35"/>
      <c r="AD558" s="35"/>
      <c r="AE558" s="35"/>
      <c r="AR558" s="187" t="s">
        <v>245</v>
      </c>
      <c r="AT558" s="187" t="s">
        <v>132</v>
      </c>
      <c r="AU558" s="187" t="s">
        <v>82</v>
      </c>
      <c r="AY558" s="18" t="s">
        <v>130</v>
      </c>
      <c r="BE558" s="188">
        <f>IF(N558="základní",J558,0)</f>
        <v>0</v>
      </c>
      <c r="BF558" s="188">
        <f>IF(N558="snížená",J558,0)</f>
        <v>0</v>
      </c>
      <c r="BG558" s="188">
        <f>IF(N558="zákl. přenesená",J558,0)</f>
        <v>0</v>
      </c>
      <c r="BH558" s="188">
        <f>IF(N558="sníž. přenesená",J558,0)</f>
        <v>0</v>
      </c>
      <c r="BI558" s="188">
        <f>IF(N558="nulová",J558,0)</f>
        <v>0</v>
      </c>
      <c r="BJ558" s="18" t="s">
        <v>79</v>
      </c>
      <c r="BK558" s="188">
        <f>ROUND(I558*H558,2)</f>
        <v>0</v>
      </c>
      <c r="BL558" s="18" t="s">
        <v>245</v>
      </c>
      <c r="BM558" s="187" t="s">
        <v>1602</v>
      </c>
    </row>
    <row r="559" spans="1:65" s="2" customFormat="1" ht="19.5">
      <c r="A559" s="35"/>
      <c r="B559" s="36"/>
      <c r="C559" s="37"/>
      <c r="D559" s="189" t="s">
        <v>139</v>
      </c>
      <c r="E559" s="37"/>
      <c r="F559" s="190" t="s">
        <v>1226</v>
      </c>
      <c r="G559" s="37"/>
      <c r="H559" s="37"/>
      <c r="I559" s="191"/>
      <c r="J559" s="37"/>
      <c r="K559" s="37"/>
      <c r="L559" s="40"/>
      <c r="M559" s="192"/>
      <c r="N559" s="193"/>
      <c r="O559" s="65"/>
      <c r="P559" s="65"/>
      <c r="Q559" s="65"/>
      <c r="R559" s="65"/>
      <c r="S559" s="65"/>
      <c r="T559" s="66"/>
      <c r="U559" s="35"/>
      <c r="V559" s="35"/>
      <c r="W559" s="35"/>
      <c r="X559" s="35"/>
      <c r="Y559" s="35"/>
      <c r="Z559" s="35"/>
      <c r="AA559" s="35"/>
      <c r="AB559" s="35"/>
      <c r="AC559" s="35"/>
      <c r="AD559" s="35"/>
      <c r="AE559" s="35"/>
      <c r="AT559" s="18" t="s">
        <v>139</v>
      </c>
      <c r="AU559" s="18" t="s">
        <v>82</v>
      </c>
    </row>
    <row r="560" spans="1:65" s="2" customFormat="1" ht="11.25">
      <c r="A560" s="35"/>
      <c r="B560" s="36"/>
      <c r="C560" s="37"/>
      <c r="D560" s="194" t="s">
        <v>141</v>
      </c>
      <c r="E560" s="37"/>
      <c r="F560" s="195" t="s">
        <v>1227</v>
      </c>
      <c r="G560" s="37"/>
      <c r="H560" s="37"/>
      <c r="I560" s="191"/>
      <c r="J560" s="37"/>
      <c r="K560" s="37"/>
      <c r="L560" s="40"/>
      <c r="M560" s="192"/>
      <c r="N560" s="193"/>
      <c r="O560" s="65"/>
      <c r="P560" s="65"/>
      <c r="Q560" s="65"/>
      <c r="R560" s="65"/>
      <c r="S560" s="65"/>
      <c r="T560" s="66"/>
      <c r="U560" s="35"/>
      <c r="V560" s="35"/>
      <c r="W560" s="35"/>
      <c r="X560" s="35"/>
      <c r="Y560" s="35"/>
      <c r="Z560" s="35"/>
      <c r="AA560" s="35"/>
      <c r="AB560" s="35"/>
      <c r="AC560" s="35"/>
      <c r="AD560" s="35"/>
      <c r="AE560" s="35"/>
      <c r="AT560" s="18" t="s">
        <v>141</v>
      </c>
      <c r="AU560" s="18" t="s">
        <v>82</v>
      </c>
    </row>
    <row r="561" spans="1:65" s="12" customFormat="1" ht="22.9" customHeight="1">
      <c r="B561" s="160"/>
      <c r="C561" s="161"/>
      <c r="D561" s="162" t="s">
        <v>70</v>
      </c>
      <c r="E561" s="174" t="s">
        <v>1228</v>
      </c>
      <c r="F561" s="174" t="s">
        <v>1229</v>
      </c>
      <c r="G561" s="161"/>
      <c r="H561" s="161"/>
      <c r="I561" s="164"/>
      <c r="J561" s="175">
        <f>BK561</f>
        <v>0</v>
      </c>
      <c r="K561" s="161"/>
      <c r="L561" s="166"/>
      <c r="M561" s="167"/>
      <c r="N561" s="168"/>
      <c r="O561" s="168"/>
      <c r="P561" s="169">
        <f>P562+SUM(P563:P583)</f>
        <v>0</v>
      </c>
      <c r="Q561" s="168"/>
      <c r="R561" s="169">
        <f>R562+SUM(R563:R583)</f>
        <v>2.7141059000000003</v>
      </c>
      <c r="S561" s="168"/>
      <c r="T561" s="170">
        <f>T562+SUM(T563:T583)</f>
        <v>5.6024999999999998E-2</v>
      </c>
      <c r="AR561" s="171" t="s">
        <v>82</v>
      </c>
      <c r="AT561" s="172" t="s">
        <v>70</v>
      </c>
      <c r="AU561" s="172" t="s">
        <v>79</v>
      </c>
      <c r="AY561" s="171" t="s">
        <v>130</v>
      </c>
      <c r="BK561" s="173">
        <f>BK562+SUM(BK563:BK583)</f>
        <v>0</v>
      </c>
    </row>
    <row r="562" spans="1:65" s="2" customFormat="1" ht="16.5" customHeight="1">
      <c r="A562" s="35"/>
      <c r="B562" s="36"/>
      <c r="C562" s="176" t="s">
        <v>836</v>
      </c>
      <c r="D562" s="176" t="s">
        <v>132</v>
      </c>
      <c r="E562" s="177" t="s">
        <v>1231</v>
      </c>
      <c r="F562" s="178" t="s">
        <v>1232</v>
      </c>
      <c r="G562" s="179" t="s">
        <v>135</v>
      </c>
      <c r="H562" s="180">
        <v>22.41</v>
      </c>
      <c r="I562" s="181"/>
      <c r="J562" s="182">
        <f>ROUND(I562*H562,2)</f>
        <v>0</v>
      </c>
      <c r="K562" s="178" t="s">
        <v>136</v>
      </c>
      <c r="L562" s="40"/>
      <c r="M562" s="183" t="s">
        <v>19</v>
      </c>
      <c r="N562" s="184" t="s">
        <v>42</v>
      </c>
      <c r="O562" s="65"/>
      <c r="P562" s="185">
        <f>O562*H562</f>
        <v>0</v>
      </c>
      <c r="Q562" s="185">
        <v>0</v>
      </c>
      <c r="R562" s="185">
        <f>Q562*H562</f>
        <v>0</v>
      </c>
      <c r="S562" s="185">
        <v>2.5000000000000001E-3</v>
      </c>
      <c r="T562" s="186">
        <f>S562*H562</f>
        <v>5.6024999999999998E-2</v>
      </c>
      <c r="U562" s="35"/>
      <c r="V562" s="35"/>
      <c r="W562" s="35"/>
      <c r="X562" s="35"/>
      <c r="Y562" s="35"/>
      <c r="Z562" s="35"/>
      <c r="AA562" s="35"/>
      <c r="AB562" s="35"/>
      <c r="AC562" s="35"/>
      <c r="AD562" s="35"/>
      <c r="AE562" s="35"/>
      <c r="AR562" s="187" t="s">
        <v>245</v>
      </c>
      <c r="AT562" s="187" t="s">
        <v>132</v>
      </c>
      <c r="AU562" s="187" t="s">
        <v>82</v>
      </c>
      <c r="AY562" s="18" t="s">
        <v>130</v>
      </c>
      <c r="BE562" s="188">
        <f>IF(N562="základní",J562,0)</f>
        <v>0</v>
      </c>
      <c r="BF562" s="188">
        <f>IF(N562="snížená",J562,0)</f>
        <v>0</v>
      </c>
      <c r="BG562" s="188">
        <f>IF(N562="zákl. přenesená",J562,0)</f>
        <v>0</v>
      </c>
      <c r="BH562" s="188">
        <f>IF(N562="sníž. přenesená",J562,0)</f>
        <v>0</v>
      </c>
      <c r="BI562" s="188">
        <f>IF(N562="nulová",J562,0)</f>
        <v>0</v>
      </c>
      <c r="BJ562" s="18" t="s">
        <v>79</v>
      </c>
      <c r="BK562" s="188">
        <f>ROUND(I562*H562,2)</f>
        <v>0</v>
      </c>
      <c r="BL562" s="18" t="s">
        <v>245</v>
      </c>
      <c r="BM562" s="187" t="s">
        <v>1603</v>
      </c>
    </row>
    <row r="563" spans="1:65" s="2" customFormat="1" ht="19.5">
      <c r="A563" s="35"/>
      <c r="B563" s="36"/>
      <c r="C563" s="37"/>
      <c r="D563" s="189" t="s">
        <v>139</v>
      </c>
      <c r="E563" s="37"/>
      <c r="F563" s="190" t="s">
        <v>1234</v>
      </c>
      <c r="G563" s="37"/>
      <c r="H563" s="37"/>
      <c r="I563" s="191"/>
      <c r="J563" s="37"/>
      <c r="K563" s="37"/>
      <c r="L563" s="40"/>
      <c r="M563" s="192"/>
      <c r="N563" s="193"/>
      <c r="O563" s="65"/>
      <c r="P563" s="65"/>
      <c r="Q563" s="65"/>
      <c r="R563" s="65"/>
      <c r="S563" s="65"/>
      <c r="T563" s="66"/>
      <c r="U563" s="35"/>
      <c r="V563" s="35"/>
      <c r="W563" s="35"/>
      <c r="X563" s="35"/>
      <c r="Y563" s="35"/>
      <c r="Z563" s="35"/>
      <c r="AA563" s="35"/>
      <c r="AB563" s="35"/>
      <c r="AC563" s="35"/>
      <c r="AD563" s="35"/>
      <c r="AE563" s="35"/>
      <c r="AT563" s="18" t="s">
        <v>139</v>
      </c>
      <c r="AU563" s="18" t="s">
        <v>82</v>
      </c>
    </row>
    <row r="564" spans="1:65" s="2" customFormat="1" ht="11.25">
      <c r="A564" s="35"/>
      <c r="B564" s="36"/>
      <c r="C564" s="37"/>
      <c r="D564" s="194" t="s">
        <v>141</v>
      </c>
      <c r="E564" s="37"/>
      <c r="F564" s="195" t="s">
        <v>1235</v>
      </c>
      <c r="G564" s="37"/>
      <c r="H564" s="37"/>
      <c r="I564" s="191"/>
      <c r="J564" s="37"/>
      <c r="K564" s="37"/>
      <c r="L564" s="40"/>
      <c r="M564" s="192"/>
      <c r="N564" s="193"/>
      <c r="O564" s="65"/>
      <c r="P564" s="65"/>
      <c r="Q564" s="65"/>
      <c r="R564" s="65"/>
      <c r="S564" s="65"/>
      <c r="T564" s="66"/>
      <c r="U564" s="35"/>
      <c r="V564" s="35"/>
      <c r="W564" s="35"/>
      <c r="X564" s="35"/>
      <c r="Y564" s="35"/>
      <c r="Z564" s="35"/>
      <c r="AA564" s="35"/>
      <c r="AB564" s="35"/>
      <c r="AC564" s="35"/>
      <c r="AD564" s="35"/>
      <c r="AE564" s="35"/>
      <c r="AT564" s="18" t="s">
        <v>141</v>
      </c>
      <c r="AU564" s="18" t="s">
        <v>82</v>
      </c>
    </row>
    <row r="565" spans="1:65" s="13" customFormat="1" ht="11.25">
      <c r="B565" s="196"/>
      <c r="C565" s="197"/>
      <c r="D565" s="189" t="s">
        <v>143</v>
      </c>
      <c r="E565" s="198" t="s">
        <v>19</v>
      </c>
      <c r="F565" s="199" t="s">
        <v>1604</v>
      </c>
      <c r="G565" s="197"/>
      <c r="H565" s="200">
        <v>22.41</v>
      </c>
      <c r="I565" s="201"/>
      <c r="J565" s="197"/>
      <c r="K565" s="197"/>
      <c r="L565" s="202"/>
      <c r="M565" s="203"/>
      <c r="N565" s="204"/>
      <c r="O565" s="204"/>
      <c r="P565" s="204"/>
      <c r="Q565" s="204"/>
      <c r="R565" s="204"/>
      <c r="S565" s="204"/>
      <c r="T565" s="205"/>
      <c r="AT565" s="206" t="s">
        <v>143</v>
      </c>
      <c r="AU565" s="206" t="s">
        <v>82</v>
      </c>
      <c r="AV565" s="13" t="s">
        <v>82</v>
      </c>
      <c r="AW565" s="13" t="s">
        <v>33</v>
      </c>
      <c r="AX565" s="13" t="s">
        <v>79</v>
      </c>
      <c r="AY565" s="206" t="s">
        <v>130</v>
      </c>
    </row>
    <row r="566" spans="1:65" s="2" customFormat="1" ht="16.5" customHeight="1">
      <c r="A566" s="35"/>
      <c r="B566" s="36"/>
      <c r="C566" s="176" t="s">
        <v>840</v>
      </c>
      <c r="D566" s="176" t="s">
        <v>132</v>
      </c>
      <c r="E566" s="177" t="s">
        <v>1238</v>
      </c>
      <c r="F566" s="178" t="s">
        <v>1239</v>
      </c>
      <c r="G566" s="179" t="s">
        <v>135</v>
      </c>
      <c r="H566" s="180">
        <v>22.41</v>
      </c>
      <c r="I566" s="181"/>
      <c r="J566" s="182">
        <f>ROUND(I566*H566,2)</f>
        <v>0</v>
      </c>
      <c r="K566" s="178" t="s">
        <v>136</v>
      </c>
      <c r="L566" s="40"/>
      <c r="M566" s="183" t="s">
        <v>19</v>
      </c>
      <c r="N566" s="184" t="s">
        <v>42</v>
      </c>
      <c r="O566" s="65"/>
      <c r="P566" s="185">
        <f>O566*H566</f>
        <v>0</v>
      </c>
      <c r="Q566" s="185">
        <v>0</v>
      </c>
      <c r="R566" s="185">
        <f>Q566*H566</f>
        <v>0</v>
      </c>
      <c r="S566" s="185">
        <v>0</v>
      </c>
      <c r="T566" s="186">
        <f>S566*H566</f>
        <v>0</v>
      </c>
      <c r="U566" s="35"/>
      <c r="V566" s="35"/>
      <c r="W566" s="35"/>
      <c r="X566" s="35"/>
      <c r="Y566" s="35"/>
      <c r="Z566" s="35"/>
      <c r="AA566" s="35"/>
      <c r="AB566" s="35"/>
      <c r="AC566" s="35"/>
      <c r="AD566" s="35"/>
      <c r="AE566" s="35"/>
      <c r="AR566" s="187" t="s">
        <v>245</v>
      </c>
      <c r="AT566" s="187" t="s">
        <v>132</v>
      </c>
      <c r="AU566" s="187" t="s">
        <v>82</v>
      </c>
      <c r="AY566" s="18" t="s">
        <v>130</v>
      </c>
      <c r="BE566" s="188">
        <f>IF(N566="základní",J566,0)</f>
        <v>0</v>
      </c>
      <c r="BF566" s="188">
        <f>IF(N566="snížená",J566,0)</f>
        <v>0</v>
      </c>
      <c r="BG566" s="188">
        <f>IF(N566="zákl. přenesená",J566,0)</f>
        <v>0</v>
      </c>
      <c r="BH566" s="188">
        <f>IF(N566="sníž. přenesená",J566,0)</f>
        <v>0</v>
      </c>
      <c r="BI566" s="188">
        <f>IF(N566="nulová",J566,0)</f>
        <v>0</v>
      </c>
      <c r="BJ566" s="18" t="s">
        <v>79</v>
      </c>
      <c r="BK566" s="188">
        <f>ROUND(I566*H566,2)</f>
        <v>0</v>
      </c>
      <c r="BL566" s="18" t="s">
        <v>245</v>
      </c>
      <c r="BM566" s="187" t="s">
        <v>1605</v>
      </c>
    </row>
    <row r="567" spans="1:65" s="2" customFormat="1" ht="11.25">
      <c r="A567" s="35"/>
      <c r="B567" s="36"/>
      <c r="C567" s="37"/>
      <c r="D567" s="189" t="s">
        <v>139</v>
      </c>
      <c r="E567" s="37"/>
      <c r="F567" s="190" t="s">
        <v>1241</v>
      </c>
      <c r="G567" s="37"/>
      <c r="H567" s="37"/>
      <c r="I567" s="191"/>
      <c r="J567" s="37"/>
      <c r="K567" s="37"/>
      <c r="L567" s="40"/>
      <c r="M567" s="192"/>
      <c r="N567" s="193"/>
      <c r="O567" s="65"/>
      <c r="P567" s="65"/>
      <c r="Q567" s="65"/>
      <c r="R567" s="65"/>
      <c r="S567" s="65"/>
      <c r="T567" s="66"/>
      <c r="U567" s="35"/>
      <c r="V567" s="35"/>
      <c r="W567" s="35"/>
      <c r="X567" s="35"/>
      <c r="Y567" s="35"/>
      <c r="Z567" s="35"/>
      <c r="AA567" s="35"/>
      <c r="AB567" s="35"/>
      <c r="AC567" s="35"/>
      <c r="AD567" s="35"/>
      <c r="AE567" s="35"/>
      <c r="AT567" s="18" t="s">
        <v>139</v>
      </c>
      <c r="AU567" s="18" t="s">
        <v>82</v>
      </c>
    </row>
    <row r="568" spans="1:65" s="2" customFormat="1" ht="11.25">
      <c r="A568" s="35"/>
      <c r="B568" s="36"/>
      <c r="C568" s="37"/>
      <c r="D568" s="194" t="s">
        <v>141</v>
      </c>
      <c r="E568" s="37"/>
      <c r="F568" s="195" t="s">
        <v>1242</v>
      </c>
      <c r="G568" s="37"/>
      <c r="H568" s="37"/>
      <c r="I568" s="191"/>
      <c r="J568" s="37"/>
      <c r="K568" s="37"/>
      <c r="L568" s="40"/>
      <c r="M568" s="192"/>
      <c r="N568" s="193"/>
      <c r="O568" s="65"/>
      <c r="P568" s="65"/>
      <c r="Q568" s="65"/>
      <c r="R568" s="65"/>
      <c r="S568" s="65"/>
      <c r="T568" s="66"/>
      <c r="U568" s="35"/>
      <c r="V568" s="35"/>
      <c r="W568" s="35"/>
      <c r="X568" s="35"/>
      <c r="Y568" s="35"/>
      <c r="Z568" s="35"/>
      <c r="AA568" s="35"/>
      <c r="AB568" s="35"/>
      <c r="AC568" s="35"/>
      <c r="AD568" s="35"/>
      <c r="AE568" s="35"/>
      <c r="AT568" s="18" t="s">
        <v>141</v>
      </c>
      <c r="AU568" s="18" t="s">
        <v>82</v>
      </c>
    </row>
    <row r="569" spans="1:65" s="13" customFormat="1" ht="11.25">
      <c r="B569" s="196"/>
      <c r="C569" s="197"/>
      <c r="D569" s="189" t="s">
        <v>143</v>
      </c>
      <c r="E569" s="198" t="s">
        <v>19</v>
      </c>
      <c r="F569" s="199" t="s">
        <v>1413</v>
      </c>
      <c r="G569" s="197"/>
      <c r="H569" s="200">
        <v>22.41</v>
      </c>
      <c r="I569" s="201"/>
      <c r="J569" s="197"/>
      <c r="K569" s="197"/>
      <c r="L569" s="202"/>
      <c r="M569" s="203"/>
      <c r="N569" s="204"/>
      <c r="O569" s="204"/>
      <c r="P569" s="204"/>
      <c r="Q569" s="204"/>
      <c r="R569" s="204"/>
      <c r="S569" s="204"/>
      <c r="T569" s="205"/>
      <c r="AT569" s="206" t="s">
        <v>143</v>
      </c>
      <c r="AU569" s="206" t="s">
        <v>82</v>
      </c>
      <c r="AV569" s="13" t="s">
        <v>82</v>
      </c>
      <c r="AW569" s="13" t="s">
        <v>33</v>
      </c>
      <c r="AX569" s="13" t="s">
        <v>79</v>
      </c>
      <c r="AY569" s="206" t="s">
        <v>130</v>
      </c>
    </row>
    <row r="570" spans="1:65" s="2" customFormat="1" ht="16.5" customHeight="1">
      <c r="A570" s="35"/>
      <c r="B570" s="36"/>
      <c r="C570" s="218" t="s">
        <v>845</v>
      </c>
      <c r="D570" s="218" t="s">
        <v>394</v>
      </c>
      <c r="E570" s="219" t="s">
        <v>1244</v>
      </c>
      <c r="F570" s="220" t="s">
        <v>1245</v>
      </c>
      <c r="G570" s="221" t="s">
        <v>135</v>
      </c>
      <c r="H570" s="222">
        <v>23.530999999999999</v>
      </c>
      <c r="I570" s="223"/>
      <c r="J570" s="224">
        <f>ROUND(I570*H570,2)</f>
        <v>0</v>
      </c>
      <c r="K570" s="220" t="s">
        <v>136</v>
      </c>
      <c r="L570" s="225"/>
      <c r="M570" s="226" t="s">
        <v>19</v>
      </c>
      <c r="N570" s="227" t="s">
        <v>42</v>
      </c>
      <c r="O570" s="65"/>
      <c r="P570" s="185">
        <f>O570*H570</f>
        <v>0</v>
      </c>
      <c r="Q570" s="185">
        <v>5.9999999999999995E-4</v>
      </c>
      <c r="R570" s="185">
        <f>Q570*H570</f>
        <v>1.4118599999999999E-2</v>
      </c>
      <c r="S570" s="185">
        <v>0</v>
      </c>
      <c r="T570" s="186">
        <f>S570*H570</f>
        <v>0</v>
      </c>
      <c r="U570" s="35"/>
      <c r="V570" s="35"/>
      <c r="W570" s="35"/>
      <c r="X570" s="35"/>
      <c r="Y570" s="35"/>
      <c r="Z570" s="35"/>
      <c r="AA570" s="35"/>
      <c r="AB570" s="35"/>
      <c r="AC570" s="35"/>
      <c r="AD570" s="35"/>
      <c r="AE570" s="35"/>
      <c r="AR570" s="187" t="s">
        <v>378</v>
      </c>
      <c r="AT570" s="187" t="s">
        <v>394</v>
      </c>
      <c r="AU570" s="187" t="s">
        <v>82</v>
      </c>
      <c r="AY570" s="18" t="s">
        <v>130</v>
      </c>
      <c r="BE570" s="188">
        <f>IF(N570="základní",J570,0)</f>
        <v>0</v>
      </c>
      <c r="BF570" s="188">
        <f>IF(N570="snížená",J570,0)</f>
        <v>0</v>
      </c>
      <c r="BG570" s="188">
        <f>IF(N570="zákl. přenesená",J570,0)</f>
        <v>0</v>
      </c>
      <c r="BH570" s="188">
        <f>IF(N570="sníž. přenesená",J570,0)</f>
        <v>0</v>
      </c>
      <c r="BI570" s="188">
        <f>IF(N570="nulová",J570,0)</f>
        <v>0</v>
      </c>
      <c r="BJ570" s="18" t="s">
        <v>79</v>
      </c>
      <c r="BK570" s="188">
        <f>ROUND(I570*H570,2)</f>
        <v>0</v>
      </c>
      <c r="BL570" s="18" t="s">
        <v>245</v>
      </c>
      <c r="BM570" s="187" t="s">
        <v>1606</v>
      </c>
    </row>
    <row r="571" spans="1:65" s="2" customFormat="1" ht="11.25">
      <c r="A571" s="35"/>
      <c r="B571" s="36"/>
      <c r="C571" s="37"/>
      <c r="D571" s="189" t="s">
        <v>139</v>
      </c>
      <c r="E571" s="37"/>
      <c r="F571" s="190" t="s">
        <v>1245</v>
      </c>
      <c r="G571" s="37"/>
      <c r="H571" s="37"/>
      <c r="I571" s="191"/>
      <c r="J571" s="37"/>
      <c r="K571" s="37"/>
      <c r="L571" s="40"/>
      <c r="M571" s="192"/>
      <c r="N571" s="193"/>
      <c r="O571" s="65"/>
      <c r="P571" s="65"/>
      <c r="Q571" s="65"/>
      <c r="R571" s="65"/>
      <c r="S571" s="65"/>
      <c r="T571" s="66"/>
      <c r="U571" s="35"/>
      <c r="V571" s="35"/>
      <c r="W571" s="35"/>
      <c r="X571" s="35"/>
      <c r="Y571" s="35"/>
      <c r="Z571" s="35"/>
      <c r="AA571" s="35"/>
      <c r="AB571" s="35"/>
      <c r="AC571" s="35"/>
      <c r="AD571" s="35"/>
      <c r="AE571" s="35"/>
      <c r="AT571" s="18" t="s">
        <v>139</v>
      </c>
      <c r="AU571" s="18" t="s">
        <v>82</v>
      </c>
    </row>
    <row r="572" spans="1:65" s="13" customFormat="1" ht="11.25">
      <c r="B572" s="196"/>
      <c r="C572" s="197"/>
      <c r="D572" s="189" t="s">
        <v>143</v>
      </c>
      <c r="E572" s="197"/>
      <c r="F572" s="199" t="s">
        <v>1607</v>
      </c>
      <c r="G572" s="197"/>
      <c r="H572" s="200">
        <v>23.530999999999999</v>
      </c>
      <c r="I572" s="201"/>
      <c r="J572" s="197"/>
      <c r="K572" s="197"/>
      <c r="L572" s="202"/>
      <c r="M572" s="203"/>
      <c r="N572" s="204"/>
      <c r="O572" s="204"/>
      <c r="P572" s="204"/>
      <c r="Q572" s="204"/>
      <c r="R572" s="204"/>
      <c r="S572" s="204"/>
      <c r="T572" s="205"/>
      <c r="AT572" s="206" t="s">
        <v>143</v>
      </c>
      <c r="AU572" s="206" t="s">
        <v>82</v>
      </c>
      <c r="AV572" s="13" t="s">
        <v>82</v>
      </c>
      <c r="AW572" s="13" t="s">
        <v>4</v>
      </c>
      <c r="AX572" s="13" t="s">
        <v>79</v>
      </c>
      <c r="AY572" s="206" t="s">
        <v>130</v>
      </c>
    </row>
    <row r="573" spans="1:65" s="2" customFormat="1" ht="21.75" customHeight="1">
      <c r="A573" s="35"/>
      <c r="B573" s="36"/>
      <c r="C573" s="176" t="s">
        <v>849</v>
      </c>
      <c r="D573" s="176" t="s">
        <v>132</v>
      </c>
      <c r="E573" s="177" t="s">
        <v>1249</v>
      </c>
      <c r="F573" s="178" t="s">
        <v>1250</v>
      </c>
      <c r="G573" s="179" t="s">
        <v>135</v>
      </c>
      <c r="H573" s="180">
        <v>22.41</v>
      </c>
      <c r="I573" s="181"/>
      <c r="J573" s="182">
        <f>ROUND(I573*H573,2)</f>
        <v>0</v>
      </c>
      <c r="K573" s="178" t="s">
        <v>136</v>
      </c>
      <c r="L573" s="40"/>
      <c r="M573" s="183" t="s">
        <v>19</v>
      </c>
      <c r="N573" s="184" t="s">
        <v>42</v>
      </c>
      <c r="O573" s="65"/>
      <c r="P573" s="185">
        <f>O573*H573</f>
        <v>0</v>
      </c>
      <c r="Q573" s="185">
        <v>0</v>
      </c>
      <c r="R573" s="185">
        <f>Q573*H573</f>
        <v>0</v>
      </c>
      <c r="S573" s="185">
        <v>0</v>
      </c>
      <c r="T573" s="186">
        <f>S573*H573</f>
        <v>0</v>
      </c>
      <c r="U573" s="35"/>
      <c r="V573" s="35"/>
      <c r="W573" s="35"/>
      <c r="X573" s="35"/>
      <c r="Y573" s="35"/>
      <c r="Z573" s="35"/>
      <c r="AA573" s="35"/>
      <c r="AB573" s="35"/>
      <c r="AC573" s="35"/>
      <c r="AD573" s="35"/>
      <c r="AE573" s="35"/>
      <c r="AR573" s="187" t="s">
        <v>245</v>
      </c>
      <c r="AT573" s="187" t="s">
        <v>132</v>
      </c>
      <c r="AU573" s="187" t="s">
        <v>82</v>
      </c>
      <c r="AY573" s="18" t="s">
        <v>130</v>
      </c>
      <c r="BE573" s="188">
        <f>IF(N573="základní",J573,0)</f>
        <v>0</v>
      </c>
      <c r="BF573" s="188">
        <f>IF(N573="snížená",J573,0)</f>
        <v>0</v>
      </c>
      <c r="BG573" s="188">
        <f>IF(N573="zákl. přenesená",J573,0)</f>
        <v>0</v>
      </c>
      <c r="BH573" s="188">
        <f>IF(N573="sníž. přenesená",J573,0)</f>
        <v>0</v>
      </c>
      <c r="BI573" s="188">
        <f>IF(N573="nulová",J573,0)</f>
        <v>0</v>
      </c>
      <c r="BJ573" s="18" t="s">
        <v>79</v>
      </c>
      <c r="BK573" s="188">
        <f>ROUND(I573*H573,2)</f>
        <v>0</v>
      </c>
      <c r="BL573" s="18" t="s">
        <v>245</v>
      </c>
      <c r="BM573" s="187" t="s">
        <v>1608</v>
      </c>
    </row>
    <row r="574" spans="1:65" s="2" customFormat="1" ht="19.5">
      <c r="A574" s="35"/>
      <c r="B574" s="36"/>
      <c r="C574" s="37"/>
      <c r="D574" s="189" t="s">
        <v>139</v>
      </c>
      <c r="E574" s="37"/>
      <c r="F574" s="190" t="s">
        <v>1252</v>
      </c>
      <c r="G574" s="37"/>
      <c r="H574" s="37"/>
      <c r="I574" s="191"/>
      <c r="J574" s="37"/>
      <c r="K574" s="37"/>
      <c r="L574" s="40"/>
      <c r="M574" s="192"/>
      <c r="N574" s="193"/>
      <c r="O574" s="65"/>
      <c r="P574" s="65"/>
      <c r="Q574" s="65"/>
      <c r="R574" s="65"/>
      <c r="S574" s="65"/>
      <c r="T574" s="66"/>
      <c r="U574" s="35"/>
      <c r="V574" s="35"/>
      <c r="W574" s="35"/>
      <c r="X574" s="35"/>
      <c r="Y574" s="35"/>
      <c r="Z574" s="35"/>
      <c r="AA574" s="35"/>
      <c r="AB574" s="35"/>
      <c r="AC574" s="35"/>
      <c r="AD574" s="35"/>
      <c r="AE574" s="35"/>
      <c r="AT574" s="18" t="s">
        <v>139</v>
      </c>
      <c r="AU574" s="18" t="s">
        <v>82</v>
      </c>
    </row>
    <row r="575" spans="1:65" s="2" customFormat="1" ht="11.25">
      <c r="A575" s="35"/>
      <c r="B575" s="36"/>
      <c r="C575" s="37"/>
      <c r="D575" s="194" t="s">
        <v>141</v>
      </c>
      <c r="E575" s="37"/>
      <c r="F575" s="195" t="s">
        <v>1253</v>
      </c>
      <c r="G575" s="37"/>
      <c r="H575" s="37"/>
      <c r="I575" s="191"/>
      <c r="J575" s="37"/>
      <c r="K575" s="37"/>
      <c r="L575" s="40"/>
      <c r="M575" s="192"/>
      <c r="N575" s="193"/>
      <c r="O575" s="65"/>
      <c r="P575" s="65"/>
      <c r="Q575" s="65"/>
      <c r="R575" s="65"/>
      <c r="S575" s="65"/>
      <c r="T575" s="66"/>
      <c r="U575" s="35"/>
      <c r="V575" s="35"/>
      <c r="W575" s="35"/>
      <c r="X575" s="35"/>
      <c r="Y575" s="35"/>
      <c r="Z575" s="35"/>
      <c r="AA575" s="35"/>
      <c r="AB575" s="35"/>
      <c r="AC575" s="35"/>
      <c r="AD575" s="35"/>
      <c r="AE575" s="35"/>
      <c r="AT575" s="18" t="s">
        <v>141</v>
      </c>
      <c r="AU575" s="18" t="s">
        <v>82</v>
      </c>
    </row>
    <row r="576" spans="1:65" s="13" customFormat="1" ht="11.25">
      <c r="B576" s="196"/>
      <c r="C576" s="197"/>
      <c r="D576" s="189" t="s">
        <v>143</v>
      </c>
      <c r="E576" s="198" t="s">
        <v>19</v>
      </c>
      <c r="F576" s="199" t="s">
        <v>1413</v>
      </c>
      <c r="G576" s="197"/>
      <c r="H576" s="200">
        <v>22.41</v>
      </c>
      <c r="I576" s="201"/>
      <c r="J576" s="197"/>
      <c r="K576" s="197"/>
      <c r="L576" s="202"/>
      <c r="M576" s="203"/>
      <c r="N576" s="204"/>
      <c r="O576" s="204"/>
      <c r="P576" s="204"/>
      <c r="Q576" s="204"/>
      <c r="R576" s="204"/>
      <c r="S576" s="204"/>
      <c r="T576" s="205"/>
      <c r="AT576" s="206" t="s">
        <v>143</v>
      </c>
      <c r="AU576" s="206" t="s">
        <v>82</v>
      </c>
      <c r="AV576" s="13" t="s">
        <v>82</v>
      </c>
      <c r="AW576" s="13" t="s">
        <v>33</v>
      </c>
      <c r="AX576" s="13" t="s">
        <v>79</v>
      </c>
      <c r="AY576" s="206" t="s">
        <v>130</v>
      </c>
    </row>
    <row r="577" spans="1:65" s="2" customFormat="1" ht="16.5" customHeight="1">
      <c r="A577" s="35"/>
      <c r="B577" s="36"/>
      <c r="C577" s="218" t="s">
        <v>861</v>
      </c>
      <c r="D577" s="218" t="s">
        <v>394</v>
      </c>
      <c r="E577" s="219" t="s">
        <v>1255</v>
      </c>
      <c r="F577" s="220" t="s">
        <v>1256</v>
      </c>
      <c r="G577" s="221" t="s">
        <v>135</v>
      </c>
      <c r="H577" s="222">
        <v>26.119</v>
      </c>
      <c r="I577" s="223"/>
      <c r="J577" s="224">
        <f>ROUND(I577*H577,2)</f>
        <v>0</v>
      </c>
      <c r="K577" s="220" t="s">
        <v>136</v>
      </c>
      <c r="L577" s="225"/>
      <c r="M577" s="226" t="s">
        <v>19</v>
      </c>
      <c r="N577" s="227" t="s">
        <v>42</v>
      </c>
      <c r="O577" s="65"/>
      <c r="P577" s="185">
        <f>O577*H577</f>
        <v>0</v>
      </c>
      <c r="Q577" s="185">
        <v>1.6999999999999999E-3</v>
      </c>
      <c r="R577" s="185">
        <f>Q577*H577</f>
        <v>4.4402299999999999E-2</v>
      </c>
      <c r="S577" s="185">
        <v>0</v>
      </c>
      <c r="T577" s="186">
        <f>S577*H577</f>
        <v>0</v>
      </c>
      <c r="U577" s="35"/>
      <c r="V577" s="35"/>
      <c r="W577" s="35"/>
      <c r="X577" s="35"/>
      <c r="Y577" s="35"/>
      <c r="Z577" s="35"/>
      <c r="AA577" s="35"/>
      <c r="AB577" s="35"/>
      <c r="AC577" s="35"/>
      <c r="AD577" s="35"/>
      <c r="AE577" s="35"/>
      <c r="AR577" s="187" t="s">
        <v>378</v>
      </c>
      <c r="AT577" s="187" t="s">
        <v>394</v>
      </c>
      <c r="AU577" s="187" t="s">
        <v>82</v>
      </c>
      <c r="AY577" s="18" t="s">
        <v>130</v>
      </c>
      <c r="BE577" s="188">
        <f>IF(N577="základní",J577,0)</f>
        <v>0</v>
      </c>
      <c r="BF577" s="188">
        <f>IF(N577="snížená",J577,0)</f>
        <v>0</v>
      </c>
      <c r="BG577" s="188">
        <f>IF(N577="zákl. přenesená",J577,0)</f>
        <v>0</v>
      </c>
      <c r="BH577" s="188">
        <f>IF(N577="sníž. přenesená",J577,0)</f>
        <v>0</v>
      </c>
      <c r="BI577" s="188">
        <f>IF(N577="nulová",J577,0)</f>
        <v>0</v>
      </c>
      <c r="BJ577" s="18" t="s">
        <v>79</v>
      </c>
      <c r="BK577" s="188">
        <f>ROUND(I577*H577,2)</f>
        <v>0</v>
      </c>
      <c r="BL577" s="18" t="s">
        <v>245</v>
      </c>
      <c r="BM577" s="187" t="s">
        <v>1609</v>
      </c>
    </row>
    <row r="578" spans="1:65" s="2" customFormat="1" ht="11.25">
      <c r="A578" s="35"/>
      <c r="B578" s="36"/>
      <c r="C578" s="37"/>
      <c r="D578" s="189" t="s">
        <v>139</v>
      </c>
      <c r="E578" s="37"/>
      <c r="F578" s="190" t="s">
        <v>1256</v>
      </c>
      <c r="G578" s="37"/>
      <c r="H578" s="37"/>
      <c r="I578" s="191"/>
      <c r="J578" s="37"/>
      <c r="K578" s="37"/>
      <c r="L578" s="40"/>
      <c r="M578" s="192"/>
      <c r="N578" s="193"/>
      <c r="O578" s="65"/>
      <c r="P578" s="65"/>
      <c r="Q578" s="65"/>
      <c r="R578" s="65"/>
      <c r="S578" s="65"/>
      <c r="T578" s="66"/>
      <c r="U578" s="35"/>
      <c r="V578" s="35"/>
      <c r="W578" s="35"/>
      <c r="X578" s="35"/>
      <c r="Y578" s="35"/>
      <c r="Z578" s="35"/>
      <c r="AA578" s="35"/>
      <c r="AB578" s="35"/>
      <c r="AC578" s="35"/>
      <c r="AD578" s="35"/>
      <c r="AE578" s="35"/>
      <c r="AT578" s="18" t="s">
        <v>139</v>
      </c>
      <c r="AU578" s="18" t="s">
        <v>82</v>
      </c>
    </row>
    <row r="579" spans="1:65" s="13" customFormat="1" ht="11.25">
      <c r="B579" s="196"/>
      <c r="C579" s="197"/>
      <c r="D579" s="189" t="s">
        <v>143</v>
      </c>
      <c r="E579" s="197"/>
      <c r="F579" s="199" t="s">
        <v>1599</v>
      </c>
      <c r="G579" s="197"/>
      <c r="H579" s="200">
        <v>26.119</v>
      </c>
      <c r="I579" s="201"/>
      <c r="J579" s="197"/>
      <c r="K579" s="197"/>
      <c r="L579" s="202"/>
      <c r="M579" s="203"/>
      <c r="N579" s="204"/>
      <c r="O579" s="204"/>
      <c r="P579" s="204"/>
      <c r="Q579" s="204"/>
      <c r="R579" s="204"/>
      <c r="S579" s="204"/>
      <c r="T579" s="205"/>
      <c r="AT579" s="206" t="s">
        <v>143</v>
      </c>
      <c r="AU579" s="206" t="s">
        <v>82</v>
      </c>
      <c r="AV579" s="13" t="s">
        <v>82</v>
      </c>
      <c r="AW579" s="13" t="s">
        <v>4</v>
      </c>
      <c r="AX579" s="13" t="s">
        <v>79</v>
      </c>
      <c r="AY579" s="206" t="s">
        <v>130</v>
      </c>
    </row>
    <row r="580" spans="1:65" s="2" customFormat="1" ht="16.5" customHeight="1">
      <c r="A580" s="35"/>
      <c r="B580" s="36"/>
      <c r="C580" s="176" t="s">
        <v>868</v>
      </c>
      <c r="D580" s="176" t="s">
        <v>132</v>
      </c>
      <c r="E580" s="177" t="s">
        <v>1259</v>
      </c>
      <c r="F580" s="178" t="s">
        <v>1260</v>
      </c>
      <c r="G580" s="179" t="s">
        <v>345</v>
      </c>
      <c r="H580" s="180">
        <v>2.714</v>
      </c>
      <c r="I580" s="181"/>
      <c r="J580" s="182">
        <f>ROUND(I580*H580,2)</f>
        <v>0</v>
      </c>
      <c r="K580" s="178" t="s">
        <v>136</v>
      </c>
      <c r="L580" s="40"/>
      <c r="M580" s="183" t="s">
        <v>19</v>
      </c>
      <c r="N580" s="184" t="s">
        <v>42</v>
      </c>
      <c r="O580" s="65"/>
      <c r="P580" s="185">
        <f>O580*H580</f>
        <v>0</v>
      </c>
      <c r="Q580" s="185">
        <v>0</v>
      </c>
      <c r="R580" s="185">
        <f>Q580*H580</f>
        <v>0</v>
      </c>
      <c r="S580" s="185">
        <v>0</v>
      </c>
      <c r="T580" s="186">
        <f>S580*H580</f>
        <v>0</v>
      </c>
      <c r="U580" s="35"/>
      <c r="V580" s="35"/>
      <c r="W580" s="35"/>
      <c r="X580" s="35"/>
      <c r="Y580" s="35"/>
      <c r="Z580" s="35"/>
      <c r="AA580" s="35"/>
      <c r="AB580" s="35"/>
      <c r="AC580" s="35"/>
      <c r="AD580" s="35"/>
      <c r="AE580" s="35"/>
      <c r="AR580" s="187" t="s">
        <v>245</v>
      </c>
      <c r="AT580" s="187" t="s">
        <v>132</v>
      </c>
      <c r="AU580" s="187" t="s">
        <v>82</v>
      </c>
      <c r="AY580" s="18" t="s">
        <v>130</v>
      </c>
      <c r="BE580" s="188">
        <f>IF(N580="základní",J580,0)</f>
        <v>0</v>
      </c>
      <c r="BF580" s="188">
        <f>IF(N580="snížená",J580,0)</f>
        <v>0</v>
      </c>
      <c r="BG580" s="188">
        <f>IF(N580="zákl. přenesená",J580,0)</f>
        <v>0</v>
      </c>
      <c r="BH580" s="188">
        <f>IF(N580="sníž. přenesená",J580,0)</f>
        <v>0</v>
      </c>
      <c r="BI580" s="188">
        <f>IF(N580="nulová",J580,0)</f>
        <v>0</v>
      </c>
      <c r="BJ580" s="18" t="s">
        <v>79</v>
      </c>
      <c r="BK580" s="188">
        <f>ROUND(I580*H580,2)</f>
        <v>0</v>
      </c>
      <c r="BL580" s="18" t="s">
        <v>245</v>
      </c>
      <c r="BM580" s="187" t="s">
        <v>1610</v>
      </c>
    </row>
    <row r="581" spans="1:65" s="2" customFormat="1" ht="19.5">
      <c r="A581" s="35"/>
      <c r="B581" s="36"/>
      <c r="C581" s="37"/>
      <c r="D581" s="189" t="s">
        <v>139</v>
      </c>
      <c r="E581" s="37"/>
      <c r="F581" s="190" t="s">
        <v>1262</v>
      </c>
      <c r="G581" s="37"/>
      <c r="H581" s="37"/>
      <c r="I581" s="191"/>
      <c r="J581" s="37"/>
      <c r="K581" s="37"/>
      <c r="L581" s="40"/>
      <c r="M581" s="192"/>
      <c r="N581" s="193"/>
      <c r="O581" s="65"/>
      <c r="P581" s="65"/>
      <c r="Q581" s="65"/>
      <c r="R581" s="65"/>
      <c r="S581" s="65"/>
      <c r="T581" s="66"/>
      <c r="U581" s="35"/>
      <c r="V581" s="35"/>
      <c r="W581" s="35"/>
      <c r="X581" s="35"/>
      <c r="Y581" s="35"/>
      <c r="Z581" s="35"/>
      <c r="AA581" s="35"/>
      <c r="AB581" s="35"/>
      <c r="AC581" s="35"/>
      <c r="AD581" s="35"/>
      <c r="AE581" s="35"/>
      <c r="AT581" s="18" t="s">
        <v>139</v>
      </c>
      <c r="AU581" s="18" t="s">
        <v>82</v>
      </c>
    </row>
    <row r="582" spans="1:65" s="2" customFormat="1" ht="11.25">
      <c r="A582" s="35"/>
      <c r="B582" s="36"/>
      <c r="C582" s="37"/>
      <c r="D582" s="194" t="s">
        <v>141</v>
      </c>
      <c r="E582" s="37"/>
      <c r="F582" s="195" t="s">
        <v>1263</v>
      </c>
      <c r="G582" s="37"/>
      <c r="H582" s="37"/>
      <c r="I582" s="191"/>
      <c r="J582" s="37"/>
      <c r="K582" s="37"/>
      <c r="L582" s="40"/>
      <c r="M582" s="192"/>
      <c r="N582" s="193"/>
      <c r="O582" s="65"/>
      <c r="P582" s="65"/>
      <c r="Q582" s="65"/>
      <c r="R582" s="65"/>
      <c r="S582" s="65"/>
      <c r="T582" s="66"/>
      <c r="U582" s="35"/>
      <c r="V582" s="35"/>
      <c r="W582" s="35"/>
      <c r="X582" s="35"/>
      <c r="Y582" s="35"/>
      <c r="Z582" s="35"/>
      <c r="AA582" s="35"/>
      <c r="AB582" s="35"/>
      <c r="AC582" s="35"/>
      <c r="AD582" s="35"/>
      <c r="AE582" s="35"/>
      <c r="AT582" s="18" t="s">
        <v>141</v>
      </c>
      <c r="AU582" s="18" t="s">
        <v>82</v>
      </c>
    </row>
    <row r="583" spans="1:65" s="12" customFormat="1" ht="20.85" customHeight="1">
      <c r="B583" s="160"/>
      <c r="C583" s="161"/>
      <c r="D583" s="162" t="s">
        <v>70</v>
      </c>
      <c r="E583" s="174" t="s">
        <v>1264</v>
      </c>
      <c r="F583" s="174" t="s">
        <v>1265</v>
      </c>
      <c r="G583" s="161"/>
      <c r="H583" s="161"/>
      <c r="I583" s="164"/>
      <c r="J583" s="175">
        <f>BK583</f>
        <v>0</v>
      </c>
      <c r="K583" s="161"/>
      <c r="L583" s="166"/>
      <c r="M583" s="167"/>
      <c r="N583" s="168"/>
      <c r="O583" s="168"/>
      <c r="P583" s="169">
        <f>SUM(P584:P594)</f>
        <v>0</v>
      </c>
      <c r="Q583" s="168"/>
      <c r="R583" s="169">
        <f>SUM(R584:R594)</f>
        <v>2.6555850000000003</v>
      </c>
      <c r="S583" s="168"/>
      <c r="T583" s="170">
        <f>SUM(T584:T594)</f>
        <v>0</v>
      </c>
      <c r="AR583" s="171" t="s">
        <v>82</v>
      </c>
      <c r="AT583" s="172" t="s">
        <v>70</v>
      </c>
      <c r="AU583" s="172" t="s">
        <v>82</v>
      </c>
      <c r="AY583" s="171" t="s">
        <v>130</v>
      </c>
      <c r="BK583" s="173">
        <f>SUM(BK584:BK594)</f>
        <v>0</v>
      </c>
    </row>
    <row r="584" spans="1:65" s="2" customFormat="1" ht="16.5" customHeight="1">
      <c r="A584" s="35"/>
      <c r="B584" s="36"/>
      <c r="C584" s="176" t="s">
        <v>880</v>
      </c>
      <c r="D584" s="176" t="s">
        <v>132</v>
      </c>
      <c r="E584" s="177" t="s">
        <v>1267</v>
      </c>
      <c r="F584" s="178" t="s">
        <v>1268</v>
      </c>
      <c r="G584" s="179" t="s">
        <v>135</v>
      </c>
      <c r="H584" s="180">
        <v>22.41</v>
      </c>
      <c r="I584" s="181"/>
      <c r="J584" s="182">
        <f>ROUND(I584*H584,2)</f>
        <v>0</v>
      </c>
      <c r="K584" s="178" t="s">
        <v>136</v>
      </c>
      <c r="L584" s="40"/>
      <c r="M584" s="183" t="s">
        <v>19</v>
      </c>
      <c r="N584" s="184" t="s">
        <v>42</v>
      </c>
      <c r="O584" s="65"/>
      <c r="P584" s="185">
        <f>O584*H584</f>
        <v>0</v>
      </c>
      <c r="Q584" s="185">
        <v>4.1500000000000002E-2</v>
      </c>
      <c r="R584" s="185">
        <f>Q584*H584</f>
        <v>0.93001500000000004</v>
      </c>
      <c r="S584" s="185">
        <v>0</v>
      </c>
      <c r="T584" s="186">
        <f>S584*H584</f>
        <v>0</v>
      </c>
      <c r="U584" s="35"/>
      <c r="V584" s="35"/>
      <c r="W584" s="35"/>
      <c r="X584" s="35"/>
      <c r="Y584" s="35"/>
      <c r="Z584" s="35"/>
      <c r="AA584" s="35"/>
      <c r="AB584" s="35"/>
      <c r="AC584" s="35"/>
      <c r="AD584" s="35"/>
      <c r="AE584" s="35"/>
      <c r="AR584" s="187" t="s">
        <v>245</v>
      </c>
      <c r="AT584" s="187" t="s">
        <v>132</v>
      </c>
      <c r="AU584" s="187" t="s">
        <v>151</v>
      </c>
      <c r="AY584" s="18" t="s">
        <v>130</v>
      </c>
      <c r="BE584" s="188">
        <f>IF(N584="základní",J584,0)</f>
        <v>0</v>
      </c>
      <c r="BF584" s="188">
        <f>IF(N584="snížená",J584,0)</f>
        <v>0</v>
      </c>
      <c r="BG584" s="188">
        <f>IF(N584="zákl. přenesená",J584,0)</f>
        <v>0</v>
      </c>
      <c r="BH584" s="188">
        <f>IF(N584="sníž. přenesená",J584,0)</f>
        <v>0</v>
      </c>
      <c r="BI584" s="188">
        <f>IF(N584="nulová",J584,0)</f>
        <v>0</v>
      </c>
      <c r="BJ584" s="18" t="s">
        <v>79</v>
      </c>
      <c r="BK584" s="188">
        <f>ROUND(I584*H584,2)</f>
        <v>0</v>
      </c>
      <c r="BL584" s="18" t="s">
        <v>245</v>
      </c>
      <c r="BM584" s="187" t="s">
        <v>1611</v>
      </c>
    </row>
    <row r="585" spans="1:65" s="2" customFormat="1" ht="11.25">
      <c r="A585" s="35"/>
      <c r="B585" s="36"/>
      <c r="C585" s="37"/>
      <c r="D585" s="189" t="s">
        <v>139</v>
      </c>
      <c r="E585" s="37"/>
      <c r="F585" s="190" t="s">
        <v>1270</v>
      </c>
      <c r="G585" s="37"/>
      <c r="H585" s="37"/>
      <c r="I585" s="191"/>
      <c r="J585" s="37"/>
      <c r="K585" s="37"/>
      <c r="L585" s="40"/>
      <c r="M585" s="192"/>
      <c r="N585" s="193"/>
      <c r="O585" s="65"/>
      <c r="P585" s="65"/>
      <c r="Q585" s="65"/>
      <c r="R585" s="65"/>
      <c r="S585" s="65"/>
      <c r="T585" s="66"/>
      <c r="U585" s="35"/>
      <c r="V585" s="35"/>
      <c r="W585" s="35"/>
      <c r="X585" s="35"/>
      <c r="Y585" s="35"/>
      <c r="Z585" s="35"/>
      <c r="AA585" s="35"/>
      <c r="AB585" s="35"/>
      <c r="AC585" s="35"/>
      <c r="AD585" s="35"/>
      <c r="AE585" s="35"/>
      <c r="AT585" s="18" t="s">
        <v>139</v>
      </c>
      <c r="AU585" s="18" t="s">
        <v>151</v>
      </c>
    </row>
    <row r="586" spans="1:65" s="2" customFormat="1" ht="11.25">
      <c r="A586" s="35"/>
      <c r="B586" s="36"/>
      <c r="C586" s="37"/>
      <c r="D586" s="194" t="s">
        <v>141</v>
      </c>
      <c r="E586" s="37"/>
      <c r="F586" s="195" t="s">
        <v>1271</v>
      </c>
      <c r="G586" s="37"/>
      <c r="H586" s="37"/>
      <c r="I586" s="191"/>
      <c r="J586" s="37"/>
      <c r="K586" s="37"/>
      <c r="L586" s="40"/>
      <c r="M586" s="192"/>
      <c r="N586" s="193"/>
      <c r="O586" s="65"/>
      <c r="P586" s="65"/>
      <c r="Q586" s="65"/>
      <c r="R586" s="65"/>
      <c r="S586" s="65"/>
      <c r="T586" s="66"/>
      <c r="U586" s="35"/>
      <c r="V586" s="35"/>
      <c r="W586" s="35"/>
      <c r="X586" s="35"/>
      <c r="Y586" s="35"/>
      <c r="Z586" s="35"/>
      <c r="AA586" s="35"/>
      <c r="AB586" s="35"/>
      <c r="AC586" s="35"/>
      <c r="AD586" s="35"/>
      <c r="AE586" s="35"/>
      <c r="AT586" s="18" t="s">
        <v>141</v>
      </c>
      <c r="AU586" s="18" t="s">
        <v>151</v>
      </c>
    </row>
    <row r="587" spans="1:65" s="13" customFormat="1" ht="11.25">
      <c r="B587" s="196"/>
      <c r="C587" s="197"/>
      <c r="D587" s="189" t="s">
        <v>143</v>
      </c>
      <c r="E587" s="198" t="s">
        <v>19</v>
      </c>
      <c r="F587" s="199" t="s">
        <v>1413</v>
      </c>
      <c r="G587" s="197"/>
      <c r="H587" s="200">
        <v>22.41</v>
      </c>
      <c r="I587" s="201"/>
      <c r="J587" s="197"/>
      <c r="K587" s="197"/>
      <c r="L587" s="202"/>
      <c r="M587" s="203"/>
      <c r="N587" s="204"/>
      <c r="O587" s="204"/>
      <c r="P587" s="204"/>
      <c r="Q587" s="204"/>
      <c r="R587" s="204"/>
      <c r="S587" s="204"/>
      <c r="T587" s="205"/>
      <c r="AT587" s="206" t="s">
        <v>143</v>
      </c>
      <c r="AU587" s="206" t="s">
        <v>151</v>
      </c>
      <c r="AV587" s="13" t="s">
        <v>82</v>
      </c>
      <c r="AW587" s="13" t="s">
        <v>33</v>
      </c>
      <c r="AX587" s="13" t="s">
        <v>79</v>
      </c>
      <c r="AY587" s="206" t="s">
        <v>130</v>
      </c>
    </row>
    <row r="588" spans="1:65" s="2" customFormat="1" ht="16.5" customHeight="1">
      <c r="A588" s="35"/>
      <c r="B588" s="36"/>
      <c r="C588" s="218" t="s">
        <v>887</v>
      </c>
      <c r="D588" s="218" t="s">
        <v>394</v>
      </c>
      <c r="E588" s="219" t="s">
        <v>1273</v>
      </c>
      <c r="F588" s="220" t="s">
        <v>1274</v>
      </c>
      <c r="G588" s="221" t="s">
        <v>135</v>
      </c>
      <c r="H588" s="222">
        <v>24.651</v>
      </c>
      <c r="I588" s="223"/>
      <c r="J588" s="224">
        <f>ROUND(I588*H588,2)</f>
        <v>0</v>
      </c>
      <c r="K588" s="220" t="s">
        <v>136</v>
      </c>
      <c r="L588" s="225"/>
      <c r="M588" s="226" t="s">
        <v>19</v>
      </c>
      <c r="N588" s="227" t="s">
        <v>42</v>
      </c>
      <c r="O588" s="65"/>
      <c r="P588" s="185">
        <f>O588*H588</f>
        <v>0</v>
      </c>
      <c r="Q588" s="185">
        <v>7.0000000000000007E-2</v>
      </c>
      <c r="R588" s="185">
        <f>Q588*H588</f>
        <v>1.72557</v>
      </c>
      <c r="S588" s="185">
        <v>0</v>
      </c>
      <c r="T588" s="186">
        <f>S588*H588</f>
        <v>0</v>
      </c>
      <c r="U588" s="35"/>
      <c r="V588" s="35"/>
      <c r="W588" s="35"/>
      <c r="X588" s="35"/>
      <c r="Y588" s="35"/>
      <c r="Z588" s="35"/>
      <c r="AA588" s="35"/>
      <c r="AB588" s="35"/>
      <c r="AC588" s="35"/>
      <c r="AD588" s="35"/>
      <c r="AE588" s="35"/>
      <c r="AR588" s="187" t="s">
        <v>378</v>
      </c>
      <c r="AT588" s="187" t="s">
        <v>394</v>
      </c>
      <c r="AU588" s="187" t="s">
        <v>151</v>
      </c>
      <c r="AY588" s="18" t="s">
        <v>130</v>
      </c>
      <c r="BE588" s="188">
        <f>IF(N588="základní",J588,0)</f>
        <v>0</v>
      </c>
      <c r="BF588" s="188">
        <f>IF(N588="snížená",J588,0)</f>
        <v>0</v>
      </c>
      <c r="BG588" s="188">
        <f>IF(N588="zákl. přenesená",J588,0)</f>
        <v>0</v>
      </c>
      <c r="BH588" s="188">
        <f>IF(N588="sníž. přenesená",J588,0)</f>
        <v>0</v>
      </c>
      <c r="BI588" s="188">
        <f>IF(N588="nulová",J588,0)</f>
        <v>0</v>
      </c>
      <c r="BJ588" s="18" t="s">
        <v>79</v>
      </c>
      <c r="BK588" s="188">
        <f>ROUND(I588*H588,2)</f>
        <v>0</v>
      </c>
      <c r="BL588" s="18" t="s">
        <v>245</v>
      </c>
      <c r="BM588" s="187" t="s">
        <v>1612</v>
      </c>
    </row>
    <row r="589" spans="1:65" s="2" customFormat="1" ht="11.25">
      <c r="A589" s="35"/>
      <c r="B589" s="36"/>
      <c r="C589" s="37"/>
      <c r="D589" s="189" t="s">
        <v>139</v>
      </c>
      <c r="E589" s="37"/>
      <c r="F589" s="190" t="s">
        <v>1274</v>
      </c>
      <c r="G589" s="37"/>
      <c r="H589" s="37"/>
      <c r="I589" s="191"/>
      <c r="J589" s="37"/>
      <c r="K589" s="37"/>
      <c r="L589" s="40"/>
      <c r="M589" s="192"/>
      <c r="N589" s="193"/>
      <c r="O589" s="65"/>
      <c r="P589" s="65"/>
      <c r="Q589" s="65"/>
      <c r="R589" s="65"/>
      <c r="S589" s="65"/>
      <c r="T589" s="66"/>
      <c r="U589" s="35"/>
      <c r="V589" s="35"/>
      <c r="W589" s="35"/>
      <c r="X589" s="35"/>
      <c r="Y589" s="35"/>
      <c r="Z589" s="35"/>
      <c r="AA589" s="35"/>
      <c r="AB589" s="35"/>
      <c r="AC589" s="35"/>
      <c r="AD589" s="35"/>
      <c r="AE589" s="35"/>
      <c r="AT589" s="18" t="s">
        <v>139</v>
      </c>
      <c r="AU589" s="18" t="s">
        <v>151</v>
      </c>
    </row>
    <row r="590" spans="1:65" s="2" customFormat="1" ht="19.5">
      <c r="A590" s="35"/>
      <c r="B590" s="36"/>
      <c r="C590" s="37"/>
      <c r="D590" s="189" t="s">
        <v>233</v>
      </c>
      <c r="E590" s="37"/>
      <c r="F590" s="207" t="s">
        <v>1276</v>
      </c>
      <c r="G590" s="37"/>
      <c r="H590" s="37"/>
      <c r="I590" s="191"/>
      <c r="J590" s="37"/>
      <c r="K590" s="37"/>
      <c r="L590" s="40"/>
      <c r="M590" s="192"/>
      <c r="N590" s="193"/>
      <c r="O590" s="65"/>
      <c r="P590" s="65"/>
      <c r="Q590" s="65"/>
      <c r="R590" s="65"/>
      <c r="S590" s="65"/>
      <c r="T590" s="66"/>
      <c r="U590" s="35"/>
      <c r="V590" s="35"/>
      <c r="W590" s="35"/>
      <c r="X590" s="35"/>
      <c r="Y590" s="35"/>
      <c r="Z590" s="35"/>
      <c r="AA590" s="35"/>
      <c r="AB590" s="35"/>
      <c r="AC590" s="35"/>
      <c r="AD590" s="35"/>
      <c r="AE590" s="35"/>
      <c r="AT590" s="18" t="s">
        <v>233</v>
      </c>
      <c r="AU590" s="18" t="s">
        <v>151</v>
      </c>
    </row>
    <row r="591" spans="1:65" s="13" customFormat="1" ht="11.25">
      <c r="B591" s="196"/>
      <c r="C591" s="197"/>
      <c r="D591" s="189" t="s">
        <v>143</v>
      </c>
      <c r="E591" s="197"/>
      <c r="F591" s="199" t="s">
        <v>1613</v>
      </c>
      <c r="G591" s="197"/>
      <c r="H591" s="200">
        <v>24.651</v>
      </c>
      <c r="I591" s="201"/>
      <c r="J591" s="197"/>
      <c r="K591" s="197"/>
      <c r="L591" s="202"/>
      <c r="M591" s="203"/>
      <c r="N591" s="204"/>
      <c r="O591" s="204"/>
      <c r="P591" s="204"/>
      <c r="Q591" s="204"/>
      <c r="R591" s="204"/>
      <c r="S591" s="204"/>
      <c r="T591" s="205"/>
      <c r="AT591" s="206" t="s">
        <v>143</v>
      </c>
      <c r="AU591" s="206" t="s">
        <v>151</v>
      </c>
      <c r="AV591" s="13" t="s">
        <v>82</v>
      </c>
      <c r="AW591" s="13" t="s">
        <v>4</v>
      </c>
      <c r="AX591" s="13" t="s">
        <v>79</v>
      </c>
      <c r="AY591" s="206" t="s">
        <v>130</v>
      </c>
    </row>
    <row r="592" spans="1:65" s="2" customFormat="1" ht="16.5" customHeight="1">
      <c r="A592" s="35"/>
      <c r="B592" s="36"/>
      <c r="C592" s="176" t="s">
        <v>894</v>
      </c>
      <c r="D592" s="176" t="s">
        <v>132</v>
      </c>
      <c r="E592" s="177" t="s">
        <v>1279</v>
      </c>
      <c r="F592" s="178" t="s">
        <v>1280</v>
      </c>
      <c r="G592" s="179" t="s">
        <v>345</v>
      </c>
      <c r="H592" s="180">
        <v>2.6560000000000001</v>
      </c>
      <c r="I592" s="181"/>
      <c r="J592" s="182">
        <f>ROUND(I592*H592,2)</f>
        <v>0</v>
      </c>
      <c r="K592" s="178" t="s">
        <v>136</v>
      </c>
      <c r="L592" s="40"/>
      <c r="M592" s="183" t="s">
        <v>19</v>
      </c>
      <c r="N592" s="184" t="s">
        <v>42</v>
      </c>
      <c r="O592" s="65"/>
      <c r="P592" s="185">
        <f>O592*H592</f>
        <v>0</v>
      </c>
      <c r="Q592" s="185">
        <v>0</v>
      </c>
      <c r="R592" s="185">
        <f>Q592*H592</f>
        <v>0</v>
      </c>
      <c r="S592" s="185">
        <v>0</v>
      </c>
      <c r="T592" s="186">
        <f>S592*H592</f>
        <v>0</v>
      </c>
      <c r="U592" s="35"/>
      <c r="V592" s="35"/>
      <c r="W592" s="35"/>
      <c r="X592" s="35"/>
      <c r="Y592" s="35"/>
      <c r="Z592" s="35"/>
      <c r="AA592" s="35"/>
      <c r="AB592" s="35"/>
      <c r="AC592" s="35"/>
      <c r="AD592" s="35"/>
      <c r="AE592" s="35"/>
      <c r="AR592" s="187" t="s">
        <v>245</v>
      </c>
      <c r="AT592" s="187" t="s">
        <v>132</v>
      </c>
      <c r="AU592" s="187" t="s">
        <v>151</v>
      </c>
      <c r="AY592" s="18" t="s">
        <v>130</v>
      </c>
      <c r="BE592" s="188">
        <f>IF(N592="základní",J592,0)</f>
        <v>0</v>
      </c>
      <c r="BF592" s="188">
        <f>IF(N592="snížená",J592,0)</f>
        <v>0</v>
      </c>
      <c r="BG592" s="188">
        <f>IF(N592="zákl. přenesená",J592,0)</f>
        <v>0</v>
      </c>
      <c r="BH592" s="188">
        <f>IF(N592="sníž. přenesená",J592,0)</f>
        <v>0</v>
      </c>
      <c r="BI592" s="188">
        <f>IF(N592="nulová",J592,0)</f>
        <v>0</v>
      </c>
      <c r="BJ592" s="18" t="s">
        <v>79</v>
      </c>
      <c r="BK592" s="188">
        <f>ROUND(I592*H592,2)</f>
        <v>0</v>
      </c>
      <c r="BL592" s="18" t="s">
        <v>245</v>
      </c>
      <c r="BM592" s="187" t="s">
        <v>1614</v>
      </c>
    </row>
    <row r="593" spans="1:47" s="2" customFormat="1" ht="19.5">
      <c r="A593" s="35"/>
      <c r="B593" s="36"/>
      <c r="C593" s="37"/>
      <c r="D593" s="189" t="s">
        <v>139</v>
      </c>
      <c r="E593" s="37"/>
      <c r="F593" s="190" t="s">
        <v>1282</v>
      </c>
      <c r="G593" s="37"/>
      <c r="H593" s="37"/>
      <c r="I593" s="191"/>
      <c r="J593" s="37"/>
      <c r="K593" s="37"/>
      <c r="L593" s="40"/>
      <c r="M593" s="192"/>
      <c r="N593" s="193"/>
      <c r="O593" s="65"/>
      <c r="P593" s="65"/>
      <c r="Q593" s="65"/>
      <c r="R593" s="65"/>
      <c r="S593" s="65"/>
      <c r="T593" s="66"/>
      <c r="U593" s="35"/>
      <c r="V593" s="35"/>
      <c r="W593" s="35"/>
      <c r="X593" s="35"/>
      <c r="Y593" s="35"/>
      <c r="Z593" s="35"/>
      <c r="AA593" s="35"/>
      <c r="AB593" s="35"/>
      <c r="AC593" s="35"/>
      <c r="AD593" s="35"/>
      <c r="AE593" s="35"/>
      <c r="AT593" s="18" t="s">
        <v>139</v>
      </c>
      <c r="AU593" s="18" t="s">
        <v>151</v>
      </c>
    </row>
    <row r="594" spans="1:47" s="2" customFormat="1" ht="11.25">
      <c r="A594" s="35"/>
      <c r="B594" s="36"/>
      <c r="C594" s="37"/>
      <c r="D594" s="194" t="s">
        <v>141</v>
      </c>
      <c r="E594" s="37"/>
      <c r="F594" s="195" t="s">
        <v>1283</v>
      </c>
      <c r="G594" s="37"/>
      <c r="H594" s="37"/>
      <c r="I594" s="191"/>
      <c r="J594" s="37"/>
      <c r="K594" s="37"/>
      <c r="L594" s="40"/>
      <c r="M594" s="228"/>
      <c r="N594" s="229"/>
      <c r="O594" s="230"/>
      <c r="P594" s="230"/>
      <c r="Q594" s="230"/>
      <c r="R594" s="230"/>
      <c r="S594" s="230"/>
      <c r="T594" s="231"/>
      <c r="U594" s="35"/>
      <c r="V594" s="35"/>
      <c r="W594" s="35"/>
      <c r="X594" s="35"/>
      <c r="Y594" s="35"/>
      <c r="Z594" s="35"/>
      <c r="AA594" s="35"/>
      <c r="AB594" s="35"/>
      <c r="AC594" s="35"/>
      <c r="AD594" s="35"/>
      <c r="AE594" s="35"/>
      <c r="AT594" s="18" t="s">
        <v>141</v>
      </c>
      <c r="AU594" s="18" t="s">
        <v>151</v>
      </c>
    </row>
    <row r="595" spans="1:47" s="2" customFormat="1" ht="6.95" customHeight="1">
      <c r="A595" s="35"/>
      <c r="B595" s="48"/>
      <c r="C595" s="49"/>
      <c r="D595" s="49"/>
      <c r="E595" s="49"/>
      <c r="F595" s="49"/>
      <c r="G595" s="49"/>
      <c r="H595" s="49"/>
      <c r="I595" s="49"/>
      <c r="J595" s="49"/>
      <c r="K595" s="49"/>
      <c r="L595" s="40"/>
      <c r="M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  <c r="AA595" s="35"/>
      <c r="AB595" s="35"/>
      <c r="AC595" s="35"/>
      <c r="AD595" s="35"/>
      <c r="AE595" s="35"/>
    </row>
  </sheetData>
  <sheetProtection algorithmName="SHA-512" hashValue="uE7C9hjuXv2yrtenFNXIn/tLWYHwznpytlGNmLx6ApspOP3PkUD49t+XWOLjpTqbZL55XdzlGlv4Wt/SXz44gw==" saltValue="fS3z56pogmEtDfULJ7wGgC1EDNn5fPXKsCmg3snMUf5Py/vOjg7qvJsBLq74b38B5UrGDwvspf2IM2vRAyFNuA==" spinCount="100000" sheet="1" objects="1" scenarios="1" formatColumns="0" formatRows="0" autoFilter="0"/>
  <autoFilter ref="C92:K594"/>
  <mergeCells count="9">
    <mergeCell ref="E50:H50"/>
    <mergeCell ref="E83:H83"/>
    <mergeCell ref="E85:H85"/>
    <mergeCell ref="L2:V2"/>
    <mergeCell ref="E7:H7"/>
    <mergeCell ref="E9:H9"/>
    <mergeCell ref="E18:H18"/>
    <mergeCell ref="E27:H27"/>
    <mergeCell ref="E48:H48"/>
  </mergeCells>
  <hyperlinks>
    <hyperlink ref="F98" r:id="rId1"/>
    <hyperlink ref="F102" r:id="rId2"/>
    <hyperlink ref="F106" r:id="rId3"/>
    <hyperlink ref="F110" r:id="rId4"/>
    <hyperlink ref="F116" r:id="rId5"/>
    <hyperlink ref="F121" r:id="rId6"/>
    <hyperlink ref="F129" r:id="rId7"/>
    <hyperlink ref="F133" r:id="rId8"/>
    <hyperlink ref="F137" r:id="rId9"/>
    <hyperlink ref="F142" r:id="rId10"/>
    <hyperlink ref="F147" r:id="rId11"/>
    <hyperlink ref="F152" r:id="rId12"/>
    <hyperlink ref="F158" r:id="rId13"/>
    <hyperlink ref="F166" r:id="rId14"/>
    <hyperlink ref="F176" r:id="rId15"/>
    <hyperlink ref="F185" r:id="rId16"/>
    <hyperlink ref="F188" r:id="rId17"/>
    <hyperlink ref="F191" r:id="rId18"/>
    <hyperlink ref="F197" r:id="rId19"/>
    <hyperlink ref="F203" r:id="rId20"/>
    <hyperlink ref="F207" r:id="rId21"/>
    <hyperlink ref="F211" r:id="rId22"/>
    <hyperlink ref="F217" r:id="rId23"/>
    <hyperlink ref="F221" r:id="rId24"/>
    <hyperlink ref="F225" r:id="rId25"/>
    <hyperlink ref="F229" r:id="rId26"/>
    <hyperlink ref="F236" r:id="rId27"/>
    <hyperlink ref="F243" r:id="rId28"/>
    <hyperlink ref="F247" r:id="rId29"/>
    <hyperlink ref="F255" r:id="rId30"/>
    <hyperlink ref="F259" r:id="rId31"/>
    <hyperlink ref="F266" r:id="rId32"/>
    <hyperlink ref="F271" r:id="rId33"/>
    <hyperlink ref="F275" r:id="rId34"/>
    <hyperlink ref="F280" r:id="rId35"/>
    <hyperlink ref="F285" r:id="rId36"/>
    <hyperlink ref="F291" r:id="rId37"/>
    <hyperlink ref="F295" r:id="rId38"/>
    <hyperlink ref="F303" r:id="rId39"/>
    <hyperlink ref="F307" r:id="rId40"/>
    <hyperlink ref="F311" r:id="rId41"/>
    <hyperlink ref="F316" r:id="rId42"/>
    <hyperlink ref="F320" r:id="rId43"/>
    <hyperlink ref="F355" r:id="rId44"/>
    <hyperlink ref="F363" r:id="rId45"/>
    <hyperlink ref="F371" r:id="rId46"/>
    <hyperlink ref="F398" r:id="rId47"/>
    <hyperlink ref="F408" r:id="rId48"/>
    <hyperlink ref="F415" r:id="rId49"/>
    <hyperlink ref="F426" r:id="rId50"/>
    <hyperlink ref="F432" r:id="rId51"/>
    <hyperlink ref="F439" r:id="rId52"/>
    <hyperlink ref="F444" r:id="rId53"/>
    <hyperlink ref="F448" r:id="rId54"/>
    <hyperlink ref="F451" r:id="rId55"/>
    <hyperlink ref="F459" r:id="rId56"/>
    <hyperlink ref="F463" r:id="rId57"/>
    <hyperlink ref="F467" r:id="rId58"/>
    <hyperlink ref="F471" r:id="rId59"/>
    <hyperlink ref="F475" r:id="rId60"/>
    <hyperlink ref="F480" r:id="rId61"/>
    <hyperlink ref="F486" r:id="rId62"/>
    <hyperlink ref="F491" r:id="rId63"/>
    <hyperlink ref="F497" r:id="rId64"/>
    <hyperlink ref="F501" r:id="rId65"/>
    <hyperlink ref="F505" r:id="rId66"/>
    <hyperlink ref="F509" r:id="rId67"/>
    <hyperlink ref="F514" r:id="rId68"/>
    <hyperlink ref="F518" r:id="rId69"/>
    <hyperlink ref="F522" r:id="rId70"/>
    <hyperlink ref="F526" r:id="rId71"/>
    <hyperlink ref="F531" r:id="rId72"/>
    <hyperlink ref="F536" r:id="rId73"/>
    <hyperlink ref="F545" r:id="rId74"/>
    <hyperlink ref="F549" r:id="rId75"/>
    <hyperlink ref="F556" r:id="rId76"/>
    <hyperlink ref="F560" r:id="rId77"/>
    <hyperlink ref="F564" r:id="rId78"/>
    <hyperlink ref="F568" r:id="rId79"/>
    <hyperlink ref="F575" r:id="rId80"/>
    <hyperlink ref="F582" r:id="rId81"/>
    <hyperlink ref="F586" r:id="rId82"/>
    <hyperlink ref="F594" r:id="rId83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84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3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  <c r="AT2" s="18" t="s">
        <v>88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82</v>
      </c>
    </row>
    <row r="4" spans="1:46" s="1" customFormat="1" ht="24.95" customHeight="1">
      <c r="B4" s="21"/>
      <c r="D4" s="104" t="s">
        <v>89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6.5" customHeight="1">
      <c r="B7" s="21"/>
      <c r="E7" s="359" t="str">
        <f>'Rekapitulace stavby'!K6</f>
        <v>Rekonstrukce splaškové kanalizace SPŠCH Pardubice</v>
      </c>
      <c r="F7" s="360"/>
      <c r="G7" s="360"/>
      <c r="H7" s="360"/>
      <c r="L7" s="21"/>
    </row>
    <row r="8" spans="1:46" s="2" customFormat="1" ht="12" customHeight="1">
      <c r="A8" s="35"/>
      <c r="B8" s="40"/>
      <c r="C8" s="35"/>
      <c r="D8" s="106" t="s">
        <v>90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61" t="s">
        <v>1615</v>
      </c>
      <c r="F9" s="362"/>
      <c r="G9" s="362"/>
      <c r="H9" s="362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22</v>
      </c>
      <c r="G12" s="35"/>
      <c r="H12" s="35"/>
      <c r="I12" s="106" t="s">
        <v>23</v>
      </c>
      <c r="J12" s="109" t="str">
        <f>'Rekapitulace stavby'!AN8</f>
        <v>30. 12. 2025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25</v>
      </c>
      <c r="E14" s="35"/>
      <c r="F14" s="35"/>
      <c r="G14" s="35"/>
      <c r="H14" s="35"/>
      <c r="I14" s="106" t="s">
        <v>26</v>
      </c>
      <c r="J14" s="108" t="s">
        <v>19</v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">
        <v>27</v>
      </c>
      <c r="F15" s="35"/>
      <c r="G15" s="35"/>
      <c r="H15" s="35"/>
      <c r="I15" s="106" t="s">
        <v>28</v>
      </c>
      <c r="J15" s="108" t="s">
        <v>19</v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29</v>
      </c>
      <c r="E17" s="35"/>
      <c r="F17" s="35"/>
      <c r="G17" s="35"/>
      <c r="H17" s="35"/>
      <c r="I17" s="106" t="s">
        <v>26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63" t="str">
        <f>'Rekapitulace stavby'!E14</f>
        <v>Vyplň údaj</v>
      </c>
      <c r="F18" s="364"/>
      <c r="G18" s="364"/>
      <c r="H18" s="364"/>
      <c r="I18" s="106" t="s">
        <v>28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31</v>
      </c>
      <c r="E20" s="35"/>
      <c r="F20" s="35"/>
      <c r="G20" s="35"/>
      <c r="H20" s="35"/>
      <c r="I20" s="106" t="s">
        <v>26</v>
      </c>
      <c r="J20" s="108" t="s">
        <v>19</v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">
        <v>32</v>
      </c>
      <c r="F21" s="35"/>
      <c r="G21" s="35"/>
      <c r="H21" s="35"/>
      <c r="I21" s="106" t="s">
        <v>28</v>
      </c>
      <c r="J21" s="108" t="s">
        <v>19</v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34</v>
      </c>
      <c r="E23" s="35"/>
      <c r="F23" s="35"/>
      <c r="G23" s="35"/>
      <c r="H23" s="35"/>
      <c r="I23" s="106" t="s">
        <v>26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 xml:space="preserve"> </v>
      </c>
      <c r="F24" s="35"/>
      <c r="G24" s="35"/>
      <c r="H24" s="35"/>
      <c r="I24" s="106" t="s">
        <v>28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35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2"/>
      <c r="B27" s="113"/>
      <c r="C27" s="112"/>
      <c r="D27" s="112"/>
      <c r="E27" s="365" t="s">
        <v>19</v>
      </c>
      <c r="F27" s="365"/>
      <c r="G27" s="365"/>
      <c r="H27" s="365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5"/>
      <c r="E29" s="115"/>
      <c r="F29" s="115"/>
      <c r="G29" s="115"/>
      <c r="H29" s="115"/>
      <c r="I29" s="115"/>
      <c r="J29" s="115"/>
      <c r="K29" s="115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6" t="s">
        <v>37</v>
      </c>
      <c r="E30" s="35"/>
      <c r="F30" s="35"/>
      <c r="G30" s="35"/>
      <c r="H30" s="35"/>
      <c r="I30" s="35"/>
      <c r="J30" s="117">
        <f>ROUND(J83,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5"/>
      <c r="E31" s="115"/>
      <c r="F31" s="115"/>
      <c r="G31" s="115"/>
      <c r="H31" s="115"/>
      <c r="I31" s="115"/>
      <c r="J31" s="115"/>
      <c r="K31" s="115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8" t="s">
        <v>39</v>
      </c>
      <c r="G32" s="35"/>
      <c r="H32" s="35"/>
      <c r="I32" s="118" t="s">
        <v>38</v>
      </c>
      <c r="J32" s="118" t="s">
        <v>40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9" t="s">
        <v>41</v>
      </c>
      <c r="E33" s="106" t="s">
        <v>42</v>
      </c>
      <c r="F33" s="120">
        <f>ROUND((SUM(BE83:BE131)),  2)</f>
        <v>0</v>
      </c>
      <c r="G33" s="35"/>
      <c r="H33" s="35"/>
      <c r="I33" s="121">
        <v>0.21</v>
      </c>
      <c r="J33" s="120">
        <f>ROUND(((SUM(BE83:BE131))*I33),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43</v>
      </c>
      <c r="F34" s="120">
        <f>ROUND((SUM(BF83:BF131)),  2)</f>
        <v>0</v>
      </c>
      <c r="G34" s="35"/>
      <c r="H34" s="35"/>
      <c r="I34" s="121">
        <v>0.12</v>
      </c>
      <c r="J34" s="120">
        <f>ROUND(((SUM(BF83:BF131))*I34),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44</v>
      </c>
      <c r="F35" s="120">
        <f>ROUND((SUM(BG83:BG131)),  2)</f>
        <v>0</v>
      </c>
      <c r="G35" s="35"/>
      <c r="H35" s="35"/>
      <c r="I35" s="121">
        <v>0.21</v>
      </c>
      <c r="J35" s="120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45</v>
      </c>
      <c r="F36" s="120">
        <f>ROUND((SUM(BH83:BH131)),  2)</f>
        <v>0</v>
      </c>
      <c r="G36" s="35"/>
      <c r="H36" s="35"/>
      <c r="I36" s="121">
        <v>0.12</v>
      </c>
      <c r="J36" s="120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46</v>
      </c>
      <c r="F37" s="120">
        <f>ROUND((SUM(BI83:BI131)),  2)</f>
        <v>0</v>
      </c>
      <c r="G37" s="35"/>
      <c r="H37" s="35"/>
      <c r="I37" s="121">
        <v>0</v>
      </c>
      <c r="J37" s="120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2"/>
      <c r="D39" s="123" t="s">
        <v>47</v>
      </c>
      <c r="E39" s="124"/>
      <c r="F39" s="124"/>
      <c r="G39" s="125" t="s">
        <v>48</v>
      </c>
      <c r="H39" s="126" t="s">
        <v>49</v>
      </c>
      <c r="I39" s="124"/>
      <c r="J39" s="127">
        <f>SUM(J30:J37)</f>
        <v>0</v>
      </c>
      <c r="K39" s="128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97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7"/>
      <c r="D48" s="37"/>
      <c r="E48" s="366" t="str">
        <f>E7</f>
        <v>Rekonstrukce splaškové kanalizace SPŠCH Pardubice</v>
      </c>
      <c r="F48" s="367"/>
      <c r="G48" s="367"/>
      <c r="H48" s="367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90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38" t="str">
        <f>E9</f>
        <v>VON - Vedlejší a ostatní náklady</v>
      </c>
      <c r="F50" s="368"/>
      <c r="G50" s="368"/>
      <c r="H50" s="368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 xml:space="preserve"> </v>
      </c>
      <c r="G52" s="37"/>
      <c r="H52" s="37"/>
      <c r="I52" s="30" t="s">
        <v>23</v>
      </c>
      <c r="J52" s="60" t="str">
        <f>IF(J12="","",J12)</f>
        <v>30. 12. 2025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25.7" customHeight="1">
      <c r="A54" s="35"/>
      <c r="B54" s="36"/>
      <c r="C54" s="30" t="s">
        <v>25</v>
      </c>
      <c r="D54" s="37"/>
      <c r="E54" s="37"/>
      <c r="F54" s="28" t="str">
        <f>E15</f>
        <v>Pardubický kraj, Komenského nám. 125, Pardubice</v>
      </c>
      <c r="G54" s="37"/>
      <c r="H54" s="37"/>
      <c r="I54" s="30" t="s">
        <v>31</v>
      </c>
      <c r="J54" s="33" t="str">
        <f>E21</f>
        <v>Agroprojekce Litomyšl, s.r.o.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29</v>
      </c>
      <c r="D55" s="37"/>
      <c r="E55" s="37"/>
      <c r="F55" s="28" t="str">
        <f>IF(E18="","",E18)</f>
        <v>Vyplň údaj</v>
      </c>
      <c r="G55" s="37"/>
      <c r="H55" s="37"/>
      <c r="I55" s="30" t="s">
        <v>34</v>
      </c>
      <c r="J55" s="33" t="str">
        <f>E24</f>
        <v xml:space="preserve"> 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3" t="s">
        <v>98</v>
      </c>
      <c r="D57" s="134"/>
      <c r="E57" s="134"/>
      <c r="F57" s="134"/>
      <c r="G57" s="134"/>
      <c r="H57" s="134"/>
      <c r="I57" s="134"/>
      <c r="J57" s="135" t="s">
        <v>99</v>
      </c>
      <c r="K57" s="134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6" t="s">
        <v>69</v>
      </c>
      <c r="D59" s="37"/>
      <c r="E59" s="37"/>
      <c r="F59" s="37"/>
      <c r="G59" s="37"/>
      <c r="H59" s="37"/>
      <c r="I59" s="37"/>
      <c r="J59" s="78">
        <f>J83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100</v>
      </c>
    </row>
    <row r="60" spans="1:47" s="9" customFormat="1" ht="24.95" customHeight="1">
      <c r="B60" s="137"/>
      <c r="C60" s="138"/>
      <c r="D60" s="139" t="s">
        <v>1616</v>
      </c>
      <c r="E60" s="140"/>
      <c r="F60" s="140"/>
      <c r="G60" s="140"/>
      <c r="H60" s="140"/>
      <c r="I60" s="140"/>
      <c r="J60" s="141">
        <f>J84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1617</v>
      </c>
      <c r="E61" s="146"/>
      <c r="F61" s="146"/>
      <c r="G61" s="146"/>
      <c r="H61" s="146"/>
      <c r="I61" s="146"/>
      <c r="J61" s="147">
        <f>J85</f>
        <v>0</v>
      </c>
      <c r="K61" s="144"/>
      <c r="L61" s="148"/>
    </row>
    <row r="62" spans="1:47" s="10" customFormat="1" ht="19.899999999999999" customHeight="1">
      <c r="B62" s="143"/>
      <c r="C62" s="144"/>
      <c r="D62" s="145" t="s">
        <v>1618</v>
      </c>
      <c r="E62" s="146"/>
      <c r="F62" s="146"/>
      <c r="G62" s="146"/>
      <c r="H62" s="146"/>
      <c r="I62" s="146"/>
      <c r="J62" s="147">
        <f>J89</f>
        <v>0</v>
      </c>
      <c r="K62" s="144"/>
      <c r="L62" s="148"/>
    </row>
    <row r="63" spans="1:47" s="10" customFormat="1" ht="19.899999999999999" customHeight="1">
      <c r="B63" s="143"/>
      <c r="C63" s="144"/>
      <c r="D63" s="145" t="s">
        <v>1619</v>
      </c>
      <c r="E63" s="146"/>
      <c r="F63" s="146"/>
      <c r="G63" s="146"/>
      <c r="H63" s="146"/>
      <c r="I63" s="146"/>
      <c r="J63" s="147">
        <f>J119</f>
        <v>0</v>
      </c>
      <c r="K63" s="144"/>
      <c r="L63" s="148"/>
    </row>
    <row r="64" spans="1:47" s="2" customFormat="1" ht="21.75" customHeight="1">
      <c r="A64" s="35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107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31" s="2" customFormat="1" ht="6.95" customHeight="1">
      <c r="A65" s="35"/>
      <c r="B65" s="48"/>
      <c r="C65" s="49"/>
      <c r="D65" s="49"/>
      <c r="E65" s="49"/>
      <c r="F65" s="49"/>
      <c r="G65" s="49"/>
      <c r="H65" s="49"/>
      <c r="I65" s="49"/>
      <c r="J65" s="49"/>
      <c r="K65" s="49"/>
      <c r="L65" s="10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9" spans="1:31" s="2" customFormat="1" ht="6.95" customHeight="1">
      <c r="A69" s="35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107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24.95" customHeight="1">
      <c r="A70" s="35"/>
      <c r="B70" s="36"/>
      <c r="C70" s="24" t="s">
        <v>115</v>
      </c>
      <c r="D70" s="37"/>
      <c r="E70" s="37"/>
      <c r="F70" s="37"/>
      <c r="G70" s="37"/>
      <c r="H70" s="37"/>
      <c r="I70" s="37"/>
      <c r="J70" s="37"/>
      <c r="K70" s="37"/>
      <c r="L70" s="107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6.95" customHeight="1">
      <c r="A71" s="35"/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107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16</v>
      </c>
      <c r="D72" s="37"/>
      <c r="E72" s="37"/>
      <c r="F72" s="37"/>
      <c r="G72" s="37"/>
      <c r="H72" s="37"/>
      <c r="I72" s="37"/>
      <c r="J72" s="37"/>
      <c r="K72" s="37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6.5" customHeight="1">
      <c r="A73" s="35"/>
      <c r="B73" s="36"/>
      <c r="C73" s="37"/>
      <c r="D73" s="37"/>
      <c r="E73" s="366" t="str">
        <f>E7</f>
        <v>Rekonstrukce splaškové kanalizace SPŠCH Pardubice</v>
      </c>
      <c r="F73" s="367"/>
      <c r="G73" s="367"/>
      <c r="H73" s="367"/>
      <c r="I73" s="37"/>
      <c r="J73" s="37"/>
      <c r="K73" s="37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2" customHeight="1">
      <c r="A74" s="35"/>
      <c r="B74" s="36"/>
      <c r="C74" s="30" t="s">
        <v>90</v>
      </c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6.5" customHeight="1">
      <c r="A75" s="35"/>
      <c r="B75" s="36"/>
      <c r="C75" s="37"/>
      <c r="D75" s="37"/>
      <c r="E75" s="338" t="str">
        <f>E9</f>
        <v>VON - Vedlejší a ostatní náklady</v>
      </c>
      <c r="F75" s="368"/>
      <c r="G75" s="368"/>
      <c r="H75" s="368"/>
      <c r="I75" s="37"/>
      <c r="J75" s="37"/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2" customHeight="1">
      <c r="A77" s="35"/>
      <c r="B77" s="36"/>
      <c r="C77" s="30" t="s">
        <v>21</v>
      </c>
      <c r="D77" s="37"/>
      <c r="E77" s="37"/>
      <c r="F77" s="28" t="str">
        <f>F12</f>
        <v xml:space="preserve"> </v>
      </c>
      <c r="G77" s="37"/>
      <c r="H77" s="37"/>
      <c r="I77" s="30" t="s">
        <v>23</v>
      </c>
      <c r="J77" s="60" t="str">
        <f>IF(J12="","",J12)</f>
        <v>30. 12. 2025</v>
      </c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6.95" customHeight="1">
      <c r="A78" s="35"/>
      <c r="B78" s="36"/>
      <c r="C78" s="37"/>
      <c r="D78" s="37"/>
      <c r="E78" s="37"/>
      <c r="F78" s="37"/>
      <c r="G78" s="37"/>
      <c r="H78" s="37"/>
      <c r="I78" s="37"/>
      <c r="J78" s="37"/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25.7" customHeight="1">
      <c r="A79" s="35"/>
      <c r="B79" s="36"/>
      <c r="C79" s="30" t="s">
        <v>25</v>
      </c>
      <c r="D79" s="37"/>
      <c r="E79" s="37"/>
      <c r="F79" s="28" t="str">
        <f>E15</f>
        <v>Pardubický kraj, Komenského nám. 125, Pardubice</v>
      </c>
      <c r="G79" s="37"/>
      <c r="H79" s="37"/>
      <c r="I79" s="30" t="s">
        <v>31</v>
      </c>
      <c r="J79" s="33" t="str">
        <f>E21</f>
        <v>Agroprojekce Litomyšl, s.r.o.</v>
      </c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5.2" customHeight="1">
      <c r="A80" s="35"/>
      <c r="B80" s="36"/>
      <c r="C80" s="30" t="s">
        <v>29</v>
      </c>
      <c r="D80" s="37"/>
      <c r="E80" s="37"/>
      <c r="F80" s="28" t="str">
        <f>IF(E18="","",E18)</f>
        <v>Vyplň údaj</v>
      </c>
      <c r="G80" s="37"/>
      <c r="H80" s="37"/>
      <c r="I80" s="30" t="s">
        <v>34</v>
      </c>
      <c r="J80" s="33" t="str">
        <f>E24</f>
        <v xml:space="preserve"> </v>
      </c>
      <c r="K80" s="37"/>
      <c r="L80" s="107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0.35" customHeight="1">
      <c r="A81" s="35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0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11" customFormat="1" ht="29.25" customHeight="1">
      <c r="A82" s="149"/>
      <c r="B82" s="150"/>
      <c r="C82" s="151" t="s">
        <v>116</v>
      </c>
      <c r="D82" s="152" t="s">
        <v>56</v>
      </c>
      <c r="E82" s="152" t="s">
        <v>52</v>
      </c>
      <c r="F82" s="152" t="s">
        <v>53</v>
      </c>
      <c r="G82" s="152" t="s">
        <v>117</v>
      </c>
      <c r="H82" s="152" t="s">
        <v>118</v>
      </c>
      <c r="I82" s="152" t="s">
        <v>119</v>
      </c>
      <c r="J82" s="152" t="s">
        <v>99</v>
      </c>
      <c r="K82" s="153" t="s">
        <v>120</v>
      </c>
      <c r="L82" s="154"/>
      <c r="M82" s="69" t="s">
        <v>19</v>
      </c>
      <c r="N82" s="70" t="s">
        <v>41</v>
      </c>
      <c r="O82" s="70" t="s">
        <v>121</v>
      </c>
      <c r="P82" s="70" t="s">
        <v>122</v>
      </c>
      <c r="Q82" s="70" t="s">
        <v>123</v>
      </c>
      <c r="R82" s="70" t="s">
        <v>124</v>
      </c>
      <c r="S82" s="70" t="s">
        <v>125</v>
      </c>
      <c r="T82" s="71" t="s">
        <v>126</v>
      </c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</row>
    <row r="83" spans="1:65" s="2" customFormat="1" ht="22.9" customHeight="1">
      <c r="A83" s="35"/>
      <c r="B83" s="36"/>
      <c r="C83" s="76" t="s">
        <v>127</v>
      </c>
      <c r="D83" s="37"/>
      <c r="E83" s="37"/>
      <c r="F83" s="37"/>
      <c r="G83" s="37"/>
      <c r="H83" s="37"/>
      <c r="I83" s="37"/>
      <c r="J83" s="155">
        <f>BK83</f>
        <v>0</v>
      </c>
      <c r="K83" s="37"/>
      <c r="L83" s="40"/>
      <c r="M83" s="72"/>
      <c r="N83" s="156"/>
      <c r="O83" s="73"/>
      <c r="P83" s="157">
        <f>P84</f>
        <v>0</v>
      </c>
      <c r="Q83" s="73"/>
      <c r="R83" s="157">
        <f>R84</f>
        <v>0</v>
      </c>
      <c r="S83" s="73"/>
      <c r="T83" s="158">
        <f>T84</f>
        <v>0</v>
      </c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T83" s="18" t="s">
        <v>70</v>
      </c>
      <c r="AU83" s="18" t="s">
        <v>100</v>
      </c>
      <c r="BK83" s="159">
        <f>BK84</f>
        <v>0</v>
      </c>
    </row>
    <row r="84" spans="1:65" s="12" customFormat="1" ht="25.9" customHeight="1">
      <c r="B84" s="160"/>
      <c r="C84" s="161"/>
      <c r="D84" s="162" t="s">
        <v>70</v>
      </c>
      <c r="E84" s="163" t="s">
        <v>1620</v>
      </c>
      <c r="F84" s="163" t="s">
        <v>1621</v>
      </c>
      <c r="G84" s="161"/>
      <c r="H84" s="161"/>
      <c r="I84" s="164"/>
      <c r="J84" s="165">
        <f>BK84</f>
        <v>0</v>
      </c>
      <c r="K84" s="161"/>
      <c r="L84" s="166"/>
      <c r="M84" s="167"/>
      <c r="N84" s="168"/>
      <c r="O84" s="168"/>
      <c r="P84" s="169">
        <f>P85+P89+P119</f>
        <v>0</v>
      </c>
      <c r="Q84" s="168"/>
      <c r="R84" s="169">
        <f>R85+R89+R119</f>
        <v>0</v>
      </c>
      <c r="S84" s="168"/>
      <c r="T84" s="170">
        <f>T85+T89+T119</f>
        <v>0</v>
      </c>
      <c r="AR84" s="171" t="s">
        <v>164</v>
      </c>
      <c r="AT84" s="172" t="s">
        <v>70</v>
      </c>
      <c r="AU84" s="172" t="s">
        <v>71</v>
      </c>
      <c r="AY84" s="171" t="s">
        <v>130</v>
      </c>
      <c r="BK84" s="173">
        <f>BK85+BK89+BK119</f>
        <v>0</v>
      </c>
    </row>
    <row r="85" spans="1:65" s="12" customFormat="1" ht="22.9" customHeight="1">
      <c r="B85" s="160"/>
      <c r="C85" s="161"/>
      <c r="D85" s="162" t="s">
        <v>70</v>
      </c>
      <c r="E85" s="174" t="s">
        <v>1622</v>
      </c>
      <c r="F85" s="174" t="s">
        <v>1623</v>
      </c>
      <c r="G85" s="161"/>
      <c r="H85" s="161"/>
      <c r="I85" s="164"/>
      <c r="J85" s="175">
        <f>BK85</f>
        <v>0</v>
      </c>
      <c r="K85" s="161"/>
      <c r="L85" s="166"/>
      <c r="M85" s="167"/>
      <c r="N85" s="168"/>
      <c r="O85" s="168"/>
      <c r="P85" s="169">
        <f>SUM(P86:P88)</f>
        <v>0</v>
      </c>
      <c r="Q85" s="168"/>
      <c r="R85" s="169">
        <f>SUM(R86:R88)</f>
        <v>0</v>
      </c>
      <c r="S85" s="168"/>
      <c r="T85" s="170">
        <f>SUM(T86:T88)</f>
        <v>0</v>
      </c>
      <c r="AR85" s="171" t="s">
        <v>164</v>
      </c>
      <c r="AT85" s="172" t="s">
        <v>70</v>
      </c>
      <c r="AU85" s="172" t="s">
        <v>79</v>
      </c>
      <c r="AY85" s="171" t="s">
        <v>130</v>
      </c>
      <c r="BK85" s="173">
        <f>SUM(BK86:BK88)</f>
        <v>0</v>
      </c>
    </row>
    <row r="86" spans="1:65" s="2" customFormat="1" ht="16.5" customHeight="1">
      <c r="A86" s="35"/>
      <c r="B86" s="36"/>
      <c r="C86" s="176" t="s">
        <v>79</v>
      </c>
      <c r="D86" s="176" t="s">
        <v>132</v>
      </c>
      <c r="E86" s="177" t="s">
        <v>1624</v>
      </c>
      <c r="F86" s="178" t="s">
        <v>1625</v>
      </c>
      <c r="G86" s="179" t="s">
        <v>1626</v>
      </c>
      <c r="H86" s="180">
        <v>1</v>
      </c>
      <c r="I86" s="181"/>
      <c r="J86" s="182">
        <f>ROUND(I86*H86,2)</f>
        <v>0</v>
      </c>
      <c r="K86" s="178" t="s">
        <v>19</v>
      </c>
      <c r="L86" s="40"/>
      <c r="M86" s="183" t="s">
        <v>19</v>
      </c>
      <c r="N86" s="184" t="s">
        <v>42</v>
      </c>
      <c r="O86" s="65"/>
      <c r="P86" s="185">
        <f>O86*H86</f>
        <v>0</v>
      </c>
      <c r="Q86" s="185">
        <v>0</v>
      </c>
      <c r="R86" s="185">
        <f>Q86*H86</f>
        <v>0</v>
      </c>
      <c r="S86" s="185">
        <v>0</v>
      </c>
      <c r="T86" s="186">
        <f>S86*H86</f>
        <v>0</v>
      </c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R86" s="187" t="s">
        <v>1627</v>
      </c>
      <c r="AT86" s="187" t="s">
        <v>132</v>
      </c>
      <c r="AU86" s="187" t="s">
        <v>82</v>
      </c>
      <c r="AY86" s="18" t="s">
        <v>130</v>
      </c>
      <c r="BE86" s="188">
        <f>IF(N86="základní",J86,0)</f>
        <v>0</v>
      </c>
      <c r="BF86" s="188">
        <f>IF(N86="snížená",J86,0)</f>
        <v>0</v>
      </c>
      <c r="BG86" s="188">
        <f>IF(N86="zákl. přenesená",J86,0)</f>
        <v>0</v>
      </c>
      <c r="BH86" s="188">
        <f>IF(N86="sníž. přenesená",J86,0)</f>
        <v>0</v>
      </c>
      <c r="BI86" s="188">
        <f>IF(N86="nulová",J86,0)</f>
        <v>0</v>
      </c>
      <c r="BJ86" s="18" t="s">
        <v>79</v>
      </c>
      <c r="BK86" s="188">
        <f>ROUND(I86*H86,2)</f>
        <v>0</v>
      </c>
      <c r="BL86" s="18" t="s">
        <v>1627</v>
      </c>
      <c r="BM86" s="187" t="s">
        <v>1628</v>
      </c>
    </row>
    <row r="87" spans="1:65" s="2" customFormat="1" ht="11.25">
      <c r="A87" s="35"/>
      <c r="B87" s="36"/>
      <c r="C87" s="37"/>
      <c r="D87" s="189" t="s">
        <v>139</v>
      </c>
      <c r="E87" s="37"/>
      <c r="F87" s="190" t="s">
        <v>1625</v>
      </c>
      <c r="G87" s="37"/>
      <c r="H87" s="37"/>
      <c r="I87" s="191"/>
      <c r="J87" s="37"/>
      <c r="K87" s="37"/>
      <c r="L87" s="40"/>
      <c r="M87" s="192"/>
      <c r="N87" s="193"/>
      <c r="O87" s="65"/>
      <c r="P87" s="65"/>
      <c r="Q87" s="65"/>
      <c r="R87" s="65"/>
      <c r="S87" s="65"/>
      <c r="T87" s="66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T87" s="18" t="s">
        <v>139</v>
      </c>
      <c r="AU87" s="18" t="s">
        <v>82</v>
      </c>
    </row>
    <row r="88" spans="1:65" s="2" customFormat="1" ht="87.75">
      <c r="A88" s="35"/>
      <c r="B88" s="36"/>
      <c r="C88" s="37"/>
      <c r="D88" s="189" t="s">
        <v>233</v>
      </c>
      <c r="E88" s="37"/>
      <c r="F88" s="207" t="s">
        <v>1629</v>
      </c>
      <c r="G88" s="37"/>
      <c r="H88" s="37"/>
      <c r="I88" s="191"/>
      <c r="J88" s="37"/>
      <c r="K88" s="37"/>
      <c r="L88" s="40"/>
      <c r="M88" s="192"/>
      <c r="N88" s="193"/>
      <c r="O88" s="65"/>
      <c r="P88" s="65"/>
      <c r="Q88" s="65"/>
      <c r="R88" s="65"/>
      <c r="S88" s="65"/>
      <c r="T88" s="66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T88" s="18" t="s">
        <v>233</v>
      </c>
      <c r="AU88" s="18" t="s">
        <v>82</v>
      </c>
    </row>
    <row r="89" spans="1:65" s="12" customFormat="1" ht="22.9" customHeight="1">
      <c r="B89" s="160"/>
      <c r="C89" s="161"/>
      <c r="D89" s="162" t="s">
        <v>70</v>
      </c>
      <c r="E89" s="174" t="s">
        <v>1630</v>
      </c>
      <c r="F89" s="174" t="s">
        <v>1631</v>
      </c>
      <c r="G89" s="161"/>
      <c r="H89" s="161"/>
      <c r="I89" s="164"/>
      <c r="J89" s="175">
        <f>BK89</f>
        <v>0</v>
      </c>
      <c r="K89" s="161"/>
      <c r="L89" s="166"/>
      <c r="M89" s="167"/>
      <c r="N89" s="168"/>
      <c r="O89" s="168"/>
      <c r="P89" s="169">
        <f>SUM(P90:P118)</f>
        <v>0</v>
      </c>
      <c r="Q89" s="168"/>
      <c r="R89" s="169">
        <f>SUM(R90:R118)</f>
        <v>0</v>
      </c>
      <c r="S89" s="168"/>
      <c r="T89" s="170">
        <f>SUM(T90:T118)</f>
        <v>0</v>
      </c>
      <c r="AR89" s="171" t="s">
        <v>137</v>
      </c>
      <c r="AT89" s="172" t="s">
        <v>70</v>
      </c>
      <c r="AU89" s="172" t="s">
        <v>79</v>
      </c>
      <c r="AY89" s="171" t="s">
        <v>130</v>
      </c>
      <c r="BK89" s="173">
        <f>SUM(BK90:BK118)</f>
        <v>0</v>
      </c>
    </row>
    <row r="90" spans="1:65" s="2" customFormat="1" ht="24.2" customHeight="1">
      <c r="A90" s="35"/>
      <c r="B90" s="36"/>
      <c r="C90" s="176" t="s">
        <v>82</v>
      </c>
      <c r="D90" s="176" t="s">
        <v>132</v>
      </c>
      <c r="E90" s="177" t="s">
        <v>1632</v>
      </c>
      <c r="F90" s="178" t="s">
        <v>1633</v>
      </c>
      <c r="G90" s="179" t="s">
        <v>1626</v>
      </c>
      <c r="H90" s="180">
        <v>1</v>
      </c>
      <c r="I90" s="181"/>
      <c r="J90" s="182">
        <f>ROUND(I90*H90,2)</f>
        <v>0</v>
      </c>
      <c r="K90" s="178" t="s">
        <v>19</v>
      </c>
      <c r="L90" s="40"/>
      <c r="M90" s="183" t="s">
        <v>19</v>
      </c>
      <c r="N90" s="184" t="s">
        <v>42</v>
      </c>
      <c r="O90" s="65"/>
      <c r="P90" s="185">
        <f>O90*H90</f>
        <v>0</v>
      </c>
      <c r="Q90" s="185">
        <v>0</v>
      </c>
      <c r="R90" s="185">
        <f>Q90*H90</f>
        <v>0</v>
      </c>
      <c r="S90" s="185">
        <v>0</v>
      </c>
      <c r="T90" s="186">
        <f>S90*H90</f>
        <v>0</v>
      </c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R90" s="187" t="s">
        <v>1634</v>
      </c>
      <c r="AT90" s="187" t="s">
        <v>132</v>
      </c>
      <c r="AU90" s="187" t="s">
        <v>82</v>
      </c>
      <c r="AY90" s="18" t="s">
        <v>130</v>
      </c>
      <c r="BE90" s="188">
        <f>IF(N90="základní",J90,0)</f>
        <v>0</v>
      </c>
      <c r="BF90" s="188">
        <f>IF(N90="snížená",J90,0)</f>
        <v>0</v>
      </c>
      <c r="BG90" s="188">
        <f>IF(N90="zákl. přenesená",J90,0)</f>
        <v>0</v>
      </c>
      <c r="BH90" s="188">
        <f>IF(N90="sníž. přenesená",J90,0)</f>
        <v>0</v>
      </c>
      <c r="BI90" s="188">
        <f>IF(N90="nulová",J90,0)</f>
        <v>0</v>
      </c>
      <c r="BJ90" s="18" t="s">
        <v>79</v>
      </c>
      <c r="BK90" s="188">
        <f>ROUND(I90*H90,2)</f>
        <v>0</v>
      </c>
      <c r="BL90" s="18" t="s">
        <v>1634</v>
      </c>
      <c r="BM90" s="187" t="s">
        <v>1635</v>
      </c>
    </row>
    <row r="91" spans="1:65" s="2" customFormat="1" ht="19.5">
      <c r="A91" s="35"/>
      <c r="B91" s="36"/>
      <c r="C91" s="37"/>
      <c r="D91" s="189" t="s">
        <v>139</v>
      </c>
      <c r="E91" s="37"/>
      <c r="F91" s="190" t="s">
        <v>1633</v>
      </c>
      <c r="G91" s="37"/>
      <c r="H91" s="37"/>
      <c r="I91" s="191"/>
      <c r="J91" s="37"/>
      <c r="K91" s="37"/>
      <c r="L91" s="40"/>
      <c r="M91" s="192"/>
      <c r="N91" s="193"/>
      <c r="O91" s="65"/>
      <c r="P91" s="65"/>
      <c r="Q91" s="65"/>
      <c r="R91" s="65"/>
      <c r="S91" s="65"/>
      <c r="T91" s="66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T91" s="18" t="s">
        <v>139</v>
      </c>
      <c r="AU91" s="18" t="s">
        <v>82</v>
      </c>
    </row>
    <row r="92" spans="1:65" s="2" customFormat="1" ht="29.25">
      <c r="A92" s="35"/>
      <c r="B92" s="36"/>
      <c r="C92" s="37"/>
      <c r="D92" s="189" t="s">
        <v>233</v>
      </c>
      <c r="E92" s="37"/>
      <c r="F92" s="207" t="s">
        <v>1636</v>
      </c>
      <c r="G92" s="37"/>
      <c r="H92" s="37"/>
      <c r="I92" s="191"/>
      <c r="J92" s="37"/>
      <c r="K92" s="37"/>
      <c r="L92" s="40"/>
      <c r="M92" s="192"/>
      <c r="N92" s="193"/>
      <c r="O92" s="65"/>
      <c r="P92" s="65"/>
      <c r="Q92" s="65"/>
      <c r="R92" s="65"/>
      <c r="S92" s="65"/>
      <c r="T92" s="66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T92" s="18" t="s">
        <v>233</v>
      </c>
      <c r="AU92" s="18" t="s">
        <v>82</v>
      </c>
    </row>
    <row r="93" spans="1:65" s="2" customFormat="1" ht="16.5" customHeight="1">
      <c r="A93" s="35"/>
      <c r="B93" s="36"/>
      <c r="C93" s="176" t="s">
        <v>151</v>
      </c>
      <c r="D93" s="176" t="s">
        <v>132</v>
      </c>
      <c r="E93" s="177" t="s">
        <v>1637</v>
      </c>
      <c r="F93" s="178" t="s">
        <v>1638</v>
      </c>
      <c r="G93" s="179" t="s">
        <v>1626</v>
      </c>
      <c r="H93" s="180">
        <v>1</v>
      </c>
      <c r="I93" s="181"/>
      <c r="J93" s="182">
        <f>ROUND(I93*H93,2)</f>
        <v>0</v>
      </c>
      <c r="K93" s="178" t="s">
        <v>19</v>
      </c>
      <c r="L93" s="40"/>
      <c r="M93" s="183" t="s">
        <v>19</v>
      </c>
      <c r="N93" s="184" t="s">
        <v>42</v>
      </c>
      <c r="O93" s="65"/>
      <c r="P93" s="185">
        <f>O93*H93</f>
        <v>0</v>
      </c>
      <c r="Q93" s="185">
        <v>0</v>
      </c>
      <c r="R93" s="185">
        <f>Q93*H93</f>
        <v>0</v>
      </c>
      <c r="S93" s="185">
        <v>0</v>
      </c>
      <c r="T93" s="186">
        <f>S93*H93</f>
        <v>0</v>
      </c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R93" s="187" t="s">
        <v>1634</v>
      </c>
      <c r="AT93" s="187" t="s">
        <v>132</v>
      </c>
      <c r="AU93" s="187" t="s">
        <v>82</v>
      </c>
      <c r="AY93" s="18" t="s">
        <v>130</v>
      </c>
      <c r="BE93" s="188">
        <f>IF(N93="základní",J93,0)</f>
        <v>0</v>
      </c>
      <c r="BF93" s="188">
        <f>IF(N93="snížená",J93,0)</f>
        <v>0</v>
      </c>
      <c r="BG93" s="188">
        <f>IF(N93="zákl. přenesená",J93,0)</f>
        <v>0</v>
      </c>
      <c r="BH93" s="188">
        <f>IF(N93="sníž. přenesená",J93,0)</f>
        <v>0</v>
      </c>
      <c r="BI93" s="188">
        <f>IF(N93="nulová",J93,0)</f>
        <v>0</v>
      </c>
      <c r="BJ93" s="18" t="s">
        <v>79</v>
      </c>
      <c r="BK93" s="188">
        <f>ROUND(I93*H93,2)</f>
        <v>0</v>
      </c>
      <c r="BL93" s="18" t="s">
        <v>1634</v>
      </c>
      <c r="BM93" s="187" t="s">
        <v>1639</v>
      </c>
    </row>
    <row r="94" spans="1:65" s="2" customFormat="1" ht="11.25">
      <c r="A94" s="35"/>
      <c r="B94" s="36"/>
      <c r="C94" s="37"/>
      <c r="D94" s="189" t="s">
        <v>139</v>
      </c>
      <c r="E94" s="37"/>
      <c r="F94" s="190" t="s">
        <v>1638</v>
      </c>
      <c r="G94" s="37"/>
      <c r="H94" s="37"/>
      <c r="I94" s="191"/>
      <c r="J94" s="37"/>
      <c r="K94" s="37"/>
      <c r="L94" s="40"/>
      <c r="M94" s="192"/>
      <c r="N94" s="193"/>
      <c r="O94" s="65"/>
      <c r="P94" s="65"/>
      <c r="Q94" s="65"/>
      <c r="R94" s="65"/>
      <c r="S94" s="65"/>
      <c r="T94" s="66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T94" s="18" t="s">
        <v>139</v>
      </c>
      <c r="AU94" s="18" t="s">
        <v>82</v>
      </c>
    </row>
    <row r="95" spans="1:65" s="2" customFormat="1" ht="29.25">
      <c r="A95" s="35"/>
      <c r="B95" s="36"/>
      <c r="C95" s="37"/>
      <c r="D95" s="189" t="s">
        <v>233</v>
      </c>
      <c r="E95" s="37"/>
      <c r="F95" s="207" t="s">
        <v>1640</v>
      </c>
      <c r="G95" s="37"/>
      <c r="H95" s="37"/>
      <c r="I95" s="191"/>
      <c r="J95" s="37"/>
      <c r="K95" s="37"/>
      <c r="L95" s="40"/>
      <c r="M95" s="192"/>
      <c r="N95" s="193"/>
      <c r="O95" s="65"/>
      <c r="P95" s="65"/>
      <c r="Q95" s="65"/>
      <c r="R95" s="65"/>
      <c r="S95" s="65"/>
      <c r="T95" s="66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T95" s="18" t="s">
        <v>233</v>
      </c>
      <c r="AU95" s="18" t="s">
        <v>82</v>
      </c>
    </row>
    <row r="96" spans="1:65" s="2" customFormat="1" ht="16.5" customHeight="1">
      <c r="A96" s="35"/>
      <c r="B96" s="36"/>
      <c r="C96" s="176" t="s">
        <v>137</v>
      </c>
      <c r="D96" s="176" t="s">
        <v>132</v>
      </c>
      <c r="E96" s="177" t="s">
        <v>1641</v>
      </c>
      <c r="F96" s="178" t="s">
        <v>1642</v>
      </c>
      <c r="G96" s="179" t="s">
        <v>1626</v>
      </c>
      <c r="H96" s="180">
        <v>1</v>
      </c>
      <c r="I96" s="181"/>
      <c r="J96" s="182">
        <f>ROUND(I96*H96,2)</f>
        <v>0</v>
      </c>
      <c r="K96" s="178" t="s">
        <v>19</v>
      </c>
      <c r="L96" s="40"/>
      <c r="M96" s="183" t="s">
        <v>19</v>
      </c>
      <c r="N96" s="184" t="s">
        <v>42</v>
      </c>
      <c r="O96" s="65"/>
      <c r="P96" s="185">
        <f>O96*H96</f>
        <v>0</v>
      </c>
      <c r="Q96" s="185">
        <v>0</v>
      </c>
      <c r="R96" s="185">
        <f>Q96*H96</f>
        <v>0</v>
      </c>
      <c r="S96" s="185">
        <v>0</v>
      </c>
      <c r="T96" s="186">
        <f>S96*H96</f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87" t="s">
        <v>1634</v>
      </c>
      <c r="AT96" s="187" t="s">
        <v>132</v>
      </c>
      <c r="AU96" s="187" t="s">
        <v>82</v>
      </c>
      <c r="AY96" s="18" t="s">
        <v>130</v>
      </c>
      <c r="BE96" s="188">
        <f>IF(N96="základní",J96,0)</f>
        <v>0</v>
      </c>
      <c r="BF96" s="188">
        <f>IF(N96="snížená",J96,0)</f>
        <v>0</v>
      </c>
      <c r="BG96" s="188">
        <f>IF(N96="zákl. přenesená",J96,0)</f>
        <v>0</v>
      </c>
      <c r="BH96" s="188">
        <f>IF(N96="sníž. přenesená",J96,0)</f>
        <v>0</v>
      </c>
      <c r="BI96" s="188">
        <f>IF(N96="nulová",J96,0)</f>
        <v>0</v>
      </c>
      <c r="BJ96" s="18" t="s">
        <v>79</v>
      </c>
      <c r="BK96" s="188">
        <f>ROUND(I96*H96,2)</f>
        <v>0</v>
      </c>
      <c r="BL96" s="18" t="s">
        <v>1634</v>
      </c>
      <c r="BM96" s="187" t="s">
        <v>1643</v>
      </c>
    </row>
    <row r="97" spans="1:65" s="2" customFormat="1" ht="11.25">
      <c r="A97" s="35"/>
      <c r="B97" s="36"/>
      <c r="C97" s="37"/>
      <c r="D97" s="189" t="s">
        <v>139</v>
      </c>
      <c r="E97" s="37"/>
      <c r="F97" s="190" t="s">
        <v>1642</v>
      </c>
      <c r="G97" s="37"/>
      <c r="H97" s="37"/>
      <c r="I97" s="191"/>
      <c r="J97" s="37"/>
      <c r="K97" s="37"/>
      <c r="L97" s="40"/>
      <c r="M97" s="192"/>
      <c r="N97" s="193"/>
      <c r="O97" s="65"/>
      <c r="P97" s="65"/>
      <c r="Q97" s="65"/>
      <c r="R97" s="65"/>
      <c r="S97" s="65"/>
      <c r="T97" s="66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139</v>
      </c>
      <c r="AU97" s="18" t="s">
        <v>82</v>
      </c>
    </row>
    <row r="98" spans="1:65" s="2" customFormat="1" ht="39">
      <c r="A98" s="35"/>
      <c r="B98" s="36"/>
      <c r="C98" s="37"/>
      <c r="D98" s="189" t="s">
        <v>233</v>
      </c>
      <c r="E98" s="37"/>
      <c r="F98" s="207" t="s">
        <v>1644</v>
      </c>
      <c r="G98" s="37"/>
      <c r="H98" s="37"/>
      <c r="I98" s="191"/>
      <c r="J98" s="37"/>
      <c r="K98" s="37"/>
      <c r="L98" s="40"/>
      <c r="M98" s="192"/>
      <c r="N98" s="193"/>
      <c r="O98" s="65"/>
      <c r="P98" s="65"/>
      <c r="Q98" s="65"/>
      <c r="R98" s="65"/>
      <c r="S98" s="65"/>
      <c r="T98" s="66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T98" s="18" t="s">
        <v>233</v>
      </c>
      <c r="AU98" s="18" t="s">
        <v>82</v>
      </c>
    </row>
    <row r="99" spans="1:65" s="2" customFormat="1" ht="16.5" customHeight="1">
      <c r="A99" s="35"/>
      <c r="B99" s="36"/>
      <c r="C99" s="176" t="s">
        <v>164</v>
      </c>
      <c r="D99" s="176" t="s">
        <v>132</v>
      </c>
      <c r="E99" s="177" t="s">
        <v>1645</v>
      </c>
      <c r="F99" s="178" t="s">
        <v>1646</v>
      </c>
      <c r="G99" s="179" t="s">
        <v>1647</v>
      </c>
      <c r="H99" s="180">
        <v>1</v>
      </c>
      <c r="I99" s="181"/>
      <c r="J99" s="182">
        <f>ROUND(I99*H99,2)</f>
        <v>0</v>
      </c>
      <c r="K99" s="178" t="s">
        <v>19</v>
      </c>
      <c r="L99" s="40"/>
      <c r="M99" s="183" t="s">
        <v>19</v>
      </c>
      <c r="N99" s="184" t="s">
        <v>42</v>
      </c>
      <c r="O99" s="65"/>
      <c r="P99" s="185">
        <f>O99*H99</f>
        <v>0</v>
      </c>
      <c r="Q99" s="185">
        <v>0</v>
      </c>
      <c r="R99" s="185">
        <f>Q99*H99</f>
        <v>0</v>
      </c>
      <c r="S99" s="185">
        <v>0</v>
      </c>
      <c r="T99" s="186">
        <f>S99*H99</f>
        <v>0</v>
      </c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R99" s="187" t="s">
        <v>1634</v>
      </c>
      <c r="AT99" s="187" t="s">
        <v>132</v>
      </c>
      <c r="AU99" s="187" t="s">
        <v>82</v>
      </c>
      <c r="AY99" s="18" t="s">
        <v>130</v>
      </c>
      <c r="BE99" s="188">
        <f>IF(N99="základní",J99,0)</f>
        <v>0</v>
      </c>
      <c r="BF99" s="188">
        <f>IF(N99="snížená",J99,0)</f>
        <v>0</v>
      </c>
      <c r="BG99" s="188">
        <f>IF(N99="zákl. přenesená",J99,0)</f>
        <v>0</v>
      </c>
      <c r="BH99" s="188">
        <f>IF(N99="sníž. přenesená",J99,0)</f>
        <v>0</v>
      </c>
      <c r="BI99" s="188">
        <f>IF(N99="nulová",J99,0)</f>
        <v>0</v>
      </c>
      <c r="BJ99" s="18" t="s">
        <v>79</v>
      </c>
      <c r="BK99" s="188">
        <f>ROUND(I99*H99,2)</f>
        <v>0</v>
      </c>
      <c r="BL99" s="18" t="s">
        <v>1634</v>
      </c>
      <c r="BM99" s="187" t="s">
        <v>1648</v>
      </c>
    </row>
    <row r="100" spans="1:65" s="2" customFormat="1" ht="11.25">
      <c r="A100" s="35"/>
      <c r="B100" s="36"/>
      <c r="C100" s="37"/>
      <c r="D100" s="189" t="s">
        <v>139</v>
      </c>
      <c r="E100" s="37"/>
      <c r="F100" s="190" t="s">
        <v>1646</v>
      </c>
      <c r="G100" s="37"/>
      <c r="H100" s="37"/>
      <c r="I100" s="191"/>
      <c r="J100" s="37"/>
      <c r="K100" s="37"/>
      <c r="L100" s="40"/>
      <c r="M100" s="192"/>
      <c r="N100" s="193"/>
      <c r="O100" s="65"/>
      <c r="P100" s="65"/>
      <c r="Q100" s="65"/>
      <c r="R100" s="65"/>
      <c r="S100" s="65"/>
      <c r="T100" s="66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T100" s="18" t="s">
        <v>139</v>
      </c>
      <c r="AU100" s="18" t="s">
        <v>82</v>
      </c>
    </row>
    <row r="101" spans="1:65" s="2" customFormat="1" ht="19.5">
      <c r="A101" s="35"/>
      <c r="B101" s="36"/>
      <c r="C101" s="37"/>
      <c r="D101" s="189" t="s">
        <v>233</v>
      </c>
      <c r="E101" s="37"/>
      <c r="F101" s="207" t="s">
        <v>1649</v>
      </c>
      <c r="G101" s="37"/>
      <c r="H101" s="37"/>
      <c r="I101" s="191"/>
      <c r="J101" s="37"/>
      <c r="K101" s="37"/>
      <c r="L101" s="40"/>
      <c r="M101" s="192"/>
      <c r="N101" s="193"/>
      <c r="O101" s="65"/>
      <c r="P101" s="65"/>
      <c r="Q101" s="65"/>
      <c r="R101" s="65"/>
      <c r="S101" s="65"/>
      <c r="T101" s="66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T101" s="18" t="s">
        <v>233</v>
      </c>
      <c r="AU101" s="18" t="s">
        <v>82</v>
      </c>
    </row>
    <row r="102" spans="1:65" s="2" customFormat="1" ht="16.5" customHeight="1">
      <c r="A102" s="35"/>
      <c r="B102" s="36"/>
      <c r="C102" s="176" t="s">
        <v>170</v>
      </c>
      <c r="D102" s="176" t="s">
        <v>132</v>
      </c>
      <c r="E102" s="177" t="s">
        <v>1650</v>
      </c>
      <c r="F102" s="178" t="s">
        <v>1651</v>
      </c>
      <c r="G102" s="179" t="s">
        <v>1647</v>
      </c>
      <c r="H102" s="180">
        <v>1</v>
      </c>
      <c r="I102" s="181"/>
      <c r="J102" s="182">
        <f>ROUND(I102*H102,2)</f>
        <v>0</v>
      </c>
      <c r="K102" s="178" t="s">
        <v>19</v>
      </c>
      <c r="L102" s="40"/>
      <c r="M102" s="183" t="s">
        <v>19</v>
      </c>
      <c r="N102" s="184" t="s">
        <v>42</v>
      </c>
      <c r="O102" s="65"/>
      <c r="P102" s="185">
        <f>O102*H102</f>
        <v>0</v>
      </c>
      <c r="Q102" s="185">
        <v>0</v>
      </c>
      <c r="R102" s="185">
        <f>Q102*H102</f>
        <v>0</v>
      </c>
      <c r="S102" s="185">
        <v>0</v>
      </c>
      <c r="T102" s="186">
        <f>S102*H102</f>
        <v>0</v>
      </c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R102" s="187" t="s">
        <v>1634</v>
      </c>
      <c r="AT102" s="187" t="s">
        <v>132</v>
      </c>
      <c r="AU102" s="187" t="s">
        <v>82</v>
      </c>
      <c r="AY102" s="18" t="s">
        <v>130</v>
      </c>
      <c r="BE102" s="188">
        <f>IF(N102="základní",J102,0)</f>
        <v>0</v>
      </c>
      <c r="BF102" s="188">
        <f>IF(N102="snížená",J102,0)</f>
        <v>0</v>
      </c>
      <c r="BG102" s="188">
        <f>IF(N102="zákl. přenesená",J102,0)</f>
        <v>0</v>
      </c>
      <c r="BH102" s="188">
        <f>IF(N102="sníž. přenesená",J102,0)</f>
        <v>0</v>
      </c>
      <c r="BI102" s="188">
        <f>IF(N102="nulová",J102,0)</f>
        <v>0</v>
      </c>
      <c r="BJ102" s="18" t="s">
        <v>79</v>
      </c>
      <c r="BK102" s="188">
        <f>ROUND(I102*H102,2)</f>
        <v>0</v>
      </c>
      <c r="BL102" s="18" t="s">
        <v>1634</v>
      </c>
      <c r="BM102" s="187" t="s">
        <v>1652</v>
      </c>
    </row>
    <row r="103" spans="1:65" s="2" customFormat="1" ht="11.25">
      <c r="A103" s="35"/>
      <c r="B103" s="36"/>
      <c r="C103" s="37"/>
      <c r="D103" s="189" t="s">
        <v>139</v>
      </c>
      <c r="E103" s="37"/>
      <c r="F103" s="190" t="s">
        <v>1651</v>
      </c>
      <c r="G103" s="37"/>
      <c r="H103" s="37"/>
      <c r="I103" s="191"/>
      <c r="J103" s="37"/>
      <c r="K103" s="37"/>
      <c r="L103" s="40"/>
      <c r="M103" s="192"/>
      <c r="N103" s="193"/>
      <c r="O103" s="65"/>
      <c r="P103" s="65"/>
      <c r="Q103" s="65"/>
      <c r="R103" s="65"/>
      <c r="S103" s="65"/>
      <c r="T103" s="66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T103" s="18" t="s">
        <v>139</v>
      </c>
      <c r="AU103" s="18" t="s">
        <v>82</v>
      </c>
    </row>
    <row r="104" spans="1:65" s="2" customFormat="1" ht="16.5" customHeight="1">
      <c r="A104" s="35"/>
      <c r="B104" s="36"/>
      <c r="C104" s="176" t="s">
        <v>178</v>
      </c>
      <c r="D104" s="176" t="s">
        <v>132</v>
      </c>
      <c r="E104" s="177" t="s">
        <v>1653</v>
      </c>
      <c r="F104" s="178" t="s">
        <v>1654</v>
      </c>
      <c r="G104" s="179" t="s">
        <v>1626</v>
      </c>
      <c r="H104" s="180">
        <v>1</v>
      </c>
      <c r="I104" s="181"/>
      <c r="J104" s="182">
        <f>ROUND(I104*H104,2)</f>
        <v>0</v>
      </c>
      <c r="K104" s="178" t="s">
        <v>19</v>
      </c>
      <c r="L104" s="40"/>
      <c r="M104" s="183" t="s">
        <v>19</v>
      </c>
      <c r="N104" s="184" t="s">
        <v>42</v>
      </c>
      <c r="O104" s="65"/>
      <c r="P104" s="185">
        <f>O104*H104</f>
        <v>0</v>
      </c>
      <c r="Q104" s="185">
        <v>0</v>
      </c>
      <c r="R104" s="185">
        <f>Q104*H104</f>
        <v>0</v>
      </c>
      <c r="S104" s="185">
        <v>0</v>
      </c>
      <c r="T104" s="186">
        <f>S104*H104</f>
        <v>0</v>
      </c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187" t="s">
        <v>1634</v>
      </c>
      <c r="AT104" s="187" t="s">
        <v>132</v>
      </c>
      <c r="AU104" s="187" t="s">
        <v>82</v>
      </c>
      <c r="AY104" s="18" t="s">
        <v>130</v>
      </c>
      <c r="BE104" s="188">
        <f>IF(N104="základní",J104,0)</f>
        <v>0</v>
      </c>
      <c r="BF104" s="188">
        <f>IF(N104="snížená",J104,0)</f>
        <v>0</v>
      </c>
      <c r="BG104" s="188">
        <f>IF(N104="zákl. přenesená",J104,0)</f>
        <v>0</v>
      </c>
      <c r="BH104" s="188">
        <f>IF(N104="sníž. přenesená",J104,0)</f>
        <v>0</v>
      </c>
      <c r="BI104" s="188">
        <f>IF(N104="nulová",J104,0)</f>
        <v>0</v>
      </c>
      <c r="BJ104" s="18" t="s">
        <v>79</v>
      </c>
      <c r="BK104" s="188">
        <f>ROUND(I104*H104,2)</f>
        <v>0</v>
      </c>
      <c r="BL104" s="18" t="s">
        <v>1634</v>
      </c>
      <c r="BM104" s="187" t="s">
        <v>1655</v>
      </c>
    </row>
    <row r="105" spans="1:65" s="2" customFormat="1" ht="11.25">
      <c r="A105" s="35"/>
      <c r="B105" s="36"/>
      <c r="C105" s="37"/>
      <c r="D105" s="189" t="s">
        <v>139</v>
      </c>
      <c r="E105" s="37"/>
      <c r="F105" s="190" t="s">
        <v>1654</v>
      </c>
      <c r="G105" s="37"/>
      <c r="H105" s="37"/>
      <c r="I105" s="191"/>
      <c r="J105" s="37"/>
      <c r="K105" s="37"/>
      <c r="L105" s="40"/>
      <c r="M105" s="192"/>
      <c r="N105" s="193"/>
      <c r="O105" s="65"/>
      <c r="P105" s="65"/>
      <c r="Q105" s="65"/>
      <c r="R105" s="65"/>
      <c r="S105" s="65"/>
      <c r="T105" s="66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T105" s="18" t="s">
        <v>139</v>
      </c>
      <c r="AU105" s="18" t="s">
        <v>82</v>
      </c>
    </row>
    <row r="106" spans="1:65" s="2" customFormat="1" ht="39">
      <c r="A106" s="35"/>
      <c r="B106" s="36"/>
      <c r="C106" s="37"/>
      <c r="D106" s="189" t="s">
        <v>233</v>
      </c>
      <c r="E106" s="37"/>
      <c r="F106" s="207" t="s">
        <v>1656</v>
      </c>
      <c r="G106" s="37"/>
      <c r="H106" s="37"/>
      <c r="I106" s="191"/>
      <c r="J106" s="37"/>
      <c r="K106" s="37"/>
      <c r="L106" s="40"/>
      <c r="M106" s="192"/>
      <c r="N106" s="193"/>
      <c r="O106" s="65"/>
      <c r="P106" s="65"/>
      <c r="Q106" s="65"/>
      <c r="R106" s="65"/>
      <c r="S106" s="65"/>
      <c r="T106" s="66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T106" s="18" t="s">
        <v>233</v>
      </c>
      <c r="AU106" s="18" t="s">
        <v>82</v>
      </c>
    </row>
    <row r="107" spans="1:65" s="2" customFormat="1" ht="16.5" customHeight="1">
      <c r="A107" s="35"/>
      <c r="B107" s="36"/>
      <c r="C107" s="176" t="s">
        <v>186</v>
      </c>
      <c r="D107" s="176" t="s">
        <v>132</v>
      </c>
      <c r="E107" s="177" t="s">
        <v>1657</v>
      </c>
      <c r="F107" s="178" t="s">
        <v>1658</v>
      </c>
      <c r="G107" s="179" t="s">
        <v>1626</v>
      </c>
      <c r="H107" s="180">
        <v>1</v>
      </c>
      <c r="I107" s="181"/>
      <c r="J107" s="182">
        <f>ROUND(I107*H107,2)</f>
        <v>0</v>
      </c>
      <c r="K107" s="178" t="s">
        <v>19</v>
      </c>
      <c r="L107" s="40"/>
      <c r="M107" s="183" t="s">
        <v>19</v>
      </c>
      <c r="N107" s="184" t="s">
        <v>42</v>
      </c>
      <c r="O107" s="65"/>
      <c r="P107" s="185">
        <f>O107*H107</f>
        <v>0</v>
      </c>
      <c r="Q107" s="185">
        <v>0</v>
      </c>
      <c r="R107" s="185">
        <f>Q107*H107</f>
        <v>0</v>
      </c>
      <c r="S107" s="185">
        <v>0</v>
      </c>
      <c r="T107" s="186">
        <f>S107*H107</f>
        <v>0</v>
      </c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R107" s="187" t="s">
        <v>1634</v>
      </c>
      <c r="AT107" s="187" t="s">
        <v>132</v>
      </c>
      <c r="AU107" s="187" t="s">
        <v>82</v>
      </c>
      <c r="AY107" s="18" t="s">
        <v>130</v>
      </c>
      <c r="BE107" s="188">
        <f>IF(N107="základní",J107,0)</f>
        <v>0</v>
      </c>
      <c r="BF107" s="188">
        <f>IF(N107="snížená",J107,0)</f>
        <v>0</v>
      </c>
      <c r="BG107" s="188">
        <f>IF(N107="zákl. přenesená",J107,0)</f>
        <v>0</v>
      </c>
      <c r="BH107" s="188">
        <f>IF(N107="sníž. přenesená",J107,0)</f>
        <v>0</v>
      </c>
      <c r="BI107" s="188">
        <f>IF(N107="nulová",J107,0)</f>
        <v>0</v>
      </c>
      <c r="BJ107" s="18" t="s">
        <v>79</v>
      </c>
      <c r="BK107" s="188">
        <f>ROUND(I107*H107,2)</f>
        <v>0</v>
      </c>
      <c r="BL107" s="18" t="s">
        <v>1634</v>
      </c>
      <c r="BM107" s="187" t="s">
        <v>1659</v>
      </c>
    </row>
    <row r="108" spans="1:65" s="2" customFormat="1" ht="11.25">
      <c r="A108" s="35"/>
      <c r="B108" s="36"/>
      <c r="C108" s="37"/>
      <c r="D108" s="189" t="s">
        <v>139</v>
      </c>
      <c r="E108" s="37"/>
      <c r="F108" s="190" t="s">
        <v>1658</v>
      </c>
      <c r="G108" s="37"/>
      <c r="H108" s="37"/>
      <c r="I108" s="191"/>
      <c r="J108" s="37"/>
      <c r="K108" s="37"/>
      <c r="L108" s="40"/>
      <c r="M108" s="192"/>
      <c r="N108" s="193"/>
      <c r="O108" s="65"/>
      <c r="P108" s="65"/>
      <c r="Q108" s="65"/>
      <c r="R108" s="65"/>
      <c r="S108" s="65"/>
      <c r="T108" s="66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T108" s="18" t="s">
        <v>139</v>
      </c>
      <c r="AU108" s="18" t="s">
        <v>82</v>
      </c>
    </row>
    <row r="109" spans="1:65" s="2" customFormat="1" ht="29.25">
      <c r="A109" s="35"/>
      <c r="B109" s="36"/>
      <c r="C109" s="37"/>
      <c r="D109" s="189" t="s">
        <v>233</v>
      </c>
      <c r="E109" s="37"/>
      <c r="F109" s="207" t="s">
        <v>1660</v>
      </c>
      <c r="G109" s="37"/>
      <c r="H109" s="37"/>
      <c r="I109" s="191"/>
      <c r="J109" s="37"/>
      <c r="K109" s="37"/>
      <c r="L109" s="40"/>
      <c r="M109" s="192"/>
      <c r="N109" s="193"/>
      <c r="O109" s="65"/>
      <c r="P109" s="65"/>
      <c r="Q109" s="65"/>
      <c r="R109" s="65"/>
      <c r="S109" s="65"/>
      <c r="T109" s="66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T109" s="18" t="s">
        <v>233</v>
      </c>
      <c r="AU109" s="18" t="s">
        <v>82</v>
      </c>
    </row>
    <row r="110" spans="1:65" s="2" customFormat="1" ht="16.5" customHeight="1">
      <c r="A110" s="35"/>
      <c r="B110" s="36"/>
      <c r="C110" s="176" t="s">
        <v>194</v>
      </c>
      <c r="D110" s="176" t="s">
        <v>132</v>
      </c>
      <c r="E110" s="177" t="s">
        <v>1661</v>
      </c>
      <c r="F110" s="178" t="s">
        <v>1662</v>
      </c>
      <c r="G110" s="179" t="s">
        <v>1626</v>
      </c>
      <c r="H110" s="180">
        <v>1</v>
      </c>
      <c r="I110" s="181"/>
      <c r="J110" s="182">
        <f>ROUND(I110*H110,2)</f>
        <v>0</v>
      </c>
      <c r="K110" s="178" t="s">
        <v>19</v>
      </c>
      <c r="L110" s="40"/>
      <c r="M110" s="183" t="s">
        <v>19</v>
      </c>
      <c r="N110" s="184" t="s">
        <v>42</v>
      </c>
      <c r="O110" s="65"/>
      <c r="P110" s="185">
        <f>O110*H110</f>
        <v>0</v>
      </c>
      <c r="Q110" s="185">
        <v>0</v>
      </c>
      <c r="R110" s="185">
        <f>Q110*H110</f>
        <v>0</v>
      </c>
      <c r="S110" s="185">
        <v>0</v>
      </c>
      <c r="T110" s="186">
        <f>S110*H110</f>
        <v>0</v>
      </c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R110" s="187" t="s">
        <v>1634</v>
      </c>
      <c r="AT110" s="187" t="s">
        <v>132</v>
      </c>
      <c r="AU110" s="187" t="s">
        <v>82</v>
      </c>
      <c r="AY110" s="18" t="s">
        <v>130</v>
      </c>
      <c r="BE110" s="188">
        <f>IF(N110="základní",J110,0)</f>
        <v>0</v>
      </c>
      <c r="BF110" s="188">
        <f>IF(N110="snížená",J110,0)</f>
        <v>0</v>
      </c>
      <c r="BG110" s="188">
        <f>IF(N110="zákl. přenesená",J110,0)</f>
        <v>0</v>
      </c>
      <c r="BH110" s="188">
        <f>IF(N110="sníž. přenesená",J110,0)</f>
        <v>0</v>
      </c>
      <c r="BI110" s="188">
        <f>IF(N110="nulová",J110,0)</f>
        <v>0</v>
      </c>
      <c r="BJ110" s="18" t="s">
        <v>79</v>
      </c>
      <c r="BK110" s="188">
        <f>ROUND(I110*H110,2)</f>
        <v>0</v>
      </c>
      <c r="BL110" s="18" t="s">
        <v>1634</v>
      </c>
      <c r="BM110" s="187" t="s">
        <v>1663</v>
      </c>
    </row>
    <row r="111" spans="1:65" s="2" customFormat="1" ht="11.25">
      <c r="A111" s="35"/>
      <c r="B111" s="36"/>
      <c r="C111" s="37"/>
      <c r="D111" s="189" t="s">
        <v>139</v>
      </c>
      <c r="E111" s="37"/>
      <c r="F111" s="190" t="s">
        <v>1662</v>
      </c>
      <c r="G111" s="37"/>
      <c r="H111" s="37"/>
      <c r="I111" s="191"/>
      <c r="J111" s="37"/>
      <c r="K111" s="37"/>
      <c r="L111" s="40"/>
      <c r="M111" s="192"/>
      <c r="N111" s="193"/>
      <c r="O111" s="65"/>
      <c r="P111" s="65"/>
      <c r="Q111" s="65"/>
      <c r="R111" s="65"/>
      <c r="S111" s="65"/>
      <c r="T111" s="66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T111" s="18" t="s">
        <v>139</v>
      </c>
      <c r="AU111" s="18" t="s">
        <v>82</v>
      </c>
    </row>
    <row r="112" spans="1:65" s="2" customFormat="1" ht="39">
      <c r="A112" s="35"/>
      <c r="B112" s="36"/>
      <c r="C112" s="37"/>
      <c r="D112" s="189" t="s">
        <v>233</v>
      </c>
      <c r="E112" s="37"/>
      <c r="F112" s="207" t="s">
        <v>1664</v>
      </c>
      <c r="G112" s="37"/>
      <c r="H112" s="37"/>
      <c r="I112" s="191"/>
      <c r="J112" s="37"/>
      <c r="K112" s="37"/>
      <c r="L112" s="40"/>
      <c r="M112" s="192"/>
      <c r="N112" s="193"/>
      <c r="O112" s="65"/>
      <c r="P112" s="65"/>
      <c r="Q112" s="65"/>
      <c r="R112" s="65"/>
      <c r="S112" s="65"/>
      <c r="T112" s="66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T112" s="18" t="s">
        <v>233</v>
      </c>
      <c r="AU112" s="18" t="s">
        <v>82</v>
      </c>
    </row>
    <row r="113" spans="1:65" s="2" customFormat="1" ht="16.5" customHeight="1">
      <c r="A113" s="35"/>
      <c r="B113" s="36"/>
      <c r="C113" s="176" t="s">
        <v>200</v>
      </c>
      <c r="D113" s="176" t="s">
        <v>132</v>
      </c>
      <c r="E113" s="177" t="s">
        <v>1665</v>
      </c>
      <c r="F113" s="178" t="s">
        <v>1666</v>
      </c>
      <c r="G113" s="179" t="s">
        <v>1626</v>
      </c>
      <c r="H113" s="180">
        <v>1</v>
      </c>
      <c r="I113" s="181"/>
      <c r="J113" s="182">
        <f>ROUND(I113*H113,2)</f>
        <v>0</v>
      </c>
      <c r="K113" s="178" t="s">
        <v>19</v>
      </c>
      <c r="L113" s="40"/>
      <c r="M113" s="183" t="s">
        <v>19</v>
      </c>
      <c r="N113" s="184" t="s">
        <v>42</v>
      </c>
      <c r="O113" s="65"/>
      <c r="P113" s="185">
        <f>O113*H113</f>
        <v>0</v>
      </c>
      <c r="Q113" s="185">
        <v>0</v>
      </c>
      <c r="R113" s="185">
        <f>Q113*H113</f>
        <v>0</v>
      </c>
      <c r="S113" s="185">
        <v>0</v>
      </c>
      <c r="T113" s="186">
        <f>S113*H113</f>
        <v>0</v>
      </c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R113" s="187" t="s">
        <v>1634</v>
      </c>
      <c r="AT113" s="187" t="s">
        <v>132</v>
      </c>
      <c r="AU113" s="187" t="s">
        <v>82</v>
      </c>
      <c r="AY113" s="18" t="s">
        <v>130</v>
      </c>
      <c r="BE113" s="188">
        <f>IF(N113="základní",J113,0)</f>
        <v>0</v>
      </c>
      <c r="BF113" s="188">
        <f>IF(N113="snížená",J113,0)</f>
        <v>0</v>
      </c>
      <c r="BG113" s="188">
        <f>IF(N113="zákl. přenesená",J113,0)</f>
        <v>0</v>
      </c>
      <c r="BH113" s="188">
        <f>IF(N113="sníž. přenesená",J113,0)</f>
        <v>0</v>
      </c>
      <c r="BI113" s="188">
        <f>IF(N113="nulová",J113,0)</f>
        <v>0</v>
      </c>
      <c r="BJ113" s="18" t="s">
        <v>79</v>
      </c>
      <c r="BK113" s="188">
        <f>ROUND(I113*H113,2)</f>
        <v>0</v>
      </c>
      <c r="BL113" s="18" t="s">
        <v>1634</v>
      </c>
      <c r="BM113" s="187" t="s">
        <v>1667</v>
      </c>
    </row>
    <row r="114" spans="1:65" s="2" customFormat="1" ht="11.25">
      <c r="A114" s="35"/>
      <c r="B114" s="36"/>
      <c r="C114" s="37"/>
      <c r="D114" s="189" t="s">
        <v>139</v>
      </c>
      <c r="E114" s="37"/>
      <c r="F114" s="190" t="s">
        <v>1666</v>
      </c>
      <c r="G114" s="37"/>
      <c r="H114" s="37"/>
      <c r="I114" s="191"/>
      <c r="J114" s="37"/>
      <c r="K114" s="37"/>
      <c r="L114" s="40"/>
      <c r="M114" s="192"/>
      <c r="N114" s="193"/>
      <c r="O114" s="65"/>
      <c r="P114" s="65"/>
      <c r="Q114" s="65"/>
      <c r="R114" s="65"/>
      <c r="S114" s="65"/>
      <c r="T114" s="66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T114" s="18" t="s">
        <v>139</v>
      </c>
      <c r="AU114" s="18" t="s">
        <v>82</v>
      </c>
    </row>
    <row r="115" spans="1:65" s="2" customFormat="1" ht="19.5">
      <c r="A115" s="35"/>
      <c r="B115" s="36"/>
      <c r="C115" s="37"/>
      <c r="D115" s="189" t="s">
        <v>233</v>
      </c>
      <c r="E115" s="37"/>
      <c r="F115" s="207" t="s">
        <v>1668</v>
      </c>
      <c r="G115" s="37"/>
      <c r="H115" s="37"/>
      <c r="I115" s="191"/>
      <c r="J115" s="37"/>
      <c r="K115" s="37"/>
      <c r="L115" s="40"/>
      <c r="M115" s="192"/>
      <c r="N115" s="193"/>
      <c r="O115" s="65"/>
      <c r="P115" s="65"/>
      <c r="Q115" s="65"/>
      <c r="R115" s="65"/>
      <c r="S115" s="65"/>
      <c r="T115" s="66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T115" s="18" t="s">
        <v>233</v>
      </c>
      <c r="AU115" s="18" t="s">
        <v>82</v>
      </c>
    </row>
    <row r="116" spans="1:65" s="2" customFormat="1" ht="16.5" customHeight="1">
      <c r="A116" s="35"/>
      <c r="B116" s="36"/>
      <c r="C116" s="176" t="s">
        <v>205</v>
      </c>
      <c r="D116" s="176" t="s">
        <v>132</v>
      </c>
      <c r="E116" s="177" t="s">
        <v>1669</v>
      </c>
      <c r="F116" s="178" t="s">
        <v>1670</v>
      </c>
      <c r="G116" s="179" t="s">
        <v>1626</v>
      </c>
      <c r="H116" s="180">
        <v>1</v>
      </c>
      <c r="I116" s="181"/>
      <c r="J116" s="182">
        <f>ROUND(I116*H116,2)</f>
        <v>0</v>
      </c>
      <c r="K116" s="178" t="s">
        <v>19</v>
      </c>
      <c r="L116" s="40"/>
      <c r="M116" s="183" t="s">
        <v>19</v>
      </c>
      <c r="N116" s="184" t="s">
        <v>42</v>
      </c>
      <c r="O116" s="65"/>
      <c r="P116" s="185">
        <f>O116*H116</f>
        <v>0</v>
      </c>
      <c r="Q116" s="185">
        <v>0</v>
      </c>
      <c r="R116" s="185">
        <f>Q116*H116</f>
        <v>0</v>
      </c>
      <c r="S116" s="185">
        <v>0</v>
      </c>
      <c r="T116" s="186">
        <f>S116*H116</f>
        <v>0</v>
      </c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R116" s="187" t="s">
        <v>1627</v>
      </c>
      <c r="AT116" s="187" t="s">
        <v>132</v>
      </c>
      <c r="AU116" s="187" t="s">
        <v>82</v>
      </c>
      <c r="AY116" s="18" t="s">
        <v>130</v>
      </c>
      <c r="BE116" s="188">
        <f>IF(N116="základní",J116,0)</f>
        <v>0</v>
      </c>
      <c r="BF116" s="188">
        <f>IF(N116="snížená",J116,0)</f>
        <v>0</v>
      </c>
      <c r="BG116" s="188">
        <f>IF(N116="zákl. přenesená",J116,0)</f>
        <v>0</v>
      </c>
      <c r="BH116" s="188">
        <f>IF(N116="sníž. přenesená",J116,0)</f>
        <v>0</v>
      </c>
      <c r="BI116" s="188">
        <f>IF(N116="nulová",J116,0)</f>
        <v>0</v>
      </c>
      <c r="BJ116" s="18" t="s">
        <v>79</v>
      </c>
      <c r="BK116" s="188">
        <f>ROUND(I116*H116,2)</f>
        <v>0</v>
      </c>
      <c r="BL116" s="18" t="s">
        <v>1627</v>
      </c>
      <c r="BM116" s="187" t="s">
        <v>1671</v>
      </c>
    </row>
    <row r="117" spans="1:65" s="2" customFormat="1" ht="11.25">
      <c r="A117" s="35"/>
      <c r="B117" s="36"/>
      <c r="C117" s="37"/>
      <c r="D117" s="189" t="s">
        <v>139</v>
      </c>
      <c r="E117" s="37"/>
      <c r="F117" s="190" t="s">
        <v>1670</v>
      </c>
      <c r="G117" s="37"/>
      <c r="H117" s="37"/>
      <c r="I117" s="191"/>
      <c r="J117" s="37"/>
      <c r="K117" s="37"/>
      <c r="L117" s="40"/>
      <c r="M117" s="192"/>
      <c r="N117" s="193"/>
      <c r="O117" s="65"/>
      <c r="P117" s="65"/>
      <c r="Q117" s="65"/>
      <c r="R117" s="65"/>
      <c r="S117" s="65"/>
      <c r="T117" s="66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18" t="s">
        <v>139</v>
      </c>
      <c r="AU117" s="18" t="s">
        <v>82</v>
      </c>
    </row>
    <row r="118" spans="1:65" s="2" customFormat="1" ht="19.5">
      <c r="A118" s="35"/>
      <c r="B118" s="36"/>
      <c r="C118" s="37"/>
      <c r="D118" s="189" t="s">
        <v>233</v>
      </c>
      <c r="E118" s="37"/>
      <c r="F118" s="207" t="s">
        <v>1672</v>
      </c>
      <c r="G118" s="37"/>
      <c r="H118" s="37"/>
      <c r="I118" s="191"/>
      <c r="J118" s="37"/>
      <c r="K118" s="37"/>
      <c r="L118" s="40"/>
      <c r="M118" s="192"/>
      <c r="N118" s="193"/>
      <c r="O118" s="65"/>
      <c r="P118" s="65"/>
      <c r="Q118" s="65"/>
      <c r="R118" s="65"/>
      <c r="S118" s="65"/>
      <c r="T118" s="66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8" t="s">
        <v>233</v>
      </c>
      <c r="AU118" s="18" t="s">
        <v>82</v>
      </c>
    </row>
    <row r="119" spans="1:65" s="12" customFormat="1" ht="22.9" customHeight="1">
      <c r="B119" s="160"/>
      <c r="C119" s="161"/>
      <c r="D119" s="162" t="s">
        <v>70</v>
      </c>
      <c r="E119" s="174" t="s">
        <v>1673</v>
      </c>
      <c r="F119" s="174" t="s">
        <v>1674</v>
      </c>
      <c r="G119" s="161"/>
      <c r="H119" s="161"/>
      <c r="I119" s="164"/>
      <c r="J119" s="175">
        <f>BK119</f>
        <v>0</v>
      </c>
      <c r="K119" s="161"/>
      <c r="L119" s="166"/>
      <c r="M119" s="167"/>
      <c r="N119" s="168"/>
      <c r="O119" s="168"/>
      <c r="P119" s="169">
        <f>SUM(P120:P131)</f>
        <v>0</v>
      </c>
      <c r="Q119" s="168"/>
      <c r="R119" s="169">
        <f>SUM(R120:R131)</f>
        <v>0</v>
      </c>
      <c r="S119" s="168"/>
      <c r="T119" s="170">
        <f>SUM(T120:T131)</f>
        <v>0</v>
      </c>
      <c r="AR119" s="171" t="s">
        <v>164</v>
      </c>
      <c r="AT119" s="172" t="s">
        <v>70</v>
      </c>
      <c r="AU119" s="172" t="s">
        <v>79</v>
      </c>
      <c r="AY119" s="171" t="s">
        <v>130</v>
      </c>
      <c r="BK119" s="173">
        <f>SUM(BK120:BK131)</f>
        <v>0</v>
      </c>
    </row>
    <row r="120" spans="1:65" s="2" customFormat="1" ht="16.5" customHeight="1">
      <c r="A120" s="35"/>
      <c r="B120" s="36"/>
      <c r="C120" s="176" t="s">
        <v>8</v>
      </c>
      <c r="D120" s="176" t="s">
        <v>132</v>
      </c>
      <c r="E120" s="177" t="s">
        <v>1675</v>
      </c>
      <c r="F120" s="178" t="s">
        <v>1676</v>
      </c>
      <c r="G120" s="179" t="s">
        <v>1626</v>
      </c>
      <c r="H120" s="180">
        <v>1</v>
      </c>
      <c r="I120" s="181"/>
      <c r="J120" s="182">
        <f>ROUND(I120*H120,2)</f>
        <v>0</v>
      </c>
      <c r="K120" s="178" t="s">
        <v>1677</v>
      </c>
      <c r="L120" s="40"/>
      <c r="M120" s="183" t="s">
        <v>19</v>
      </c>
      <c r="N120" s="184" t="s">
        <v>42</v>
      </c>
      <c r="O120" s="65"/>
      <c r="P120" s="185">
        <f>O120*H120</f>
        <v>0</v>
      </c>
      <c r="Q120" s="185">
        <v>0</v>
      </c>
      <c r="R120" s="185">
        <f>Q120*H120</f>
        <v>0</v>
      </c>
      <c r="S120" s="185">
        <v>0</v>
      </c>
      <c r="T120" s="186">
        <f>S120*H120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187" t="s">
        <v>1634</v>
      </c>
      <c r="AT120" s="187" t="s">
        <v>132</v>
      </c>
      <c r="AU120" s="187" t="s">
        <v>82</v>
      </c>
      <c r="AY120" s="18" t="s">
        <v>130</v>
      </c>
      <c r="BE120" s="188">
        <f>IF(N120="základní",J120,0)</f>
        <v>0</v>
      </c>
      <c r="BF120" s="188">
        <f>IF(N120="snížená",J120,0)</f>
        <v>0</v>
      </c>
      <c r="BG120" s="188">
        <f>IF(N120="zákl. přenesená",J120,0)</f>
        <v>0</v>
      </c>
      <c r="BH120" s="188">
        <f>IF(N120="sníž. přenesená",J120,0)</f>
        <v>0</v>
      </c>
      <c r="BI120" s="188">
        <f>IF(N120="nulová",J120,0)</f>
        <v>0</v>
      </c>
      <c r="BJ120" s="18" t="s">
        <v>79</v>
      </c>
      <c r="BK120" s="188">
        <f>ROUND(I120*H120,2)</f>
        <v>0</v>
      </c>
      <c r="BL120" s="18" t="s">
        <v>1634</v>
      </c>
      <c r="BM120" s="187" t="s">
        <v>1678</v>
      </c>
    </row>
    <row r="121" spans="1:65" s="2" customFormat="1" ht="11.25">
      <c r="A121" s="35"/>
      <c r="B121" s="36"/>
      <c r="C121" s="37"/>
      <c r="D121" s="189" t="s">
        <v>139</v>
      </c>
      <c r="E121" s="37"/>
      <c r="F121" s="190" t="s">
        <v>1676</v>
      </c>
      <c r="G121" s="37"/>
      <c r="H121" s="37"/>
      <c r="I121" s="191"/>
      <c r="J121" s="37"/>
      <c r="K121" s="37"/>
      <c r="L121" s="40"/>
      <c r="M121" s="192"/>
      <c r="N121" s="193"/>
      <c r="O121" s="65"/>
      <c r="P121" s="65"/>
      <c r="Q121" s="65"/>
      <c r="R121" s="65"/>
      <c r="S121" s="65"/>
      <c r="T121" s="66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8" t="s">
        <v>139</v>
      </c>
      <c r="AU121" s="18" t="s">
        <v>82</v>
      </c>
    </row>
    <row r="122" spans="1:65" s="2" customFormat="1" ht="11.25">
      <c r="A122" s="35"/>
      <c r="B122" s="36"/>
      <c r="C122" s="37"/>
      <c r="D122" s="194" t="s">
        <v>141</v>
      </c>
      <c r="E122" s="37"/>
      <c r="F122" s="195" t="s">
        <v>1679</v>
      </c>
      <c r="G122" s="37"/>
      <c r="H122" s="37"/>
      <c r="I122" s="191"/>
      <c r="J122" s="37"/>
      <c r="K122" s="37"/>
      <c r="L122" s="40"/>
      <c r="M122" s="192"/>
      <c r="N122" s="193"/>
      <c r="O122" s="65"/>
      <c r="P122" s="65"/>
      <c r="Q122" s="65"/>
      <c r="R122" s="65"/>
      <c r="S122" s="65"/>
      <c r="T122" s="66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141</v>
      </c>
      <c r="AU122" s="18" t="s">
        <v>82</v>
      </c>
    </row>
    <row r="123" spans="1:65" s="2" customFormat="1" ht="19.5">
      <c r="A123" s="35"/>
      <c r="B123" s="36"/>
      <c r="C123" s="37"/>
      <c r="D123" s="189" t="s">
        <v>233</v>
      </c>
      <c r="E123" s="37"/>
      <c r="F123" s="207" t="s">
        <v>1680</v>
      </c>
      <c r="G123" s="37"/>
      <c r="H123" s="37"/>
      <c r="I123" s="191"/>
      <c r="J123" s="37"/>
      <c r="K123" s="37"/>
      <c r="L123" s="40"/>
      <c r="M123" s="192"/>
      <c r="N123" s="193"/>
      <c r="O123" s="65"/>
      <c r="P123" s="65"/>
      <c r="Q123" s="65"/>
      <c r="R123" s="65"/>
      <c r="S123" s="65"/>
      <c r="T123" s="66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233</v>
      </c>
      <c r="AU123" s="18" t="s">
        <v>82</v>
      </c>
    </row>
    <row r="124" spans="1:65" s="2" customFormat="1" ht="16.5" customHeight="1">
      <c r="A124" s="35"/>
      <c r="B124" s="36"/>
      <c r="C124" s="176" t="s">
        <v>219</v>
      </c>
      <c r="D124" s="176" t="s">
        <v>132</v>
      </c>
      <c r="E124" s="177" t="s">
        <v>1681</v>
      </c>
      <c r="F124" s="178" t="s">
        <v>1682</v>
      </c>
      <c r="G124" s="179" t="s">
        <v>1626</v>
      </c>
      <c r="H124" s="180">
        <v>1</v>
      </c>
      <c r="I124" s="181"/>
      <c r="J124" s="182">
        <f>ROUND(I124*H124,2)</f>
        <v>0</v>
      </c>
      <c r="K124" s="178" t="s">
        <v>1677</v>
      </c>
      <c r="L124" s="40"/>
      <c r="M124" s="183" t="s">
        <v>19</v>
      </c>
      <c r="N124" s="184" t="s">
        <v>42</v>
      </c>
      <c r="O124" s="65"/>
      <c r="P124" s="185">
        <f>O124*H124</f>
        <v>0</v>
      </c>
      <c r="Q124" s="185">
        <v>0</v>
      </c>
      <c r="R124" s="185">
        <f>Q124*H124</f>
        <v>0</v>
      </c>
      <c r="S124" s="185">
        <v>0</v>
      </c>
      <c r="T124" s="186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87" t="s">
        <v>1634</v>
      </c>
      <c r="AT124" s="187" t="s">
        <v>132</v>
      </c>
      <c r="AU124" s="187" t="s">
        <v>82</v>
      </c>
      <c r="AY124" s="18" t="s">
        <v>130</v>
      </c>
      <c r="BE124" s="188">
        <f>IF(N124="základní",J124,0)</f>
        <v>0</v>
      </c>
      <c r="BF124" s="188">
        <f>IF(N124="snížená",J124,0)</f>
        <v>0</v>
      </c>
      <c r="BG124" s="188">
        <f>IF(N124="zákl. přenesená",J124,0)</f>
        <v>0</v>
      </c>
      <c r="BH124" s="188">
        <f>IF(N124="sníž. přenesená",J124,0)</f>
        <v>0</v>
      </c>
      <c r="BI124" s="188">
        <f>IF(N124="nulová",J124,0)</f>
        <v>0</v>
      </c>
      <c r="BJ124" s="18" t="s">
        <v>79</v>
      </c>
      <c r="BK124" s="188">
        <f>ROUND(I124*H124,2)</f>
        <v>0</v>
      </c>
      <c r="BL124" s="18" t="s">
        <v>1634</v>
      </c>
      <c r="BM124" s="187" t="s">
        <v>1683</v>
      </c>
    </row>
    <row r="125" spans="1:65" s="2" customFormat="1" ht="11.25">
      <c r="A125" s="35"/>
      <c r="B125" s="36"/>
      <c r="C125" s="37"/>
      <c r="D125" s="189" t="s">
        <v>139</v>
      </c>
      <c r="E125" s="37"/>
      <c r="F125" s="190" t="s">
        <v>1682</v>
      </c>
      <c r="G125" s="37"/>
      <c r="H125" s="37"/>
      <c r="I125" s="191"/>
      <c r="J125" s="37"/>
      <c r="K125" s="37"/>
      <c r="L125" s="40"/>
      <c r="M125" s="192"/>
      <c r="N125" s="193"/>
      <c r="O125" s="65"/>
      <c r="P125" s="65"/>
      <c r="Q125" s="65"/>
      <c r="R125" s="65"/>
      <c r="S125" s="65"/>
      <c r="T125" s="66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139</v>
      </c>
      <c r="AU125" s="18" t="s">
        <v>82</v>
      </c>
    </row>
    <row r="126" spans="1:65" s="2" customFormat="1" ht="11.25">
      <c r="A126" s="35"/>
      <c r="B126" s="36"/>
      <c r="C126" s="37"/>
      <c r="D126" s="194" t="s">
        <v>141</v>
      </c>
      <c r="E126" s="37"/>
      <c r="F126" s="195" t="s">
        <v>1684</v>
      </c>
      <c r="G126" s="37"/>
      <c r="H126" s="37"/>
      <c r="I126" s="191"/>
      <c r="J126" s="37"/>
      <c r="K126" s="37"/>
      <c r="L126" s="40"/>
      <c r="M126" s="192"/>
      <c r="N126" s="193"/>
      <c r="O126" s="65"/>
      <c r="P126" s="65"/>
      <c r="Q126" s="65"/>
      <c r="R126" s="65"/>
      <c r="S126" s="65"/>
      <c r="T126" s="66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8" t="s">
        <v>141</v>
      </c>
      <c r="AU126" s="18" t="s">
        <v>82</v>
      </c>
    </row>
    <row r="127" spans="1:65" s="2" customFormat="1" ht="29.25">
      <c r="A127" s="35"/>
      <c r="B127" s="36"/>
      <c r="C127" s="37"/>
      <c r="D127" s="189" t="s">
        <v>233</v>
      </c>
      <c r="E127" s="37"/>
      <c r="F127" s="207" t="s">
        <v>1685</v>
      </c>
      <c r="G127" s="37"/>
      <c r="H127" s="37"/>
      <c r="I127" s="191"/>
      <c r="J127" s="37"/>
      <c r="K127" s="37"/>
      <c r="L127" s="40"/>
      <c r="M127" s="192"/>
      <c r="N127" s="193"/>
      <c r="O127" s="65"/>
      <c r="P127" s="65"/>
      <c r="Q127" s="65"/>
      <c r="R127" s="65"/>
      <c r="S127" s="65"/>
      <c r="T127" s="66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8" t="s">
        <v>233</v>
      </c>
      <c r="AU127" s="18" t="s">
        <v>82</v>
      </c>
    </row>
    <row r="128" spans="1:65" s="2" customFormat="1" ht="16.5" customHeight="1">
      <c r="A128" s="35"/>
      <c r="B128" s="36"/>
      <c r="C128" s="176" t="s">
        <v>227</v>
      </c>
      <c r="D128" s="176" t="s">
        <v>132</v>
      </c>
      <c r="E128" s="177" t="s">
        <v>1686</v>
      </c>
      <c r="F128" s="178" t="s">
        <v>1687</v>
      </c>
      <c r="G128" s="179" t="s">
        <v>1626</v>
      </c>
      <c r="H128" s="180">
        <v>1</v>
      </c>
      <c r="I128" s="181"/>
      <c r="J128" s="182">
        <f>ROUND(I128*H128,2)</f>
        <v>0</v>
      </c>
      <c r="K128" s="178" t="s">
        <v>1677</v>
      </c>
      <c r="L128" s="40"/>
      <c r="M128" s="183" t="s">
        <v>19</v>
      </c>
      <c r="N128" s="184" t="s">
        <v>42</v>
      </c>
      <c r="O128" s="65"/>
      <c r="P128" s="185">
        <f>O128*H128</f>
        <v>0</v>
      </c>
      <c r="Q128" s="185">
        <v>0</v>
      </c>
      <c r="R128" s="185">
        <f>Q128*H128</f>
        <v>0</v>
      </c>
      <c r="S128" s="185">
        <v>0</v>
      </c>
      <c r="T128" s="186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87" t="s">
        <v>1634</v>
      </c>
      <c r="AT128" s="187" t="s">
        <v>132</v>
      </c>
      <c r="AU128" s="187" t="s">
        <v>82</v>
      </c>
      <c r="AY128" s="18" t="s">
        <v>130</v>
      </c>
      <c r="BE128" s="188">
        <f>IF(N128="základní",J128,0)</f>
        <v>0</v>
      </c>
      <c r="BF128" s="188">
        <f>IF(N128="snížená",J128,0)</f>
        <v>0</v>
      </c>
      <c r="BG128" s="188">
        <f>IF(N128="zákl. přenesená",J128,0)</f>
        <v>0</v>
      </c>
      <c r="BH128" s="188">
        <f>IF(N128="sníž. přenesená",J128,0)</f>
        <v>0</v>
      </c>
      <c r="BI128" s="188">
        <f>IF(N128="nulová",J128,0)</f>
        <v>0</v>
      </c>
      <c r="BJ128" s="18" t="s">
        <v>79</v>
      </c>
      <c r="BK128" s="188">
        <f>ROUND(I128*H128,2)</f>
        <v>0</v>
      </c>
      <c r="BL128" s="18" t="s">
        <v>1634</v>
      </c>
      <c r="BM128" s="187" t="s">
        <v>1688</v>
      </c>
    </row>
    <row r="129" spans="1:47" s="2" customFormat="1" ht="11.25">
      <c r="A129" s="35"/>
      <c r="B129" s="36"/>
      <c r="C129" s="37"/>
      <c r="D129" s="189" t="s">
        <v>139</v>
      </c>
      <c r="E129" s="37"/>
      <c r="F129" s="190" t="s">
        <v>1687</v>
      </c>
      <c r="G129" s="37"/>
      <c r="H129" s="37"/>
      <c r="I129" s="191"/>
      <c r="J129" s="37"/>
      <c r="K129" s="37"/>
      <c r="L129" s="40"/>
      <c r="M129" s="192"/>
      <c r="N129" s="193"/>
      <c r="O129" s="65"/>
      <c r="P129" s="65"/>
      <c r="Q129" s="65"/>
      <c r="R129" s="65"/>
      <c r="S129" s="65"/>
      <c r="T129" s="66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139</v>
      </c>
      <c r="AU129" s="18" t="s">
        <v>82</v>
      </c>
    </row>
    <row r="130" spans="1:47" s="2" customFormat="1" ht="11.25">
      <c r="A130" s="35"/>
      <c r="B130" s="36"/>
      <c r="C130" s="37"/>
      <c r="D130" s="194" t="s">
        <v>141</v>
      </c>
      <c r="E130" s="37"/>
      <c r="F130" s="195" t="s">
        <v>1689</v>
      </c>
      <c r="G130" s="37"/>
      <c r="H130" s="37"/>
      <c r="I130" s="191"/>
      <c r="J130" s="37"/>
      <c r="K130" s="37"/>
      <c r="L130" s="40"/>
      <c r="M130" s="192"/>
      <c r="N130" s="193"/>
      <c r="O130" s="65"/>
      <c r="P130" s="65"/>
      <c r="Q130" s="65"/>
      <c r="R130" s="65"/>
      <c r="S130" s="65"/>
      <c r="T130" s="66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8" t="s">
        <v>141</v>
      </c>
      <c r="AU130" s="18" t="s">
        <v>82</v>
      </c>
    </row>
    <row r="131" spans="1:47" s="2" customFormat="1" ht="29.25">
      <c r="A131" s="35"/>
      <c r="B131" s="36"/>
      <c r="C131" s="37"/>
      <c r="D131" s="189" t="s">
        <v>233</v>
      </c>
      <c r="E131" s="37"/>
      <c r="F131" s="207" t="s">
        <v>1690</v>
      </c>
      <c r="G131" s="37"/>
      <c r="H131" s="37"/>
      <c r="I131" s="191"/>
      <c r="J131" s="37"/>
      <c r="K131" s="37"/>
      <c r="L131" s="40"/>
      <c r="M131" s="228"/>
      <c r="N131" s="229"/>
      <c r="O131" s="230"/>
      <c r="P131" s="230"/>
      <c r="Q131" s="230"/>
      <c r="R131" s="230"/>
      <c r="S131" s="230"/>
      <c r="T131" s="231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233</v>
      </c>
      <c r="AU131" s="18" t="s">
        <v>82</v>
      </c>
    </row>
    <row r="132" spans="1:47" s="2" customFormat="1" ht="6.95" customHeight="1">
      <c r="A132" s="35"/>
      <c r="B132" s="48"/>
      <c r="C132" s="49"/>
      <c r="D132" s="49"/>
      <c r="E132" s="49"/>
      <c r="F132" s="49"/>
      <c r="G132" s="49"/>
      <c r="H132" s="49"/>
      <c r="I132" s="49"/>
      <c r="J132" s="49"/>
      <c r="K132" s="49"/>
      <c r="L132" s="40"/>
      <c r="M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</sheetData>
  <sheetProtection algorithmName="SHA-512" hashValue="MtJgwIu0+HkgERBsVMS1EEMA7D8MMM2auaaOxhIeLOBLa41OFShMemfeKKG60mt9a8IZ02R2y3mRm3ouVAAvGg==" saltValue="fQ1H7HZM0bXJe0MdU6tXEQ5m01zyubbkROiEAXAe6NwaxQIuU8pI5UqO6goba2Q6OPRXOCR6o1WPteOt/0TTOQ==" spinCount="100000" sheet="1" objects="1" scenarios="1" formatColumns="0" formatRows="0" autoFilter="0"/>
  <autoFilter ref="C82:K131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122" r:id="rId1"/>
    <hyperlink ref="F126" r:id="rId2"/>
    <hyperlink ref="F130" r:id="rId3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32" customWidth="1"/>
    <col min="2" max="2" width="1.6640625" style="232" customWidth="1"/>
    <col min="3" max="4" width="5" style="232" customWidth="1"/>
    <col min="5" max="5" width="11.6640625" style="232" customWidth="1"/>
    <col min="6" max="6" width="9.1640625" style="232" customWidth="1"/>
    <col min="7" max="7" width="5" style="232" customWidth="1"/>
    <col min="8" max="8" width="77.83203125" style="232" customWidth="1"/>
    <col min="9" max="10" width="20" style="232" customWidth="1"/>
    <col min="11" max="11" width="1.6640625" style="232" customWidth="1"/>
  </cols>
  <sheetData>
    <row r="1" spans="2:11" s="1" customFormat="1" ht="37.5" customHeight="1"/>
    <row r="2" spans="2:11" s="1" customFormat="1" ht="7.5" customHeight="1">
      <c r="B2" s="233"/>
      <c r="C2" s="234"/>
      <c r="D2" s="234"/>
      <c r="E2" s="234"/>
      <c r="F2" s="234"/>
      <c r="G2" s="234"/>
      <c r="H2" s="234"/>
      <c r="I2" s="234"/>
      <c r="J2" s="234"/>
      <c r="K2" s="235"/>
    </row>
    <row r="3" spans="2:11" s="15" customFormat="1" ht="45" customHeight="1">
      <c r="B3" s="236"/>
      <c r="C3" s="371" t="s">
        <v>1691</v>
      </c>
      <c r="D3" s="371"/>
      <c r="E3" s="371"/>
      <c r="F3" s="371"/>
      <c r="G3" s="371"/>
      <c r="H3" s="371"/>
      <c r="I3" s="371"/>
      <c r="J3" s="371"/>
      <c r="K3" s="237"/>
    </row>
    <row r="4" spans="2:11" s="1" customFormat="1" ht="25.5" customHeight="1">
      <c r="B4" s="238"/>
      <c r="C4" s="370" t="s">
        <v>1692</v>
      </c>
      <c r="D4" s="370"/>
      <c r="E4" s="370"/>
      <c r="F4" s="370"/>
      <c r="G4" s="370"/>
      <c r="H4" s="370"/>
      <c r="I4" s="370"/>
      <c r="J4" s="370"/>
      <c r="K4" s="239"/>
    </row>
    <row r="5" spans="2:11" s="1" customFormat="1" ht="5.25" customHeight="1">
      <c r="B5" s="238"/>
      <c r="C5" s="240"/>
      <c r="D5" s="240"/>
      <c r="E5" s="240"/>
      <c r="F5" s="240"/>
      <c r="G5" s="240"/>
      <c r="H5" s="240"/>
      <c r="I5" s="240"/>
      <c r="J5" s="240"/>
      <c r="K5" s="239"/>
    </row>
    <row r="6" spans="2:11" s="1" customFormat="1" ht="15" customHeight="1">
      <c r="B6" s="238"/>
      <c r="C6" s="369" t="s">
        <v>1693</v>
      </c>
      <c r="D6" s="369"/>
      <c r="E6" s="369"/>
      <c r="F6" s="369"/>
      <c r="G6" s="369"/>
      <c r="H6" s="369"/>
      <c r="I6" s="369"/>
      <c r="J6" s="369"/>
      <c r="K6" s="239"/>
    </row>
    <row r="7" spans="2:11" s="1" customFormat="1" ht="15" customHeight="1">
      <c r="B7" s="242"/>
      <c r="C7" s="369" t="s">
        <v>1694</v>
      </c>
      <c r="D7" s="369"/>
      <c r="E7" s="369"/>
      <c r="F7" s="369"/>
      <c r="G7" s="369"/>
      <c r="H7" s="369"/>
      <c r="I7" s="369"/>
      <c r="J7" s="369"/>
      <c r="K7" s="239"/>
    </row>
    <row r="8" spans="2:11" s="1" customFormat="1" ht="12.75" customHeight="1">
      <c r="B8" s="242"/>
      <c r="C8" s="241"/>
      <c r="D8" s="241"/>
      <c r="E8" s="241"/>
      <c r="F8" s="241"/>
      <c r="G8" s="241"/>
      <c r="H8" s="241"/>
      <c r="I8" s="241"/>
      <c r="J8" s="241"/>
      <c r="K8" s="239"/>
    </row>
    <row r="9" spans="2:11" s="1" customFormat="1" ht="15" customHeight="1">
      <c r="B9" s="242"/>
      <c r="C9" s="369" t="s">
        <v>1695</v>
      </c>
      <c r="D9" s="369"/>
      <c r="E9" s="369"/>
      <c r="F9" s="369"/>
      <c r="G9" s="369"/>
      <c r="H9" s="369"/>
      <c r="I9" s="369"/>
      <c r="J9" s="369"/>
      <c r="K9" s="239"/>
    </row>
    <row r="10" spans="2:11" s="1" customFormat="1" ht="15" customHeight="1">
      <c r="B10" s="242"/>
      <c r="C10" s="241"/>
      <c r="D10" s="369" t="s">
        <v>1696</v>
      </c>
      <c r="E10" s="369"/>
      <c r="F10" s="369"/>
      <c r="G10" s="369"/>
      <c r="H10" s="369"/>
      <c r="I10" s="369"/>
      <c r="J10" s="369"/>
      <c r="K10" s="239"/>
    </row>
    <row r="11" spans="2:11" s="1" customFormat="1" ht="15" customHeight="1">
      <c r="B11" s="242"/>
      <c r="C11" s="243"/>
      <c r="D11" s="369" t="s">
        <v>1697</v>
      </c>
      <c r="E11" s="369"/>
      <c r="F11" s="369"/>
      <c r="G11" s="369"/>
      <c r="H11" s="369"/>
      <c r="I11" s="369"/>
      <c r="J11" s="369"/>
      <c r="K11" s="239"/>
    </row>
    <row r="12" spans="2:11" s="1" customFormat="1" ht="15" customHeight="1">
      <c r="B12" s="242"/>
      <c r="C12" s="243"/>
      <c r="D12" s="241"/>
      <c r="E12" s="241"/>
      <c r="F12" s="241"/>
      <c r="G12" s="241"/>
      <c r="H12" s="241"/>
      <c r="I12" s="241"/>
      <c r="J12" s="241"/>
      <c r="K12" s="239"/>
    </row>
    <row r="13" spans="2:11" s="1" customFormat="1" ht="15" customHeight="1">
      <c r="B13" s="242"/>
      <c r="C13" s="243"/>
      <c r="D13" s="244" t="s">
        <v>1698</v>
      </c>
      <c r="E13" s="241"/>
      <c r="F13" s="241"/>
      <c r="G13" s="241"/>
      <c r="H13" s="241"/>
      <c r="I13" s="241"/>
      <c r="J13" s="241"/>
      <c r="K13" s="239"/>
    </row>
    <row r="14" spans="2:11" s="1" customFormat="1" ht="12.75" customHeight="1">
      <c r="B14" s="242"/>
      <c r="C14" s="243"/>
      <c r="D14" s="243"/>
      <c r="E14" s="243"/>
      <c r="F14" s="243"/>
      <c r="G14" s="243"/>
      <c r="H14" s="243"/>
      <c r="I14" s="243"/>
      <c r="J14" s="243"/>
      <c r="K14" s="239"/>
    </row>
    <row r="15" spans="2:11" s="1" customFormat="1" ht="15" customHeight="1">
      <c r="B15" s="242"/>
      <c r="C15" s="243"/>
      <c r="D15" s="369" t="s">
        <v>1699</v>
      </c>
      <c r="E15" s="369"/>
      <c r="F15" s="369"/>
      <c r="G15" s="369"/>
      <c r="H15" s="369"/>
      <c r="I15" s="369"/>
      <c r="J15" s="369"/>
      <c r="K15" s="239"/>
    </row>
    <row r="16" spans="2:11" s="1" customFormat="1" ht="15" customHeight="1">
      <c r="B16" s="242"/>
      <c r="C16" s="243"/>
      <c r="D16" s="369" t="s">
        <v>1700</v>
      </c>
      <c r="E16" s="369"/>
      <c r="F16" s="369"/>
      <c r="G16" s="369"/>
      <c r="H16" s="369"/>
      <c r="I16" s="369"/>
      <c r="J16" s="369"/>
      <c r="K16" s="239"/>
    </row>
    <row r="17" spans="2:11" s="1" customFormat="1" ht="15" customHeight="1">
      <c r="B17" s="242"/>
      <c r="C17" s="243"/>
      <c r="D17" s="369" t="s">
        <v>1701</v>
      </c>
      <c r="E17" s="369"/>
      <c r="F17" s="369"/>
      <c r="G17" s="369"/>
      <c r="H17" s="369"/>
      <c r="I17" s="369"/>
      <c r="J17" s="369"/>
      <c r="K17" s="239"/>
    </row>
    <row r="18" spans="2:11" s="1" customFormat="1" ht="15" customHeight="1">
      <c r="B18" s="242"/>
      <c r="C18" s="243"/>
      <c r="D18" s="243"/>
      <c r="E18" s="245" t="s">
        <v>78</v>
      </c>
      <c r="F18" s="369" t="s">
        <v>1702</v>
      </c>
      <c r="G18" s="369"/>
      <c r="H18" s="369"/>
      <c r="I18" s="369"/>
      <c r="J18" s="369"/>
      <c r="K18" s="239"/>
    </row>
    <row r="19" spans="2:11" s="1" customFormat="1" ht="15" customHeight="1">
      <c r="B19" s="242"/>
      <c r="C19" s="243"/>
      <c r="D19" s="243"/>
      <c r="E19" s="245" t="s">
        <v>1703</v>
      </c>
      <c r="F19" s="369" t="s">
        <v>1704</v>
      </c>
      <c r="G19" s="369"/>
      <c r="H19" s="369"/>
      <c r="I19" s="369"/>
      <c r="J19" s="369"/>
      <c r="K19" s="239"/>
    </row>
    <row r="20" spans="2:11" s="1" customFormat="1" ht="15" customHeight="1">
      <c r="B20" s="242"/>
      <c r="C20" s="243"/>
      <c r="D20" s="243"/>
      <c r="E20" s="245" t="s">
        <v>1705</v>
      </c>
      <c r="F20" s="369" t="s">
        <v>1706</v>
      </c>
      <c r="G20" s="369"/>
      <c r="H20" s="369"/>
      <c r="I20" s="369"/>
      <c r="J20" s="369"/>
      <c r="K20" s="239"/>
    </row>
    <row r="21" spans="2:11" s="1" customFormat="1" ht="15" customHeight="1">
      <c r="B21" s="242"/>
      <c r="C21" s="243"/>
      <c r="D21" s="243"/>
      <c r="E21" s="245" t="s">
        <v>86</v>
      </c>
      <c r="F21" s="369" t="s">
        <v>87</v>
      </c>
      <c r="G21" s="369"/>
      <c r="H21" s="369"/>
      <c r="I21" s="369"/>
      <c r="J21" s="369"/>
      <c r="K21" s="239"/>
    </row>
    <row r="22" spans="2:11" s="1" customFormat="1" ht="15" customHeight="1">
      <c r="B22" s="242"/>
      <c r="C22" s="243"/>
      <c r="D22" s="243"/>
      <c r="E22" s="245" t="s">
        <v>1707</v>
      </c>
      <c r="F22" s="369" t="s">
        <v>1708</v>
      </c>
      <c r="G22" s="369"/>
      <c r="H22" s="369"/>
      <c r="I22" s="369"/>
      <c r="J22" s="369"/>
      <c r="K22" s="239"/>
    </row>
    <row r="23" spans="2:11" s="1" customFormat="1" ht="15" customHeight="1">
      <c r="B23" s="242"/>
      <c r="C23" s="243"/>
      <c r="D23" s="243"/>
      <c r="E23" s="245" t="s">
        <v>1709</v>
      </c>
      <c r="F23" s="369" t="s">
        <v>1710</v>
      </c>
      <c r="G23" s="369"/>
      <c r="H23" s="369"/>
      <c r="I23" s="369"/>
      <c r="J23" s="369"/>
      <c r="K23" s="239"/>
    </row>
    <row r="24" spans="2:11" s="1" customFormat="1" ht="12.75" customHeight="1">
      <c r="B24" s="242"/>
      <c r="C24" s="243"/>
      <c r="D24" s="243"/>
      <c r="E24" s="243"/>
      <c r="F24" s="243"/>
      <c r="G24" s="243"/>
      <c r="H24" s="243"/>
      <c r="I24" s="243"/>
      <c r="J24" s="243"/>
      <c r="K24" s="239"/>
    </row>
    <row r="25" spans="2:11" s="1" customFormat="1" ht="15" customHeight="1">
      <c r="B25" s="242"/>
      <c r="C25" s="369" t="s">
        <v>1711</v>
      </c>
      <c r="D25" s="369"/>
      <c r="E25" s="369"/>
      <c r="F25" s="369"/>
      <c r="G25" s="369"/>
      <c r="H25" s="369"/>
      <c r="I25" s="369"/>
      <c r="J25" s="369"/>
      <c r="K25" s="239"/>
    </row>
    <row r="26" spans="2:11" s="1" customFormat="1" ht="15" customHeight="1">
      <c r="B26" s="242"/>
      <c r="C26" s="369" t="s">
        <v>1712</v>
      </c>
      <c r="D26" s="369"/>
      <c r="E26" s="369"/>
      <c r="F26" s="369"/>
      <c r="G26" s="369"/>
      <c r="H26" s="369"/>
      <c r="I26" s="369"/>
      <c r="J26" s="369"/>
      <c r="K26" s="239"/>
    </row>
    <row r="27" spans="2:11" s="1" customFormat="1" ht="15" customHeight="1">
      <c r="B27" s="242"/>
      <c r="C27" s="241"/>
      <c r="D27" s="369" t="s">
        <v>1713</v>
      </c>
      <c r="E27" s="369"/>
      <c r="F27" s="369"/>
      <c r="G27" s="369"/>
      <c r="H27" s="369"/>
      <c r="I27" s="369"/>
      <c r="J27" s="369"/>
      <c r="K27" s="239"/>
    </row>
    <row r="28" spans="2:11" s="1" customFormat="1" ht="15" customHeight="1">
      <c r="B28" s="242"/>
      <c r="C28" s="243"/>
      <c r="D28" s="369" t="s">
        <v>1714</v>
      </c>
      <c r="E28" s="369"/>
      <c r="F28" s="369"/>
      <c r="G28" s="369"/>
      <c r="H28" s="369"/>
      <c r="I28" s="369"/>
      <c r="J28" s="369"/>
      <c r="K28" s="239"/>
    </row>
    <row r="29" spans="2:11" s="1" customFormat="1" ht="12.75" customHeight="1">
      <c r="B29" s="242"/>
      <c r="C29" s="243"/>
      <c r="D29" s="243"/>
      <c r="E29" s="243"/>
      <c r="F29" s="243"/>
      <c r="G29" s="243"/>
      <c r="H29" s="243"/>
      <c r="I29" s="243"/>
      <c r="J29" s="243"/>
      <c r="K29" s="239"/>
    </row>
    <row r="30" spans="2:11" s="1" customFormat="1" ht="15" customHeight="1">
      <c r="B30" s="242"/>
      <c r="C30" s="243"/>
      <c r="D30" s="369" t="s">
        <v>1715</v>
      </c>
      <c r="E30" s="369"/>
      <c r="F30" s="369"/>
      <c r="G30" s="369"/>
      <c r="H30" s="369"/>
      <c r="I30" s="369"/>
      <c r="J30" s="369"/>
      <c r="K30" s="239"/>
    </row>
    <row r="31" spans="2:11" s="1" customFormat="1" ht="15" customHeight="1">
      <c r="B31" s="242"/>
      <c r="C31" s="243"/>
      <c r="D31" s="369" t="s">
        <v>1716</v>
      </c>
      <c r="E31" s="369"/>
      <c r="F31" s="369"/>
      <c r="G31" s="369"/>
      <c r="H31" s="369"/>
      <c r="I31" s="369"/>
      <c r="J31" s="369"/>
      <c r="K31" s="239"/>
    </row>
    <row r="32" spans="2:11" s="1" customFormat="1" ht="12.75" customHeight="1">
      <c r="B32" s="242"/>
      <c r="C32" s="243"/>
      <c r="D32" s="243"/>
      <c r="E32" s="243"/>
      <c r="F32" s="243"/>
      <c r="G32" s="243"/>
      <c r="H32" s="243"/>
      <c r="I32" s="243"/>
      <c r="J32" s="243"/>
      <c r="K32" s="239"/>
    </row>
    <row r="33" spans="2:11" s="1" customFormat="1" ht="15" customHeight="1">
      <c r="B33" s="242"/>
      <c r="C33" s="243"/>
      <c r="D33" s="369" t="s">
        <v>1717</v>
      </c>
      <c r="E33" s="369"/>
      <c r="F33" s="369"/>
      <c r="G33" s="369"/>
      <c r="H33" s="369"/>
      <c r="I33" s="369"/>
      <c r="J33" s="369"/>
      <c r="K33" s="239"/>
    </row>
    <row r="34" spans="2:11" s="1" customFormat="1" ht="15" customHeight="1">
      <c r="B34" s="242"/>
      <c r="C34" s="243"/>
      <c r="D34" s="369" t="s">
        <v>1718</v>
      </c>
      <c r="E34" s="369"/>
      <c r="F34" s="369"/>
      <c r="G34" s="369"/>
      <c r="H34" s="369"/>
      <c r="I34" s="369"/>
      <c r="J34" s="369"/>
      <c r="K34" s="239"/>
    </row>
    <row r="35" spans="2:11" s="1" customFormat="1" ht="15" customHeight="1">
      <c r="B35" s="242"/>
      <c r="C35" s="243"/>
      <c r="D35" s="369" t="s">
        <v>1719</v>
      </c>
      <c r="E35" s="369"/>
      <c r="F35" s="369"/>
      <c r="G35" s="369"/>
      <c r="H35" s="369"/>
      <c r="I35" s="369"/>
      <c r="J35" s="369"/>
      <c r="K35" s="239"/>
    </row>
    <row r="36" spans="2:11" s="1" customFormat="1" ht="15" customHeight="1">
      <c r="B36" s="242"/>
      <c r="C36" s="243"/>
      <c r="D36" s="241"/>
      <c r="E36" s="244" t="s">
        <v>116</v>
      </c>
      <c r="F36" s="241"/>
      <c r="G36" s="369" t="s">
        <v>1720</v>
      </c>
      <c r="H36" s="369"/>
      <c r="I36" s="369"/>
      <c r="J36" s="369"/>
      <c r="K36" s="239"/>
    </row>
    <row r="37" spans="2:11" s="1" customFormat="1" ht="30.75" customHeight="1">
      <c r="B37" s="242"/>
      <c r="C37" s="243"/>
      <c r="D37" s="241"/>
      <c r="E37" s="244" t="s">
        <v>1721</v>
      </c>
      <c r="F37" s="241"/>
      <c r="G37" s="369" t="s">
        <v>1722</v>
      </c>
      <c r="H37" s="369"/>
      <c r="I37" s="369"/>
      <c r="J37" s="369"/>
      <c r="K37" s="239"/>
    </row>
    <row r="38" spans="2:11" s="1" customFormat="1" ht="15" customHeight="1">
      <c r="B38" s="242"/>
      <c r="C38" s="243"/>
      <c r="D38" s="241"/>
      <c r="E38" s="244" t="s">
        <v>52</v>
      </c>
      <c r="F38" s="241"/>
      <c r="G38" s="369" t="s">
        <v>1723</v>
      </c>
      <c r="H38" s="369"/>
      <c r="I38" s="369"/>
      <c r="J38" s="369"/>
      <c r="K38" s="239"/>
    </row>
    <row r="39" spans="2:11" s="1" customFormat="1" ht="15" customHeight="1">
      <c r="B39" s="242"/>
      <c r="C39" s="243"/>
      <c r="D39" s="241"/>
      <c r="E39" s="244" t="s">
        <v>53</v>
      </c>
      <c r="F39" s="241"/>
      <c r="G39" s="369" t="s">
        <v>1724</v>
      </c>
      <c r="H39" s="369"/>
      <c r="I39" s="369"/>
      <c r="J39" s="369"/>
      <c r="K39" s="239"/>
    </row>
    <row r="40" spans="2:11" s="1" customFormat="1" ht="15" customHeight="1">
      <c r="B40" s="242"/>
      <c r="C40" s="243"/>
      <c r="D40" s="241"/>
      <c r="E40" s="244" t="s">
        <v>117</v>
      </c>
      <c r="F40" s="241"/>
      <c r="G40" s="369" t="s">
        <v>1725</v>
      </c>
      <c r="H40" s="369"/>
      <c r="I40" s="369"/>
      <c r="J40" s="369"/>
      <c r="K40" s="239"/>
    </row>
    <row r="41" spans="2:11" s="1" customFormat="1" ht="15" customHeight="1">
      <c r="B41" s="242"/>
      <c r="C41" s="243"/>
      <c r="D41" s="241"/>
      <c r="E41" s="244" t="s">
        <v>118</v>
      </c>
      <c r="F41" s="241"/>
      <c r="G41" s="369" t="s">
        <v>1726</v>
      </c>
      <c r="H41" s="369"/>
      <c r="I41" s="369"/>
      <c r="J41" s="369"/>
      <c r="K41" s="239"/>
    </row>
    <row r="42" spans="2:11" s="1" customFormat="1" ht="15" customHeight="1">
      <c r="B42" s="242"/>
      <c r="C42" s="243"/>
      <c r="D42" s="241"/>
      <c r="E42" s="244" t="s">
        <v>1727</v>
      </c>
      <c r="F42" s="241"/>
      <c r="G42" s="369" t="s">
        <v>1728</v>
      </c>
      <c r="H42" s="369"/>
      <c r="I42" s="369"/>
      <c r="J42" s="369"/>
      <c r="K42" s="239"/>
    </row>
    <row r="43" spans="2:11" s="1" customFormat="1" ht="15" customHeight="1">
      <c r="B43" s="242"/>
      <c r="C43" s="243"/>
      <c r="D43" s="241"/>
      <c r="E43" s="244"/>
      <c r="F43" s="241"/>
      <c r="G43" s="369" t="s">
        <v>1729</v>
      </c>
      <c r="H43" s="369"/>
      <c r="I43" s="369"/>
      <c r="J43" s="369"/>
      <c r="K43" s="239"/>
    </row>
    <row r="44" spans="2:11" s="1" customFormat="1" ht="15" customHeight="1">
      <c r="B44" s="242"/>
      <c r="C44" s="243"/>
      <c r="D44" s="241"/>
      <c r="E44" s="244" t="s">
        <v>1730</v>
      </c>
      <c r="F44" s="241"/>
      <c r="G44" s="369" t="s">
        <v>1731</v>
      </c>
      <c r="H44" s="369"/>
      <c r="I44" s="369"/>
      <c r="J44" s="369"/>
      <c r="K44" s="239"/>
    </row>
    <row r="45" spans="2:11" s="1" customFormat="1" ht="15" customHeight="1">
      <c r="B45" s="242"/>
      <c r="C45" s="243"/>
      <c r="D45" s="241"/>
      <c r="E45" s="244" t="s">
        <v>120</v>
      </c>
      <c r="F45" s="241"/>
      <c r="G45" s="369" t="s">
        <v>1732</v>
      </c>
      <c r="H45" s="369"/>
      <c r="I45" s="369"/>
      <c r="J45" s="369"/>
      <c r="K45" s="239"/>
    </row>
    <row r="46" spans="2:11" s="1" customFormat="1" ht="12.75" customHeight="1">
      <c r="B46" s="242"/>
      <c r="C46" s="243"/>
      <c r="D46" s="241"/>
      <c r="E46" s="241"/>
      <c r="F46" s="241"/>
      <c r="G46" s="241"/>
      <c r="H46" s="241"/>
      <c r="I46" s="241"/>
      <c r="J46" s="241"/>
      <c r="K46" s="239"/>
    </row>
    <row r="47" spans="2:11" s="1" customFormat="1" ht="15" customHeight="1">
      <c r="B47" s="242"/>
      <c r="C47" s="243"/>
      <c r="D47" s="369" t="s">
        <v>1733</v>
      </c>
      <c r="E47" s="369"/>
      <c r="F47" s="369"/>
      <c r="G47" s="369"/>
      <c r="H47" s="369"/>
      <c r="I47" s="369"/>
      <c r="J47" s="369"/>
      <c r="K47" s="239"/>
    </row>
    <row r="48" spans="2:11" s="1" customFormat="1" ht="15" customHeight="1">
      <c r="B48" s="242"/>
      <c r="C48" s="243"/>
      <c r="D48" s="243"/>
      <c r="E48" s="369" t="s">
        <v>1734</v>
      </c>
      <c r="F48" s="369"/>
      <c r="G48" s="369"/>
      <c r="H48" s="369"/>
      <c r="I48" s="369"/>
      <c r="J48" s="369"/>
      <c r="K48" s="239"/>
    </row>
    <row r="49" spans="2:11" s="1" customFormat="1" ht="15" customHeight="1">
      <c r="B49" s="242"/>
      <c r="C49" s="243"/>
      <c r="D49" s="243"/>
      <c r="E49" s="369" t="s">
        <v>1735</v>
      </c>
      <c r="F49" s="369"/>
      <c r="G49" s="369"/>
      <c r="H49" s="369"/>
      <c r="I49" s="369"/>
      <c r="J49" s="369"/>
      <c r="K49" s="239"/>
    </row>
    <row r="50" spans="2:11" s="1" customFormat="1" ht="15" customHeight="1">
      <c r="B50" s="242"/>
      <c r="C50" s="243"/>
      <c r="D50" s="243"/>
      <c r="E50" s="369" t="s">
        <v>1736</v>
      </c>
      <c r="F50" s="369"/>
      <c r="G50" s="369"/>
      <c r="H50" s="369"/>
      <c r="I50" s="369"/>
      <c r="J50" s="369"/>
      <c r="K50" s="239"/>
    </row>
    <row r="51" spans="2:11" s="1" customFormat="1" ht="15" customHeight="1">
      <c r="B51" s="242"/>
      <c r="C51" s="243"/>
      <c r="D51" s="369" t="s">
        <v>1737</v>
      </c>
      <c r="E51" s="369"/>
      <c r="F51" s="369"/>
      <c r="G51" s="369"/>
      <c r="H51" s="369"/>
      <c r="I51" s="369"/>
      <c r="J51" s="369"/>
      <c r="K51" s="239"/>
    </row>
    <row r="52" spans="2:11" s="1" customFormat="1" ht="25.5" customHeight="1">
      <c r="B52" s="238"/>
      <c r="C52" s="370" t="s">
        <v>1738</v>
      </c>
      <c r="D52" s="370"/>
      <c r="E52" s="370"/>
      <c r="F52" s="370"/>
      <c r="G52" s="370"/>
      <c r="H52" s="370"/>
      <c r="I52" s="370"/>
      <c r="J52" s="370"/>
      <c r="K52" s="239"/>
    </row>
    <row r="53" spans="2:11" s="1" customFormat="1" ht="5.25" customHeight="1">
      <c r="B53" s="238"/>
      <c r="C53" s="240"/>
      <c r="D53" s="240"/>
      <c r="E53" s="240"/>
      <c r="F53" s="240"/>
      <c r="G53" s="240"/>
      <c r="H53" s="240"/>
      <c r="I53" s="240"/>
      <c r="J53" s="240"/>
      <c r="K53" s="239"/>
    </row>
    <row r="54" spans="2:11" s="1" customFormat="1" ht="15" customHeight="1">
      <c r="B54" s="238"/>
      <c r="C54" s="369" t="s">
        <v>1739</v>
      </c>
      <c r="D54" s="369"/>
      <c r="E54" s="369"/>
      <c r="F54" s="369"/>
      <c r="G54" s="369"/>
      <c r="H54" s="369"/>
      <c r="I54" s="369"/>
      <c r="J54" s="369"/>
      <c r="K54" s="239"/>
    </row>
    <row r="55" spans="2:11" s="1" customFormat="1" ht="15" customHeight="1">
      <c r="B55" s="238"/>
      <c r="C55" s="369" t="s">
        <v>1740</v>
      </c>
      <c r="D55" s="369"/>
      <c r="E55" s="369"/>
      <c r="F55" s="369"/>
      <c r="G55" s="369"/>
      <c r="H55" s="369"/>
      <c r="I55" s="369"/>
      <c r="J55" s="369"/>
      <c r="K55" s="239"/>
    </row>
    <row r="56" spans="2:11" s="1" customFormat="1" ht="12.75" customHeight="1">
      <c r="B56" s="238"/>
      <c r="C56" s="241"/>
      <c r="D56" s="241"/>
      <c r="E56" s="241"/>
      <c r="F56" s="241"/>
      <c r="G56" s="241"/>
      <c r="H56" s="241"/>
      <c r="I56" s="241"/>
      <c r="J56" s="241"/>
      <c r="K56" s="239"/>
    </row>
    <row r="57" spans="2:11" s="1" customFormat="1" ht="15" customHeight="1">
      <c r="B57" s="238"/>
      <c r="C57" s="369" t="s">
        <v>1741</v>
      </c>
      <c r="D57" s="369"/>
      <c r="E57" s="369"/>
      <c r="F57" s="369"/>
      <c r="G57" s="369"/>
      <c r="H57" s="369"/>
      <c r="I57" s="369"/>
      <c r="J57" s="369"/>
      <c r="K57" s="239"/>
    </row>
    <row r="58" spans="2:11" s="1" customFormat="1" ht="15" customHeight="1">
      <c r="B58" s="238"/>
      <c r="C58" s="243"/>
      <c r="D58" s="369" t="s">
        <v>1742</v>
      </c>
      <c r="E58" s="369"/>
      <c r="F58" s="369"/>
      <c r="G58" s="369"/>
      <c r="H58" s="369"/>
      <c r="I58" s="369"/>
      <c r="J58" s="369"/>
      <c r="K58" s="239"/>
    </row>
    <row r="59" spans="2:11" s="1" customFormat="1" ht="15" customHeight="1">
      <c r="B59" s="238"/>
      <c r="C59" s="243"/>
      <c r="D59" s="369" t="s">
        <v>1743</v>
      </c>
      <c r="E59" s="369"/>
      <c r="F59" s="369"/>
      <c r="G59" s="369"/>
      <c r="H59" s="369"/>
      <c r="I59" s="369"/>
      <c r="J59" s="369"/>
      <c r="K59" s="239"/>
    </row>
    <row r="60" spans="2:11" s="1" customFormat="1" ht="15" customHeight="1">
      <c r="B60" s="238"/>
      <c r="C60" s="243"/>
      <c r="D60" s="369" t="s">
        <v>1744</v>
      </c>
      <c r="E60" s="369"/>
      <c r="F60" s="369"/>
      <c r="G60" s="369"/>
      <c r="H60" s="369"/>
      <c r="I60" s="369"/>
      <c r="J60" s="369"/>
      <c r="K60" s="239"/>
    </row>
    <row r="61" spans="2:11" s="1" customFormat="1" ht="15" customHeight="1">
      <c r="B61" s="238"/>
      <c r="C61" s="243"/>
      <c r="D61" s="369" t="s">
        <v>1745</v>
      </c>
      <c r="E61" s="369"/>
      <c r="F61" s="369"/>
      <c r="G61" s="369"/>
      <c r="H61" s="369"/>
      <c r="I61" s="369"/>
      <c r="J61" s="369"/>
      <c r="K61" s="239"/>
    </row>
    <row r="62" spans="2:11" s="1" customFormat="1" ht="15" customHeight="1">
      <c r="B62" s="238"/>
      <c r="C62" s="243"/>
      <c r="D62" s="372" t="s">
        <v>1746</v>
      </c>
      <c r="E62" s="372"/>
      <c r="F62" s="372"/>
      <c r="G62" s="372"/>
      <c r="H62" s="372"/>
      <c r="I62" s="372"/>
      <c r="J62" s="372"/>
      <c r="K62" s="239"/>
    </row>
    <row r="63" spans="2:11" s="1" customFormat="1" ht="15" customHeight="1">
      <c r="B63" s="238"/>
      <c r="C63" s="243"/>
      <c r="D63" s="369" t="s">
        <v>1747</v>
      </c>
      <c r="E63" s="369"/>
      <c r="F63" s="369"/>
      <c r="G63" s="369"/>
      <c r="H63" s="369"/>
      <c r="I63" s="369"/>
      <c r="J63" s="369"/>
      <c r="K63" s="239"/>
    </row>
    <row r="64" spans="2:11" s="1" customFormat="1" ht="12.75" customHeight="1">
      <c r="B64" s="238"/>
      <c r="C64" s="243"/>
      <c r="D64" s="243"/>
      <c r="E64" s="246"/>
      <c r="F64" s="243"/>
      <c r="G64" s="243"/>
      <c r="H64" s="243"/>
      <c r="I64" s="243"/>
      <c r="J64" s="243"/>
      <c r="K64" s="239"/>
    </row>
    <row r="65" spans="2:11" s="1" customFormat="1" ht="15" customHeight="1">
      <c r="B65" s="238"/>
      <c r="C65" s="243"/>
      <c r="D65" s="369" t="s">
        <v>1748</v>
      </c>
      <c r="E65" s="369"/>
      <c r="F65" s="369"/>
      <c r="G65" s="369"/>
      <c r="H65" s="369"/>
      <c r="I65" s="369"/>
      <c r="J65" s="369"/>
      <c r="K65" s="239"/>
    </row>
    <row r="66" spans="2:11" s="1" customFormat="1" ht="15" customHeight="1">
      <c r="B66" s="238"/>
      <c r="C66" s="243"/>
      <c r="D66" s="372" t="s">
        <v>1749</v>
      </c>
      <c r="E66" s="372"/>
      <c r="F66" s="372"/>
      <c r="G66" s="372"/>
      <c r="H66" s="372"/>
      <c r="I66" s="372"/>
      <c r="J66" s="372"/>
      <c r="K66" s="239"/>
    </row>
    <row r="67" spans="2:11" s="1" customFormat="1" ht="15" customHeight="1">
      <c r="B67" s="238"/>
      <c r="C67" s="243"/>
      <c r="D67" s="369" t="s">
        <v>1750</v>
      </c>
      <c r="E67" s="369"/>
      <c r="F67" s="369"/>
      <c r="G67" s="369"/>
      <c r="H67" s="369"/>
      <c r="I67" s="369"/>
      <c r="J67" s="369"/>
      <c r="K67" s="239"/>
    </row>
    <row r="68" spans="2:11" s="1" customFormat="1" ht="15" customHeight="1">
      <c r="B68" s="238"/>
      <c r="C68" s="243"/>
      <c r="D68" s="369" t="s">
        <v>1751</v>
      </c>
      <c r="E68" s="369"/>
      <c r="F68" s="369"/>
      <c r="G68" s="369"/>
      <c r="H68" s="369"/>
      <c r="I68" s="369"/>
      <c r="J68" s="369"/>
      <c r="K68" s="239"/>
    </row>
    <row r="69" spans="2:11" s="1" customFormat="1" ht="15" customHeight="1">
      <c r="B69" s="238"/>
      <c r="C69" s="243"/>
      <c r="D69" s="369" t="s">
        <v>1752</v>
      </c>
      <c r="E69" s="369"/>
      <c r="F69" s="369"/>
      <c r="G69" s="369"/>
      <c r="H69" s="369"/>
      <c r="I69" s="369"/>
      <c r="J69" s="369"/>
      <c r="K69" s="239"/>
    </row>
    <row r="70" spans="2:11" s="1" customFormat="1" ht="15" customHeight="1">
      <c r="B70" s="238"/>
      <c r="C70" s="243"/>
      <c r="D70" s="369" t="s">
        <v>1753</v>
      </c>
      <c r="E70" s="369"/>
      <c r="F70" s="369"/>
      <c r="G70" s="369"/>
      <c r="H70" s="369"/>
      <c r="I70" s="369"/>
      <c r="J70" s="369"/>
      <c r="K70" s="239"/>
    </row>
    <row r="71" spans="2:11" s="1" customFormat="1" ht="12.75" customHeight="1">
      <c r="B71" s="247"/>
      <c r="C71" s="248"/>
      <c r="D71" s="248"/>
      <c r="E71" s="248"/>
      <c r="F71" s="248"/>
      <c r="G71" s="248"/>
      <c r="H71" s="248"/>
      <c r="I71" s="248"/>
      <c r="J71" s="248"/>
      <c r="K71" s="249"/>
    </row>
    <row r="72" spans="2:11" s="1" customFormat="1" ht="18.75" customHeight="1">
      <c r="B72" s="250"/>
      <c r="C72" s="250"/>
      <c r="D72" s="250"/>
      <c r="E72" s="250"/>
      <c r="F72" s="250"/>
      <c r="G72" s="250"/>
      <c r="H72" s="250"/>
      <c r="I72" s="250"/>
      <c r="J72" s="250"/>
      <c r="K72" s="251"/>
    </row>
    <row r="73" spans="2:11" s="1" customFormat="1" ht="18.75" customHeight="1">
      <c r="B73" s="251"/>
      <c r="C73" s="251"/>
      <c r="D73" s="251"/>
      <c r="E73" s="251"/>
      <c r="F73" s="251"/>
      <c r="G73" s="251"/>
      <c r="H73" s="251"/>
      <c r="I73" s="251"/>
      <c r="J73" s="251"/>
      <c r="K73" s="251"/>
    </row>
    <row r="74" spans="2:11" s="1" customFormat="1" ht="7.5" customHeight="1">
      <c r="B74" s="252"/>
      <c r="C74" s="253"/>
      <c r="D74" s="253"/>
      <c r="E74" s="253"/>
      <c r="F74" s="253"/>
      <c r="G74" s="253"/>
      <c r="H74" s="253"/>
      <c r="I74" s="253"/>
      <c r="J74" s="253"/>
      <c r="K74" s="254"/>
    </row>
    <row r="75" spans="2:11" s="1" customFormat="1" ht="45" customHeight="1">
      <c r="B75" s="255"/>
      <c r="C75" s="373" t="s">
        <v>1754</v>
      </c>
      <c r="D75" s="373"/>
      <c r="E75" s="373"/>
      <c r="F75" s="373"/>
      <c r="G75" s="373"/>
      <c r="H75" s="373"/>
      <c r="I75" s="373"/>
      <c r="J75" s="373"/>
      <c r="K75" s="256"/>
    </row>
    <row r="76" spans="2:11" s="1" customFormat="1" ht="17.25" customHeight="1">
      <c r="B76" s="255"/>
      <c r="C76" s="257" t="s">
        <v>1755</v>
      </c>
      <c r="D76" s="257"/>
      <c r="E76" s="257"/>
      <c r="F76" s="257" t="s">
        <v>1756</v>
      </c>
      <c r="G76" s="258"/>
      <c r="H76" s="257" t="s">
        <v>53</v>
      </c>
      <c r="I76" s="257" t="s">
        <v>56</v>
      </c>
      <c r="J76" s="257" t="s">
        <v>1757</v>
      </c>
      <c r="K76" s="256"/>
    </row>
    <row r="77" spans="2:11" s="1" customFormat="1" ht="17.25" customHeight="1">
      <c r="B77" s="255"/>
      <c r="C77" s="259" t="s">
        <v>1758</v>
      </c>
      <c r="D77" s="259"/>
      <c r="E77" s="259"/>
      <c r="F77" s="260" t="s">
        <v>1759</v>
      </c>
      <c r="G77" s="261"/>
      <c r="H77" s="259"/>
      <c r="I77" s="259"/>
      <c r="J77" s="259" t="s">
        <v>1760</v>
      </c>
      <c r="K77" s="256"/>
    </row>
    <row r="78" spans="2:11" s="1" customFormat="1" ht="5.25" customHeight="1">
      <c r="B78" s="255"/>
      <c r="C78" s="262"/>
      <c r="D78" s="262"/>
      <c r="E78" s="262"/>
      <c r="F78" s="262"/>
      <c r="G78" s="263"/>
      <c r="H78" s="262"/>
      <c r="I78" s="262"/>
      <c r="J78" s="262"/>
      <c r="K78" s="256"/>
    </row>
    <row r="79" spans="2:11" s="1" customFormat="1" ht="15" customHeight="1">
      <c r="B79" s="255"/>
      <c r="C79" s="244" t="s">
        <v>52</v>
      </c>
      <c r="D79" s="264"/>
      <c r="E79" s="264"/>
      <c r="F79" s="265" t="s">
        <v>1761</v>
      </c>
      <c r="G79" s="266"/>
      <c r="H79" s="244" t="s">
        <v>1762</v>
      </c>
      <c r="I79" s="244" t="s">
        <v>1763</v>
      </c>
      <c r="J79" s="244">
        <v>20</v>
      </c>
      <c r="K79" s="256"/>
    </row>
    <row r="80" spans="2:11" s="1" customFormat="1" ht="15" customHeight="1">
      <c r="B80" s="255"/>
      <c r="C80" s="244" t="s">
        <v>1764</v>
      </c>
      <c r="D80" s="244"/>
      <c r="E80" s="244"/>
      <c r="F80" s="265" t="s">
        <v>1761</v>
      </c>
      <c r="G80" s="266"/>
      <c r="H80" s="244" t="s">
        <v>1765</v>
      </c>
      <c r="I80" s="244" t="s">
        <v>1763</v>
      </c>
      <c r="J80" s="244">
        <v>120</v>
      </c>
      <c r="K80" s="256"/>
    </row>
    <row r="81" spans="2:11" s="1" customFormat="1" ht="15" customHeight="1">
      <c r="B81" s="267"/>
      <c r="C81" s="244" t="s">
        <v>1766</v>
      </c>
      <c r="D81" s="244"/>
      <c r="E81" s="244"/>
      <c r="F81" s="265" t="s">
        <v>1767</v>
      </c>
      <c r="G81" s="266"/>
      <c r="H81" s="244" t="s">
        <v>1768</v>
      </c>
      <c r="I81" s="244" t="s">
        <v>1763</v>
      </c>
      <c r="J81" s="244">
        <v>50</v>
      </c>
      <c r="K81" s="256"/>
    </row>
    <row r="82" spans="2:11" s="1" customFormat="1" ht="15" customHeight="1">
      <c r="B82" s="267"/>
      <c r="C82" s="244" t="s">
        <v>1769</v>
      </c>
      <c r="D82" s="244"/>
      <c r="E82" s="244"/>
      <c r="F82" s="265" t="s">
        <v>1761</v>
      </c>
      <c r="G82" s="266"/>
      <c r="H82" s="244" t="s">
        <v>1770</v>
      </c>
      <c r="I82" s="244" t="s">
        <v>1771</v>
      </c>
      <c r="J82" s="244"/>
      <c r="K82" s="256"/>
    </row>
    <row r="83" spans="2:11" s="1" customFormat="1" ht="15" customHeight="1">
      <c r="B83" s="267"/>
      <c r="C83" s="268" t="s">
        <v>1772</v>
      </c>
      <c r="D83" s="268"/>
      <c r="E83" s="268"/>
      <c r="F83" s="269" t="s">
        <v>1767</v>
      </c>
      <c r="G83" s="268"/>
      <c r="H83" s="268" t="s">
        <v>1773</v>
      </c>
      <c r="I83" s="268" t="s">
        <v>1763</v>
      </c>
      <c r="J83" s="268">
        <v>15</v>
      </c>
      <c r="K83" s="256"/>
    </row>
    <row r="84" spans="2:11" s="1" customFormat="1" ht="15" customHeight="1">
      <c r="B84" s="267"/>
      <c r="C84" s="268" t="s">
        <v>1774</v>
      </c>
      <c r="D84" s="268"/>
      <c r="E84" s="268"/>
      <c r="F84" s="269" t="s">
        <v>1767</v>
      </c>
      <c r="G84" s="268"/>
      <c r="H84" s="268" t="s">
        <v>1775</v>
      </c>
      <c r="I84" s="268" t="s">
        <v>1763</v>
      </c>
      <c r="J84" s="268">
        <v>15</v>
      </c>
      <c r="K84" s="256"/>
    </row>
    <row r="85" spans="2:11" s="1" customFormat="1" ht="15" customHeight="1">
      <c r="B85" s="267"/>
      <c r="C85" s="268" t="s">
        <v>1776</v>
      </c>
      <c r="D85" s="268"/>
      <c r="E85" s="268"/>
      <c r="F85" s="269" t="s">
        <v>1767</v>
      </c>
      <c r="G85" s="268"/>
      <c r="H85" s="268" t="s">
        <v>1777</v>
      </c>
      <c r="I85" s="268" t="s">
        <v>1763</v>
      </c>
      <c r="J85" s="268">
        <v>20</v>
      </c>
      <c r="K85" s="256"/>
    </row>
    <row r="86" spans="2:11" s="1" customFormat="1" ht="15" customHeight="1">
      <c r="B86" s="267"/>
      <c r="C86" s="268" t="s">
        <v>1778</v>
      </c>
      <c r="D86" s="268"/>
      <c r="E86" s="268"/>
      <c r="F86" s="269" t="s">
        <v>1767</v>
      </c>
      <c r="G86" s="268"/>
      <c r="H86" s="268" t="s">
        <v>1779</v>
      </c>
      <c r="I86" s="268" t="s">
        <v>1763</v>
      </c>
      <c r="J86" s="268">
        <v>20</v>
      </c>
      <c r="K86" s="256"/>
    </row>
    <row r="87" spans="2:11" s="1" customFormat="1" ht="15" customHeight="1">
      <c r="B87" s="267"/>
      <c r="C87" s="244" t="s">
        <v>1780</v>
      </c>
      <c r="D87" s="244"/>
      <c r="E87" s="244"/>
      <c r="F87" s="265" t="s">
        <v>1767</v>
      </c>
      <c r="G87" s="266"/>
      <c r="H87" s="244" t="s">
        <v>1781</v>
      </c>
      <c r="I87" s="244" t="s">
        <v>1763</v>
      </c>
      <c r="J87" s="244">
        <v>50</v>
      </c>
      <c r="K87" s="256"/>
    </row>
    <row r="88" spans="2:11" s="1" customFormat="1" ht="15" customHeight="1">
      <c r="B88" s="267"/>
      <c r="C88" s="244" t="s">
        <v>1782</v>
      </c>
      <c r="D88" s="244"/>
      <c r="E88" s="244"/>
      <c r="F88" s="265" t="s">
        <v>1767</v>
      </c>
      <c r="G88" s="266"/>
      <c r="H88" s="244" t="s">
        <v>1783</v>
      </c>
      <c r="I88" s="244" t="s">
        <v>1763</v>
      </c>
      <c r="J88" s="244">
        <v>20</v>
      </c>
      <c r="K88" s="256"/>
    </row>
    <row r="89" spans="2:11" s="1" customFormat="1" ht="15" customHeight="1">
      <c r="B89" s="267"/>
      <c r="C89" s="244" t="s">
        <v>1784</v>
      </c>
      <c r="D89" s="244"/>
      <c r="E89" s="244"/>
      <c r="F89" s="265" t="s">
        <v>1767</v>
      </c>
      <c r="G89" s="266"/>
      <c r="H89" s="244" t="s">
        <v>1785</v>
      </c>
      <c r="I89" s="244" t="s">
        <v>1763</v>
      </c>
      <c r="J89" s="244">
        <v>20</v>
      </c>
      <c r="K89" s="256"/>
    </row>
    <row r="90" spans="2:11" s="1" customFormat="1" ht="15" customHeight="1">
      <c r="B90" s="267"/>
      <c r="C90" s="244" t="s">
        <v>1786</v>
      </c>
      <c r="D90" s="244"/>
      <c r="E90" s="244"/>
      <c r="F90" s="265" t="s">
        <v>1767</v>
      </c>
      <c r="G90" s="266"/>
      <c r="H90" s="244" t="s">
        <v>1787</v>
      </c>
      <c r="I90" s="244" t="s">
        <v>1763</v>
      </c>
      <c r="J90" s="244">
        <v>50</v>
      </c>
      <c r="K90" s="256"/>
    </row>
    <row r="91" spans="2:11" s="1" customFormat="1" ht="15" customHeight="1">
      <c r="B91" s="267"/>
      <c r="C91" s="244" t="s">
        <v>1788</v>
      </c>
      <c r="D91" s="244"/>
      <c r="E91" s="244"/>
      <c r="F91" s="265" t="s">
        <v>1767</v>
      </c>
      <c r="G91" s="266"/>
      <c r="H91" s="244" t="s">
        <v>1788</v>
      </c>
      <c r="I91" s="244" t="s">
        <v>1763</v>
      </c>
      <c r="J91" s="244">
        <v>50</v>
      </c>
      <c r="K91" s="256"/>
    </row>
    <row r="92" spans="2:11" s="1" customFormat="1" ht="15" customHeight="1">
      <c r="B92" s="267"/>
      <c r="C92" s="244" t="s">
        <v>1789</v>
      </c>
      <c r="D92" s="244"/>
      <c r="E92" s="244"/>
      <c r="F92" s="265" t="s">
        <v>1767</v>
      </c>
      <c r="G92" s="266"/>
      <c r="H92" s="244" t="s">
        <v>1790</v>
      </c>
      <c r="I92" s="244" t="s">
        <v>1763</v>
      </c>
      <c r="J92" s="244">
        <v>255</v>
      </c>
      <c r="K92" s="256"/>
    </row>
    <row r="93" spans="2:11" s="1" customFormat="1" ht="15" customHeight="1">
      <c r="B93" s="267"/>
      <c r="C93" s="244" t="s">
        <v>1791</v>
      </c>
      <c r="D93" s="244"/>
      <c r="E93" s="244"/>
      <c r="F93" s="265" t="s">
        <v>1761</v>
      </c>
      <c r="G93" s="266"/>
      <c r="H93" s="244" t="s">
        <v>1792</v>
      </c>
      <c r="I93" s="244" t="s">
        <v>1793</v>
      </c>
      <c r="J93" s="244"/>
      <c r="K93" s="256"/>
    </row>
    <row r="94" spans="2:11" s="1" customFormat="1" ht="15" customHeight="1">
      <c r="B94" s="267"/>
      <c r="C94" s="244" t="s">
        <v>1794</v>
      </c>
      <c r="D94" s="244"/>
      <c r="E94" s="244"/>
      <c r="F94" s="265" t="s">
        <v>1761</v>
      </c>
      <c r="G94" s="266"/>
      <c r="H94" s="244" t="s">
        <v>1795</v>
      </c>
      <c r="I94" s="244" t="s">
        <v>1796</v>
      </c>
      <c r="J94" s="244"/>
      <c r="K94" s="256"/>
    </row>
    <row r="95" spans="2:11" s="1" customFormat="1" ht="15" customHeight="1">
      <c r="B95" s="267"/>
      <c r="C95" s="244" t="s">
        <v>1797</v>
      </c>
      <c r="D95" s="244"/>
      <c r="E95" s="244"/>
      <c r="F95" s="265" t="s">
        <v>1761</v>
      </c>
      <c r="G95" s="266"/>
      <c r="H95" s="244" t="s">
        <v>1797</v>
      </c>
      <c r="I95" s="244" t="s">
        <v>1796</v>
      </c>
      <c r="J95" s="244"/>
      <c r="K95" s="256"/>
    </row>
    <row r="96" spans="2:11" s="1" customFormat="1" ht="15" customHeight="1">
      <c r="B96" s="267"/>
      <c r="C96" s="244" t="s">
        <v>37</v>
      </c>
      <c r="D96" s="244"/>
      <c r="E96" s="244"/>
      <c r="F96" s="265" t="s">
        <v>1761</v>
      </c>
      <c r="G96" s="266"/>
      <c r="H96" s="244" t="s">
        <v>1798</v>
      </c>
      <c r="I96" s="244" t="s">
        <v>1796</v>
      </c>
      <c r="J96" s="244"/>
      <c r="K96" s="256"/>
    </row>
    <row r="97" spans="2:11" s="1" customFormat="1" ht="15" customHeight="1">
      <c r="B97" s="267"/>
      <c r="C97" s="244" t="s">
        <v>47</v>
      </c>
      <c r="D97" s="244"/>
      <c r="E97" s="244"/>
      <c r="F97" s="265" t="s">
        <v>1761</v>
      </c>
      <c r="G97" s="266"/>
      <c r="H97" s="244" t="s">
        <v>1799</v>
      </c>
      <c r="I97" s="244" t="s">
        <v>1796</v>
      </c>
      <c r="J97" s="244"/>
      <c r="K97" s="256"/>
    </row>
    <row r="98" spans="2:11" s="1" customFormat="1" ht="15" customHeight="1">
      <c r="B98" s="270"/>
      <c r="C98" s="271"/>
      <c r="D98" s="271"/>
      <c r="E98" s="271"/>
      <c r="F98" s="271"/>
      <c r="G98" s="271"/>
      <c r="H98" s="271"/>
      <c r="I98" s="271"/>
      <c r="J98" s="271"/>
      <c r="K98" s="272"/>
    </row>
    <row r="99" spans="2:11" s="1" customFormat="1" ht="18.75" customHeight="1">
      <c r="B99" s="273"/>
      <c r="C99" s="274"/>
      <c r="D99" s="274"/>
      <c r="E99" s="274"/>
      <c r="F99" s="274"/>
      <c r="G99" s="274"/>
      <c r="H99" s="274"/>
      <c r="I99" s="274"/>
      <c r="J99" s="274"/>
      <c r="K99" s="273"/>
    </row>
    <row r="100" spans="2:11" s="1" customFormat="1" ht="18.75" customHeight="1">
      <c r="B100" s="251"/>
      <c r="C100" s="251"/>
      <c r="D100" s="251"/>
      <c r="E100" s="251"/>
      <c r="F100" s="251"/>
      <c r="G100" s="251"/>
      <c r="H100" s="251"/>
      <c r="I100" s="251"/>
      <c r="J100" s="251"/>
      <c r="K100" s="251"/>
    </row>
    <row r="101" spans="2:11" s="1" customFormat="1" ht="7.5" customHeight="1">
      <c r="B101" s="252"/>
      <c r="C101" s="253"/>
      <c r="D101" s="253"/>
      <c r="E101" s="253"/>
      <c r="F101" s="253"/>
      <c r="G101" s="253"/>
      <c r="H101" s="253"/>
      <c r="I101" s="253"/>
      <c r="J101" s="253"/>
      <c r="K101" s="254"/>
    </row>
    <row r="102" spans="2:11" s="1" customFormat="1" ht="45" customHeight="1">
      <c r="B102" s="255"/>
      <c r="C102" s="373" t="s">
        <v>1800</v>
      </c>
      <c r="D102" s="373"/>
      <c r="E102" s="373"/>
      <c r="F102" s="373"/>
      <c r="G102" s="373"/>
      <c r="H102" s="373"/>
      <c r="I102" s="373"/>
      <c r="J102" s="373"/>
      <c r="K102" s="256"/>
    </row>
    <row r="103" spans="2:11" s="1" customFormat="1" ht="17.25" customHeight="1">
      <c r="B103" s="255"/>
      <c r="C103" s="257" t="s">
        <v>1755</v>
      </c>
      <c r="D103" s="257"/>
      <c r="E103" s="257"/>
      <c r="F103" s="257" t="s">
        <v>1756</v>
      </c>
      <c r="G103" s="258"/>
      <c r="H103" s="257" t="s">
        <v>53</v>
      </c>
      <c r="I103" s="257" t="s">
        <v>56</v>
      </c>
      <c r="J103" s="257" t="s">
        <v>1757</v>
      </c>
      <c r="K103" s="256"/>
    </row>
    <row r="104" spans="2:11" s="1" customFormat="1" ht="17.25" customHeight="1">
      <c r="B104" s="255"/>
      <c r="C104" s="259" t="s">
        <v>1758</v>
      </c>
      <c r="D104" s="259"/>
      <c r="E104" s="259"/>
      <c r="F104" s="260" t="s">
        <v>1759</v>
      </c>
      <c r="G104" s="261"/>
      <c r="H104" s="259"/>
      <c r="I104" s="259"/>
      <c r="J104" s="259" t="s">
        <v>1760</v>
      </c>
      <c r="K104" s="256"/>
    </row>
    <row r="105" spans="2:11" s="1" customFormat="1" ht="5.25" customHeight="1">
      <c r="B105" s="255"/>
      <c r="C105" s="257"/>
      <c r="D105" s="257"/>
      <c r="E105" s="257"/>
      <c r="F105" s="257"/>
      <c r="G105" s="275"/>
      <c r="H105" s="257"/>
      <c r="I105" s="257"/>
      <c r="J105" s="257"/>
      <c r="K105" s="256"/>
    </row>
    <row r="106" spans="2:11" s="1" customFormat="1" ht="15" customHeight="1">
      <c r="B106" s="255"/>
      <c r="C106" s="244" t="s">
        <v>52</v>
      </c>
      <c r="D106" s="264"/>
      <c r="E106" s="264"/>
      <c r="F106" s="265" t="s">
        <v>1761</v>
      </c>
      <c r="G106" s="244"/>
      <c r="H106" s="244" t="s">
        <v>1801</v>
      </c>
      <c r="I106" s="244" t="s">
        <v>1763</v>
      </c>
      <c r="J106" s="244">
        <v>20</v>
      </c>
      <c r="K106" s="256"/>
    </row>
    <row r="107" spans="2:11" s="1" customFormat="1" ht="15" customHeight="1">
      <c r="B107" s="255"/>
      <c r="C107" s="244" t="s">
        <v>1764</v>
      </c>
      <c r="D107" s="244"/>
      <c r="E107" s="244"/>
      <c r="F107" s="265" t="s">
        <v>1761</v>
      </c>
      <c r="G107" s="244"/>
      <c r="H107" s="244" t="s">
        <v>1801</v>
      </c>
      <c r="I107" s="244" t="s">
        <v>1763</v>
      </c>
      <c r="J107" s="244">
        <v>120</v>
      </c>
      <c r="K107" s="256"/>
    </row>
    <row r="108" spans="2:11" s="1" customFormat="1" ht="15" customHeight="1">
      <c r="B108" s="267"/>
      <c r="C108" s="244" t="s">
        <v>1766</v>
      </c>
      <c r="D108" s="244"/>
      <c r="E108" s="244"/>
      <c r="F108" s="265" t="s">
        <v>1767</v>
      </c>
      <c r="G108" s="244"/>
      <c r="H108" s="244" t="s">
        <v>1801</v>
      </c>
      <c r="I108" s="244" t="s">
        <v>1763</v>
      </c>
      <c r="J108" s="244">
        <v>50</v>
      </c>
      <c r="K108" s="256"/>
    </row>
    <row r="109" spans="2:11" s="1" customFormat="1" ht="15" customHeight="1">
      <c r="B109" s="267"/>
      <c r="C109" s="244" t="s">
        <v>1769</v>
      </c>
      <c r="D109" s="244"/>
      <c r="E109" s="244"/>
      <c r="F109" s="265" t="s">
        <v>1761</v>
      </c>
      <c r="G109" s="244"/>
      <c r="H109" s="244" t="s">
        <v>1801</v>
      </c>
      <c r="I109" s="244" t="s">
        <v>1771</v>
      </c>
      <c r="J109" s="244"/>
      <c r="K109" s="256"/>
    </row>
    <row r="110" spans="2:11" s="1" customFormat="1" ht="15" customHeight="1">
      <c r="B110" s="267"/>
      <c r="C110" s="244" t="s">
        <v>1780</v>
      </c>
      <c r="D110" s="244"/>
      <c r="E110" s="244"/>
      <c r="F110" s="265" t="s">
        <v>1767</v>
      </c>
      <c r="G110" s="244"/>
      <c r="H110" s="244" t="s">
        <v>1801</v>
      </c>
      <c r="I110" s="244" t="s">
        <v>1763</v>
      </c>
      <c r="J110" s="244">
        <v>50</v>
      </c>
      <c r="K110" s="256"/>
    </row>
    <row r="111" spans="2:11" s="1" customFormat="1" ht="15" customHeight="1">
      <c r="B111" s="267"/>
      <c r="C111" s="244" t="s">
        <v>1788</v>
      </c>
      <c r="D111" s="244"/>
      <c r="E111" s="244"/>
      <c r="F111" s="265" t="s">
        <v>1767</v>
      </c>
      <c r="G111" s="244"/>
      <c r="H111" s="244" t="s">
        <v>1801</v>
      </c>
      <c r="I111" s="244" t="s">
        <v>1763</v>
      </c>
      <c r="J111" s="244">
        <v>50</v>
      </c>
      <c r="K111" s="256"/>
    </row>
    <row r="112" spans="2:11" s="1" customFormat="1" ht="15" customHeight="1">
      <c r="B112" s="267"/>
      <c r="C112" s="244" t="s">
        <v>1786</v>
      </c>
      <c r="D112" s="244"/>
      <c r="E112" s="244"/>
      <c r="F112" s="265" t="s">
        <v>1767</v>
      </c>
      <c r="G112" s="244"/>
      <c r="H112" s="244" t="s">
        <v>1801</v>
      </c>
      <c r="I112" s="244" t="s">
        <v>1763</v>
      </c>
      <c r="J112" s="244">
        <v>50</v>
      </c>
      <c r="K112" s="256"/>
    </row>
    <row r="113" spans="2:11" s="1" customFormat="1" ht="15" customHeight="1">
      <c r="B113" s="267"/>
      <c r="C113" s="244" t="s">
        <v>52</v>
      </c>
      <c r="D113" s="244"/>
      <c r="E113" s="244"/>
      <c r="F113" s="265" t="s">
        <v>1761</v>
      </c>
      <c r="G113" s="244"/>
      <c r="H113" s="244" t="s">
        <v>1802</v>
      </c>
      <c r="I113" s="244" t="s">
        <v>1763</v>
      </c>
      <c r="J113" s="244">
        <v>20</v>
      </c>
      <c r="K113" s="256"/>
    </row>
    <row r="114" spans="2:11" s="1" customFormat="1" ht="15" customHeight="1">
      <c r="B114" s="267"/>
      <c r="C114" s="244" t="s">
        <v>1803</v>
      </c>
      <c r="D114" s="244"/>
      <c r="E114" s="244"/>
      <c r="F114" s="265" t="s">
        <v>1761</v>
      </c>
      <c r="G114" s="244"/>
      <c r="H114" s="244" t="s">
        <v>1804</v>
      </c>
      <c r="I114" s="244" t="s">
        <v>1763</v>
      </c>
      <c r="J114" s="244">
        <v>120</v>
      </c>
      <c r="K114" s="256"/>
    </row>
    <row r="115" spans="2:11" s="1" customFormat="1" ht="15" customHeight="1">
      <c r="B115" s="267"/>
      <c r="C115" s="244" t="s">
        <v>37</v>
      </c>
      <c r="D115" s="244"/>
      <c r="E115" s="244"/>
      <c r="F115" s="265" t="s">
        <v>1761</v>
      </c>
      <c r="G115" s="244"/>
      <c r="H115" s="244" t="s">
        <v>1805</v>
      </c>
      <c r="I115" s="244" t="s">
        <v>1796</v>
      </c>
      <c r="J115" s="244"/>
      <c r="K115" s="256"/>
    </row>
    <row r="116" spans="2:11" s="1" customFormat="1" ht="15" customHeight="1">
      <c r="B116" s="267"/>
      <c r="C116" s="244" t="s">
        <v>47</v>
      </c>
      <c r="D116" s="244"/>
      <c r="E116" s="244"/>
      <c r="F116" s="265" t="s">
        <v>1761</v>
      </c>
      <c r="G116" s="244"/>
      <c r="H116" s="244" t="s">
        <v>1806</v>
      </c>
      <c r="I116" s="244" t="s">
        <v>1796</v>
      </c>
      <c r="J116" s="244"/>
      <c r="K116" s="256"/>
    </row>
    <row r="117" spans="2:11" s="1" customFormat="1" ht="15" customHeight="1">
      <c r="B117" s="267"/>
      <c r="C117" s="244" t="s">
        <v>56</v>
      </c>
      <c r="D117" s="244"/>
      <c r="E117" s="244"/>
      <c r="F117" s="265" t="s">
        <v>1761</v>
      </c>
      <c r="G117" s="244"/>
      <c r="H117" s="244" t="s">
        <v>1807</v>
      </c>
      <c r="I117" s="244" t="s">
        <v>1808</v>
      </c>
      <c r="J117" s="244"/>
      <c r="K117" s="256"/>
    </row>
    <row r="118" spans="2:11" s="1" customFormat="1" ht="15" customHeight="1">
      <c r="B118" s="270"/>
      <c r="C118" s="276"/>
      <c r="D118" s="276"/>
      <c r="E118" s="276"/>
      <c r="F118" s="276"/>
      <c r="G118" s="276"/>
      <c r="H118" s="276"/>
      <c r="I118" s="276"/>
      <c r="J118" s="276"/>
      <c r="K118" s="272"/>
    </row>
    <row r="119" spans="2:11" s="1" customFormat="1" ht="18.75" customHeight="1">
      <c r="B119" s="277"/>
      <c r="C119" s="278"/>
      <c r="D119" s="278"/>
      <c r="E119" s="278"/>
      <c r="F119" s="279"/>
      <c r="G119" s="278"/>
      <c r="H119" s="278"/>
      <c r="I119" s="278"/>
      <c r="J119" s="278"/>
      <c r="K119" s="277"/>
    </row>
    <row r="120" spans="2:11" s="1" customFormat="1" ht="18.75" customHeight="1">
      <c r="B120" s="251"/>
      <c r="C120" s="251"/>
      <c r="D120" s="251"/>
      <c r="E120" s="251"/>
      <c r="F120" s="251"/>
      <c r="G120" s="251"/>
      <c r="H120" s="251"/>
      <c r="I120" s="251"/>
      <c r="J120" s="251"/>
      <c r="K120" s="251"/>
    </row>
    <row r="121" spans="2:11" s="1" customFormat="1" ht="7.5" customHeight="1">
      <c r="B121" s="280"/>
      <c r="C121" s="281"/>
      <c r="D121" s="281"/>
      <c r="E121" s="281"/>
      <c r="F121" s="281"/>
      <c r="G121" s="281"/>
      <c r="H121" s="281"/>
      <c r="I121" s="281"/>
      <c r="J121" s="281"/>
      <c r="K121" s="282"/>
    </row>
    <row r="122" spans="2:11" s="1" customFormat="1" ht="45" customHeight="1">
      <c r="B122" s="283"/>
      <c r="C122" s="371" t="s">
        <v>1809</v>
      </c>
      <c r="D122" s="371"/>
      <c r="E122" s="371"/>
      <c r="F122" s="371"/>
      <c r="G122" s="371"/>
      <c r="H122" s="371"/>
      <c r="I122" s="371"/>
      <c r="J122" s="371"/>
      <c r="K122" s="284"/>
    </row>
    <row r="123" spans="2:11" s="1" customFormat="1" ht="17.25" customHeight="1">
      <c r="B123" s="285"/>
      <c r="C123" s="257" t="s">
        <v>1755</v>
      </c>
      <c r="D123" s="257"/>
      <c r="E123" s="257"/>
      <c r="F123" s="257" t="s">
        <v>1756</v>
      </c>
      <c r="G123" s="258"/>
      <c r="H123" s="257" t="s">
        <v>53</v>
      </c>
      <c r="I123" s="257" t="s">
        <v>56</v>
      </c>
      <c r="J123" s="257" t="s">
        <v>1757</v>
      </c>
      <c r="K123" s="286"/>
    </row>
    <row r="124" spans="2:11" s="1" customFormat="1" ht="17.25" customHeight="1">
      <c r="B124" s="285"/>
      <c r="C124" s="259" t="s">
        <v>1758</v>
      </c>
      <c r="D124" s="259"/>
      <c r="E124" s="259"/>
      <c r="F124" s="260" t="s">
        <v>1759</v>
      </c>
      <c r="G124" s="261"/>
      <c r="H124" s="259"/>
      <c r="I124" s="259"/>
      <c r="J124" s="259" t="s">
        <v>1760</v>
      </c>
      <c r="K124" s="286"/>
    </row>
    <row r="125" spans="2:11" s="1" customFormat="1" ht="5.25" customHeight="1">
      <c r="B125" s="287"/>
      <c r="C125" s="262"/>
      <c r="D125" s="262"/>
      <c r="E125" s="262"/>
      <c r="F125" s="262"/>
      <c r="G125" s="288"/>
      <c r="H125" s="262"/>
      <c r="I125" s="262"/>
      <c r="J125" s="262"/>
      <c r="K125" s="289"/>
    </row>
    <row r="126" spans="2:11" s="1" customFormat="1" ht="15" customHeight="1">
      <c r="B126" s="287"/>
      <c r="C126" s="244" t="s">
        <v>1764</v>
      </c>
      <c r="D126" s="264"/>
      <c r="E126" s="264"/>
      <c r="F126" s="265" t="s">
        <v>1761</v>
      </c>
      <c r="G126" s="244"/>
      <c r="H126" s="244" t="s">
        <v>1801</v>
      </c>
      <c r="I126" s="244" t="s">
        <v>1763</v>
      </c>
      <c r="J126" s="244">
        <v>120</v>
      </c>
      <c r="K126" s="290"/>
    </row>
    <row r="127" spans="2:11" s="1" customFormat="1" ht="15" customHeight="1">
      <c r="B127" s="287"/>
      <c r="C127" s="244" t="s">
        <v>1810</v>
      </c>
      <c r="D127" s="244"/>
      <c r="E127" s="244"/>
      <c r="F127" s="265" t="s">
        <v>1761</v>
      </c>
      <c r="G127" s="244"/>
      <c r="H127" s="244" t="s">
        <v>1811</v>
      </c>
      <c r="I127" s="244" t="s">
        <v>1763</v>
      </c>
      <c r="J127" s="244" t="s">
        <v>1812</v>
      </c>
      <c r="K127" s="290"/>
    </row>
    <row r="128" spans="2:11" s="1" customFormat="1" ht="15" customHeight="1">
      <c r="B128" s="287"/>
      <c r="C128" s="244" t="s">
        <v>1709</v>
      </c>
      <c r="D128" s="244"/>
      <c r="E128" s="244"/>
      <c r="F128" s="265" t="s">
        <v>1761</v>
      </c>
      <c r="G128" s="244"/>
      <c r="H128" s="244" t="s">
        <v>1813</v>
      </c>
      <c r="I128" s="244" t="s">
        <v>1763</v>
      </c>
      <c r="J128" s="244" t="s">
        <v>1812</v>
      </c>
      <c r="K128" s="290"/>
    </row>
    <row r="129" spans="2:11" s="1" customFormat="1" ht="15" customHeight="1">
      <c r="B129" s="287"/>
      <c r="C129" s="244" t="s">
        <v>1772</v>
      </c>
      <c r="D129" s="244"/>
      <c r="E129" s="244"/>
      <c r="F129" s="265" t="s">
        <v>1767</v>
      </c>
      <c r="G129" s="244"/>
      <c r="H129" s="244" t="s">
        <v>1773</v>
      </c>
      <c r="I129" s="244" t="s">
        <v>1763</v>
      </c>
      <c r="J129" s="244">
        <v>15</v>
      </c>
      <c r="K129" s="290"/>
    </row>
    <row r="130" spans="2:11" s="1" customFormat="1" ht="15" customHeight="1">
      <c r="B130" s="287"/>
      <c r="C130" s="268" t="s">
        <v>1774</v>
      </c>
      <c r="D130" s="268"/>
      <c r="E130" s="268"/>
      <c r="F130" s="269" t="s">
        <v>1767</v>
      </c>
      <c r="G130" s="268"/>
      <c r="H130" s="268" t="s">
        <v>1775</v>
      </c>
      <c r="I130" s="268" t="s">
        <v>1763</v>
      </c>
      <c r="J130" s="268">
        <v>15</v>
      </c>
      <c r="K130" s="290"/>
    </row>
    <row r="131" spans="2:11" s="1" customFormat="1" ht="15" customHeight="1">
      <c r="B131" s="287"/>
      <c r="C131" s="268" t="s">
        <v>1776</v>
      </c>
      <c r="D131" s="268"/>
      <c r="E131" s="268"/>
      <c r="F131" s="269" t="s">
        <v>1767</v>
      </c>
      <c r="G131" s="268"/>
      <c r="H131" s="268" t="s">
        <v>1777</v>
      </c>
      <c r="I131" s="268" t="s">
        <v>1763</v>
      </c>
      <c r="J131" s="268">
        <v>20</v>
      </c>
      <c r="K131" s="290"/>
    </row>
    <row r="132" spans="2:11" s="1" customFormat="1" ht="15" customHeight="1">
      <c r="B132" s="287"/>
      <c r="C132" s="268" t="s">
        <v>1778</v>
      </c>
      <c r="D132" s="268"/>
      <c r="E132" s="268"/>
      <c r="F132" s="269" t="s">
        <v>1767</v>
      </c>
      <c r="G132" s="268"/>
      <c r="H132" s="268" t="s">
        <v>1779</v>
      </c>
      <c r="I132" s="268" t="s">
        <v>1763</v>
      </c>
      <c r="J132" s="268">
        <v>20</v>
      </c>
      <c r="K132" s="290"/>
    </row>
    <row r="133" spans="2:11" s="1" customFormat="1" ht="15" customHeight="1">
      <c r="B133" s="287"/>
      <c r="C133" s="244" t="s">
        <v>1766</v>
      </c>
      <c r="D133" s="244"/>
      <c r="E133" s="244"/>
      <c r="F133" s="265" t="s">
        <v>1767</v>
      </c>
      <c r="G133" s="244"/>
      <c r="H133" s="244" t="s">
        <v>1801</v>
      </c>
      <c r="I133" s="244" t="s">
        <v>1763</v>
      </c>
      <c r="J133" s="244">
        <v>50</v>
      </c>
      <c r="K133" s="290"/>
    </row>
    <row r="134" spans="2:11" s="1" customFormat="1" ht="15" customHeight="1">
      <c r="B134" s="287"/>
      <c r="C134" s="244" t="s">
        <v>1780</v>
      </c>
      <c r="D134" s="244"/>
      <c r="E134" s="244"/>
      <c r="F134" s="265" t="s">
        <v>1767</v>
      </c>
      <c r="G134" s="244"/>
      <c r="H134" s="244" t="s">
        <v>1801</v>
      </c>
      <c r="I134" s="244" t="s">
        <v>1763</v>
      </c>
      <c r="J134" s="244">
        <v>50</v>
      </c>
      <c r="K134" s="290"/>
    </row>
    <row r="135" spans="2:11" s="1" customFormat="1" ht="15" customHeight="1">
      <c r="B135" s="287"/>
      <c r="C135" s="244" t="s">
        <v>1786</v>
      </c>
      <c r="D135" s="244"/>
      <c r="E135" s="244"/>
      <c r="F135" s="265" t="s">
        <v>1767</v>
      </c>
      <c r="G135" s="244"/>
      <c r="H135" s="244" t="s">
        <v>1801</v>
      </c>
      <c r="I135" s="244" t="s">
        <v>1763</v>
      </c>
      <c r="J135" s="244">
        <v>50</v>
      </c>
      <c r="K135" s="290"/>
    </row>
    <row r="136" spans="2:11" s="1" customFormat="1" ht="15" customHeight="1">
      <c r="B136" s="287"/>
      <c r="C136" s="244" t="s">
        <v>1788</v>
      </c>
      <c r="D136" s="244"/>
      <c r="E136" s="244"/>
      <c r="F136" s="265" t="s">
        <v>1767</v>
      </c>
      <c r="G136" s="244"/>
      <c r="H136" s="244" t="s">
        <v>1801</v>
      </c>
      <c r="I136" s="244" t="s">
        <v>1763</v>
      </c>
      <c r="J136" s="244">
        <v>50</v>
      </c>
      <c r="K136" s="290"/>
    </row>
    <row r="137" spans="2:11" s="1" customFormat="1" ht="15" customHeight="1">
      <c r="B137" s="287"/>
      <c r="C137" s="244" t="s">
        <v>1789</v>
      </c>
      <c r="D137" s="244"/>
      <c r="E137" s="244"/>
      <c r="F137" s="265" t="s">
        <v>1767</v>
      </c>
      <c r="G137" s="244"/>
      <c r="H137" s="244" t="s">
        <v>1814</v>
      </c>
      <c r="I137" s="244" t="s">
        <v>1763</v>
      </c>
      <c r="J137" s="244">
        <v>255</v>
      </c>
      <c r="K137" s="290"/>
    </row>
    <row r="138" spans="2:11" s="1" customFormat="1" ht="15" customHeight="1">
      <c r="B138" s="287"/>
      <c r="C138" s="244" t="s">
        <v>1791</v>
      </c>
      <c r="D138" s="244"/>
      <c r="E138" s="244"/>
      <c r="F138" s="265" t="s">
        <v>1761</v>
      </c>
      <c r="G138" s="244"/>
      <c r="H138" s="244" t="s">
        <v>1815</v>
      </c>
      <c r="I138" s="244" t="s">
        <v>1793</v>
      </c>
      <c r="J138" s="244"/>
      <c r="K138" s="290"/>
    </row>
    <row r="139" spans="2:11" s="1" customFormat="1" ht="15" customHeight="1">
      <c r="B139" s="287"/>
      <c r="C139" s="244" t="s">
        <v>1794</v>
      </c>
      <c r="D139" s="244"/>
      <c r="E139" s="244"/>
      <c r="F139" s="265" t="s">
        <v>1761</v>
      </c>
      <c r="G139" s="244"/>
      <c r="H139" s="244" t="s">
        <v>1816</v>
      </c>
      <c r="I139" s="244" t="s">
        <v>1796</v>
      </c>
      <c r="J139" s="244"/>
      <c r="K139" s="290"/>
    </row>
    <row r="140" spans="2:11" s="1" customFormat="1" ht="15" customHeight="1">
      <c r="B140" s="287"/>
      <c r="C140" s="244" t="s">
        <v>1797</v>
      </c>
      <c r="D140" s="244"/>
      <c r="E140" s="244"/>
      <c r="F140" s="265" t="s">
        <v>1761</v>
      </c>
      <c r="G140" s="244"/>
      <c r="H140" s="244" t="s">
        <v>1797</v>
      </c>
      <c r="I140" s="244" t="s">
        <v>1796</v>
      </c>
      <c r="J140" s="244"/>
      <c r="K140" s="290"/>
    </row>
    <row r="141" spans="2:11" s="1" customFormat="1" ht="15" customHeight="1">
      <c r="B141" s="287"/>
      <c r="C141" s="244" t="s">
        <v>37</v>
      </c>
      <c r="D141" s="244"/>
      <c r="E141" s="244"/>
      <c r="F141" s="265" t="s">
        <v>1761</v>
      </c>
      <c r="G141" s="244"/>
      <c r="H141" s="244" t="s">
        <v>1817</v>
      </c>
      <c r="I141" s="244" t="s">
        <v>1796</v>
      </c>
      <c r="J141" s="244"/>
      <c r="K141" s="290"/>
    </row>
    <row r="142" spans="2:11" s="1" customFormat="1" ht="15" customHeight="1">
      <c r="B142" s="287"/>
      <c r="C142" s="244" t="s">
        <v>1818</v>
      </c>
      <c r="D142" s="244"/>
      <c r="E142" s="244"/>
      <c r="F142" s="265" t="s">
        <v>1761</v>
      </c>
      <c r="G142" s="244"/>
      <c r="H142" s="244" t="s">
        <v>1819</v>
      </c>
      <c r="I142" s="244" t="s">
        <v>1796</v>
      </c>
      <c r="J142" s="244"/>
      <c r="K142" s="290"/>
    </row>
    <row r="143" spans="2:11" s="1" customFormat="1" ht="15" customHeight="1">
      <c r="B143" s="291"/>
      <c r="C143" s="292"/>
      <c r="D143" s="292"/>
      <c r="E143" s="292"/>
      <c r="F143" s="292"/>
      <c r="G143" s="292"/>
      <c r="H143" s="292"/>
      <c r="I143" s="292"/>
      <c r="J143" s="292"/>
      <c r="K143" s="293"/>
    </row>
    <row r="144" spans="2:11" s="1" customFormat="1" ht="18.75" customHeight="1">
      <c r="B144" s="278"/>
      <c r="C144" s="278"/>
      <c r="D144" s="278"/>
      <c r="E144" s="278"/>
      <c r="F144" s="279"/>
      <c r="G144" s="278"/>
      <c r="H144" s="278"/>
      <c r="I144" s="278"/>
      <c r="J144" s="278"/>
      <c r="K144" s="278"/>
    </row>
    <row r="145" spans="2:11" s="1" customFormat="1" ht="18.75" customHeight="1">
      <c r="B145" s="251"/>
      <c r="C145" s="251"/>
      <c r="D145" s="251"/>
      <c r="E145" s="251"/>
      <c r="F145" s="251"/>
      <c r="G145" s="251"/>
      <c r="H145" s="251"/>
      <c r="I145" s="251"/>
      <c r="J145" s="251"/>
      <c r="K145" s="251"/>
    </row>
    <row r="146" spans="2:11" s="1" customFormat="1" ht="7.5" customHeight="1">
      <c r="B146" s="252"/>
      <c r="C146" s="253"/>
      <c r="D146" s="253"/>
      <c r="E146" s="253"/>
      <c r="F146" s="253"/>
      <c r="G146" s="253"/>
      <c r="H146" s="253"/>
      <c r="I146" s="253"/>
      <c r="J146" s="253"/>
      <c r="K146" s="254"/>
    </row>
    <row r="147" spans="2:11" s="1" customFormat="1" ht="45" customHeight="1">
      <c r="B147" s="255"/>
      <c r="C147" s="373" t="s">
        <v>1820</v>
      </c>
      <c r="D147" s="373"/>
      <c r="E147" s="373"/>
      <c r="F147" s="373"/>
      <c r="G147" s="373"/>
      <c r="H147" s="373"/>
      <c r="I147" s="373"/>
      <c r="J147" s="373"/>
      <c r="K147" s="256"/>
    </row>
    <row r="148" spans="2:11" s="1" customFormat="1" ht="17.25" customHeight="1">
      <c r="B148" s="255"/>
      <c r="C148" s="257" t="s">
        <v>1755</v>
      </c>
      <c r="D148" s="257"/>
      <c r="E148" s="257"/>
      <c r="F148" s="257" t="s">
        <v>1756</v>
      </c>
      <c r="G148" s="258"/>
      <c r="H148" s="257" t="s">
        <v>53</v>
      </c>
      <c r="I148" s="257" t="s">
        <v>56</v>
      </c>
      <c r="J148" s="257" t="s">
        <v>1757</v>
      </c>
      <c r="K148" s="256"/>
    </row>
    <row r="149" spans="2:11" s="1" customFormat="1" ht="17.25" customHeight="1">
      <c r="B149" s="255"/>
      <c r="C149" s="259" t="s">
        <v>1758</v>
      </c>
      <c r="D149" s="259"/>
      <c r="E149" s="259"/>
      <c r="F149" s="260" t="s">
        <v>1759</v>
      </c>
      <c r="G149" s="261"/>
      <c r="H149" s="259"/>
      <c r="I149" s="259"/>
      <c r="J149" s="259" t="s">
        <v>1760</v>
      </c>
      <c r="K149" s="256"/>
    </row>
    <row r="150" spans="2:11" s="1" customFormat="1" ht="5.25" customHeight="1">
      <c r="B150" s="267"/>
      <c r="C150" s="262"/>
      <c r="D150" s="262"/>
      <c r="E150" s="262"/>
      <c r="F150" s="262"/>
      <c r="G150" s="263"/>
      <c r="H150" s="262"/>
      <c r="I150" s="262"/>
      <c r="J150" s="262"/>
      <c r="K150" s="290"/>
    </row>
    <row r="151" spans="2:11" s="1" customFormat="1" ht="15" customHeight="1">
      <c r="B151" s="267"/>
      <c r="C151" s="294" t="s">
        <v>1764</v>
      </c>
      <c r="D151" s="244"/>
      <c r="E151" s="244"/>
      <c r="F151" s="295" t="s">
        <v>1761</v>
      </c>
      <c r="G151" s="244"/>
      <c r="H151" s="294" t="s">
        <v>1801</v>
      </c>
      <c r="I151" s="294" t="s">
        <v>1763</v>
      </c>
      <c r="J151" s="294">
        <v>120</v>
      </c>
      <c r="K151" s="290"/>
    </row>
    <row r="152" spans="2:11" s="1" customFormat="1" ht="15" customHeight="1">
      <c r="B152" s="267"/>
      <c r="C152" s="294" t="s">
        <v>1810</v>
      </c>
      <c r="D152" s="244"/>
      <c r="E152" s="244"/>
      <c r="F152" s="295" t="s">
        <v>1761</v>
      </c>
      <c r="G152" s="244"/>
      <c r="H152" s="294" t="s">
        <v>1821</v>
      </c>
      <c r="I152" s="294" t="s">
        <v>1763</v>
      </c>
      <c r="J152" s="294" t="s">
        <v>1812</v>
      </c>
      <c r="K152" s="290"/>
    </row>
    <row r="153" spans="2:11" s="1" customFormat="1" ht="15" customHeight="1">
      <c r="B153" s="267"/>
      <c r="C153" s="294" t="s">
        <v>1709</v>
      </c>
      <c r="D153" s="244"/>
      <c r="E153" s="244"/>
      <c r="F153" s="295" t="s">
        <v>1761</v>
      </c>
      <c r="G153" s="244"/>
      <c r="H153" s="294" t="s">
        <v>1822</v>
      </c>
      <c r="I153" s="294" t="s">
        <v>1763</v>
      </c>
      <c r="J153" s="294" t="s">
        <v>1812</v>
      </c>
      <c r="K153" s="290"/>
    </row>
    <row r="154" spans="2:11" s="1" customFormat="1" ht="15" customHeight="1">
      <c r="B154" s="267"/>
      <c r="C154" s="294" t="s">
        <v>1766</v>
      </c>
      <c r="D154" s="244"/>
      <c r="E154" s="244"/>
      <c r="F154" s="295" t="s">
        <v>1767</v>
      </c>
      <c r="G154" s="244"/>
      <c r="H154" s="294" t="s">
        <v>1801</v>
      </c>
      <c r="I154" s="294" t="s">
        <v>1763</v>
      </c>
      <c r="J154" s="294">
        <v>50</v>
      </c>
      <c r="K154" s="290"/>
    </row>
    <row r="155" spans="2:11" s="1" customFormat="1" ht="15" customHeight="1">
      <c r="B155" s="267"/>
      <c r="C155" s="294" t="s">
        <v>1769</v>
      </c>
      <c r="D155" s="244"/>
      <c r="E155" s="244"/>
      <c r="F155" s="295" t="s">
        <v>1761</v>
      </c>
      <c r="G155" s="244"/>
      <c r="H155" s="294" t="s">
        <v>1801</v>
      </c>
      <c r="I155" s="294" t="s">
        <v>1771</v>
      </c>
      <c r="J155" s="294"/>
      <c r="K155" s="290"/>
    </row>
    <row r="156" spans="2:11" s="1" customFormat="1" ht="15" customHeight="1">
      <c r="B156" s="267"/>
      <c r="C156" s="294" t="s">
        <v>1780</v>
      </c>
      <c r="D156" s="244"/>
      <c r="E156" s="244"/>
      <c r="F156" s="295" t="s">
        <v>1767</v>
      </c>
      <c r="G156" s="244"/>
      <c r="H156" s="294" t="s">
        <v>1801</v>
      </c>
      <c r="I156" s="294" t="s">
        <v>1763</v>
      </c>
      <c r="J156" s="294">
        <v>50</v>
      </c>
      <c r="K156" s="290"/>
    </row>
    <row r="157" spans="2:11" s="1" customFormat="1" ht="15" customHeight="1">
      <c r="B157" s="267"/>
      <c r="C157" s="294" t="s">
        <v>1788</v>
      </c>
      <c r="D157" s="244"/>
      <c r="E157" s="244"/>
      <c r="F157" s="295" t="s">
        <v>1767</v>
      </c>
      <c r="G157" s="244"/>
      <c r="H157" s="294" t="s">
        <v>1801</v>
      </c>
      <c r="I157" s="294" t="s">
        <v>1763</v>
      </c>
      <c r="J157" s="294">
        <v>50</v>
      </c>
      <c r="K157" s="290"/>
    </row>
    <row r="158" spans="2:11" s="1" customFormat="1" ht="15" customHeight="1">
      <c r="B158" s="267"/>
      <c r="C158" s="294" t="s">
        <v>1786</v>
      </c>
      <c r="D158" s="244"/>
      <c r="E158" s="244"/>
      <c r="F158" s="295" t="s">
        <v>1767</v>
      </c>
      <c r="G158" s="244"/>
      <c r="H158" s="294" t="s">
        <v>1801</v>
      </c>
      <c r="I158" s="294" t="s">
        <v>1763</v>
      </c>
      <c r="J158" s="294">
        <v>50</v>
      </c>
      <c r="K158" s="290"/>
    </row>
    <row r="159" spans="2:11" s="1" customFormat="1" ht="15" customHeight="1">
      <c r="B159" s="267"/>
      <c r="C159" s="294" t="s">
        <v>98</v>
      </c>
      <c r="D159" s="244"/>
      <c r="E159" s="244"/>
      <c r="F159" s="295" t="s">
        <v>1761</v>
      </c>
      <c r="G159" s="244"/>
      <c r="H159" s="294" t="s">
        <v>1823</v>
      </c>
      <c r="I159" s="294" t="s">
        <v>1763</v>
      </c>
      <c r="J159" s="294" t="s">
        <v>1824</v>
      </c>
      <c r="K159" s="290"/>
    </row>
    <row r="160" spans="2:11" s="1" customFormat="1" ht="15" customHeight="1">
      <c r="B160" s="267"/>
      <c r="C160" s="294" t="s">
        <v>1825</v>
      </c>
      <c r="D160" s="244"/>
      <c r="E160" s="244"/>
      <c r="F160" s="295" t="s">
        <v>1761</v>
      </c>
      <c r="G160" s="244"/>
      <c r="H160" s="294" t="s">
        <v>1826</v>
      </c>
      <c r="I160" s="294" t="s">
        <v>1796</v>
      </c>
      <c r="J160" s="294"/>
      <c r="K160" s="290"/>
    </row>
    <row r="161" spans="2:11" s="1" customFormat="1" ht="15" customHeight="1">
      <c r="B161" s="296"/>
      <c r="C161" s="276"/>
      <c r="D161" s="276"/>
      <c r="E161" s="276"/>
      <c r="F161" s="276"/>
      <c r="G161" s="276"/>
      <c r="H161" s="276"/>
      <c r="I161" s="276"/>
      <c r="J161" s="276"/>
      <c r="K161" s="297"/>
    </row>
    <row r="162" spans="2:11" s="1" customFormat="1" ht="18.75" customHeight="1">
      <c r="B162" s="278"/>
      <c r="C162" s="288"/>
      <c r="D162" s="288"/>
      <c r="E162" s="288"/>
      <c r="F162" s="298"/>
      <c r="G162" s="288"/>
      <c r="H162" s="288"/>
      <c r="I162" s="288"/>
      <c r="J162" s="288"/>
      <c r="K162" s="278"/>
    </row>
    <row r="163" spans="2:11" s="1" customFormat="1" ht="18.75" customHeight="1">
      <c r="B163" s="251"/>
      <c r="C163" s="251"/>
      <c r="D163" s="251"/>
      <c r="E163" s="251"/>
      <c r="F163" s="251"/>
      <c r="G163" s="251"/>
      <c r="H163" s="251"/>
      <c r="I163" s="251"/>
      <c r="J163" s="251"/>
      <c r="K163" s="251"/>
    </row>
    <row r="164" spans="2:11" s="1" customFormat="1" ht="7.5" customHeight="1">
      <c r="B164" s="233"/>
      <c r="C164" s="234"/>
      <c r="D164" s="234"/>
      <c r="E164" s="234"/>
      <c r="F164" s="234"/>
      <c r="G164" s="234"/>
      <c r="H164" s="234"/>
      <c r="I164" s="234"/>
      <c r="J164" s="234"/>
      <c r="K164" s="235"/>
    </row>
    <row r="165" spans="2:11" s="1" customFormat="1" ht="45" customHeight="1">
      <c r="B165" s="236"/>
      <c r="C165" s="371" t="s">
        <v>1827</v>
      </c>
      <c r="D165" s="371"/>
      <c r="E165" s="371"/>
      <c r="F165" s="371"/>
      <c r="G165" s="371"/>
      <c r="H165" s="371"/>
      <c r="I165" s="371"/>
      <c r="J165" s="371"/>
      <c r="K165" s="237"/>
    </row>
    <row r="166" spans="2:11" s="1" customFormat="1" ht="17.25" customHeight="1">
      <c r="B166" s="236"/>
      <c r="C166" s="257" t="s">
        <v>1755</v>
      </c>
      <c r="D166" s="257"/>
      <c r="E166" s="257"/>
      <c r="F166" s="257" t="s">
        <v>1756</v>
      </c>
      <c r="G166" s="299"/>
      <c r="H166" s="300" t="s">
        <v>53</v>
      </c>
      <c r="I166" s="300" t="s">
        <v>56</v>
      </c>
      <c r="J166" s="257" t="s">
        <v>1757</v>
      </c>
      <c r="K166" s="237"/>
    </row>
    <row r="167" spans="2:11" s="1" customFormat="1" ht="17.25" customHeight="1">
      <c r="B167" s="238"/>
      <c r="C167" s="259" t="s">
        <v>1758</v>
      </c>
      <c r="D167" s="259"/>
      <c r="E167" s="259"/>
      <c r="F167" s="260" t="s">
        <v>1759</v>
      </c>
      <c r="G167" s="301"/>
      <c r="H167" s="302"/>
      <c r="I167" s="302"/>
      <c r="J167" s="259" t="s">
        <v>1760</v>
      </c>
      <c r="K167" s="239"/>
    </row>
    <row r="168" spans="2:11" s="1" customFormat="1" ht="5.25" customHeight="1">
      <c r="B168" s="267"/>
      <c r="C168" s="262"/>
      <c r="D168" s="262"/>
      <c r="E168" s="262"/>
      <c r="F168" s="262"/>
      <c r="G168" s="263"/>
      <c r="H168" s="262"/>
      <c r="I168" s="262"/>
      <c r="J168" s="262"/>
      <c r="K168" s="290"/>
    </row>
    <row r="169" spans="2:11" s="1" customFormat="1" ht="15" customHeight="1">
      <c r="B169" s="267"/>
      <c r="C169" s="244" t="s">
        <v>1764</v>
      </c>
      <c r="D169" s="244"/>
      <c r="E169" s="244"/>
      <c r="F169" s="265" t="s">
        <v>1761</v>
      </c>
      <c r="G169" s="244"/>
      <c r="H169" s="244" t="s">
        <v>1801</v>
      </c>
      <c r="I169" s="244" t="s">
        <v>1763</v>
      </c>
      <c r="J169" s="244">
        <v>120</v>
      </c>
      <c r="K169" s="290"/>
    </row>
    <row r="170" spans="2:11" s="1" customFormat="1" ht="15" customHeight="1">
      <c r="B170" s="267"/>
      <c r="C170" s="244" t="s">
        <v>1810</v>
      </c>
      <c r="D170" s="244"/>
      <c r="E170" s="244"/>
      <c r="F170" s="265" t="s">
        <v>1761</v>
      </c>
      <c r="G170" s="244"/>
      <c r="H170" s="244" t="s">
        <v>1811</v>
      </c>
      <c r="I170" s="244" t="s">
        <v>1763</v>
      </c>
      <c r="J170" s="244" t="s">
        <v>1812</v>
      </c>
      <c r="K170" s="290"/>
    </row>
    <row r="171" spans="2:11" s="1" customFormat="1" ht="15" customHeight="1">
      <c r="B171" s="267"/>
      <c r="C171" s="244" t="s">
        <v>1709</v>
      </c>
      <c r="D171" s="244"/>
      <c r="E171" s="244"/>
      <c r="F171" s="265" t="s">
        <v>1761</v>
      </c>
      <c r="G171" s="244"/>
      <c r="H171" s="244" t="s">
        <v>1828</v>
      </c>
      <c r="I171" s="244" t="s">
        <v>1763</v>
      </c>
      <c r="J171" s="244" t="s">
        <v>1812</v>
      </c>
      <c r="K171" s="290"/>
    </row>
    <row r="172" spans="2:11" s="1" customFormat="1" ht="15" customHeight="1">
      <c r="B172" s="267"/>
      <c r="C172" s="244" t="s">
        <v>1766</v>
      </c>
      <c r="D172" s="244"/>
      <c r="E172" s="244"/>
      <c r="F172" s="265" t="s">
        <v>1767</v>
      </c>
      <c r="G172" s="244"/>
      <c r="H172" s="244" t="s">
        <v>1828</v>
      </c>
      <c r="I172" s="244" t="s">
        <v>1763</v>
      </c>
      <c r="J172" s="244">
        <v>50</v>
      </c>
      <c r="K172" s="290"/>
    </row>
    <row r="173" spans="2:11" s="1" customFormat="1" ht="15" customHeight="1">
      <c r="B173" s="267"/>
      <c r="C173" s="244" t="s">
        <v>1769</v>
      </c>
      <c r="D173" s="244"/>
      <c r="E173" s="244"/>
      <c r="F173" s="265" t="s">
        <v>1761</v>
      </c>
      <c r="G173" s="244"/>
      <c r="H173" s="244" t="s">
        <v>1828</v>
      </c>
      <c r="I173" s="244" t="s">
        <v>1771</v>
      </c>
      <c r="J173" s="244"/>
      <c r="K173" s="290"/>
    </row>
    <row r="174" spans="2:11" s="1" customFormat="1" ht="15" customHeight="1">
      <c r="B174" s="267"/>
      <c r="C174" s="244" t="s">
        <v>1780</v>
      </c>
      <c r="D174" s="244"/>
      <c r="E174" s="244"/>
      <c r="F174" s="265" t="s">
        <v>1767</v>
      </c>
      <c r="G174" s="244"/>
      <c r="H174" s="244" t="s">
        <v>1828</v>
      </c>
      <c r="I174" s="244" t="s">
        <v>1763</v>
      </c>
      <c r="J174" s="244">
        <v>50</v>
      </c>
      <c r="K174" s="290"/>
    </row>
    <row r="175" spans="2:11" s="1" customFormat="1" ht="15" customHeight="1">
      <c r="B175" s="267"/>
      <c r="C175" s="244" t="s">
        <v>1788</v>
      </c>
      <c r="D175" s="244"/>
      <c r="E175" s="244"/>
      <c r="F175" s="265" t="s">
        <v>1767</v>
      </c>
      <c r="G175" s="244"/>
      <c r="H175" s="244" t="s">
        <v>1828</v>
      </c>
      <c r="I175" s="244" t="s">
        <v>1763</v>
      </c>
      <c r="J175" s="244">
        <v>50</v>
      </c>
      <c r="K175" s="290"/>
    </row>
    <row r="176" spans="2:11" s="1" customFormat="1" ht="15" customHeight="1">
      <c r="B176" s="267"/>
      <c r="C176" s="244" t="s">
        <v>1786</v>
      </c>
      <c r="D176" s="244"/>
      <c r="E176" s="244"/>
      <c r="F176" s="265" t="s">
        <v>1767</v>
      </c>
      <c r="G176" s="244"/>
      <c r="H176" s="244" t="s">
        <v>1828</v>
      </c>
      <c r="I176" s="244" t="s">
        <v>1763</v>
      </c>
      <c r="J176" s="244">
        <v>50</v>
      </c>
      <c r="K176" s="290"/>
    </row>
    <row r="177" spans="2:11" s="1" customFormat="1" ht="15" customHeight="1">
      <c r="B177" s="267"/>
      <c r="C177" s="244" t="s">
        <v>116</v>
      </c>
      <c r="D177" s="244"/>
      <c r="E177" s="244"/>
      <c r="F177" s="265" t="s">
        <v>1761</v>
      </c>
      <c r="G177" s="244"/>
      <c r="H177" s="244" t="s">
        <v>1829</v>
      </c>
      <c r="I177" s="244" t="s">
        <v>1830</v>
      </c>
      <c r="J177" s="244"/>
      <c r="K177" s="290"/>
    </row>
    <row r="178" spans="2:11" s="1" customFormat="1" ht="15" customHeight="1">
      <c r="B178" s="267"/>
      <c r="C178" s="244" t="s">
        <v>56</v>
      </c>
      <c r="D178" s="244"/>
      <c r="E178" s="244"/>
      <c r="F178" s="265" t="s">
        <v>1761</v>
      </c>
      <c r="G178" s="244"/>
      <c r="H178" s="244" t="s">
        <v>1831</v>
      </c>
      <c r="I178" s="244" t="s">
        <v>1832</v>
      </c>
      <c r="J178" s="244">
        <v>1</v>
      </c>
      <c r="K178" s="290"/>
    </row>
    <row r="179" spans="2:11" s="1" customFormat="1" ht="15" customHeight="1">
      <c r="B179" s="267"/>
      <c r="C179" s="244" t="s">
        <v>52</v>
      </c>
      <c r="D179" s="244"/>
      <c r="E179" s="244"/>
      <c r="F179" s="265" t="s">
        <v>1761</v>
      </c>
      <c r="G179" s="244"/>
      <c r="H179" s="244" t="s">
        <v>1833</v>
      </c>
      <c r="I179" s="244" t="s">
        <v>1763</v>
      </c>
      <c r="J179" s="244">
        <v>20</v>
      </c>
      <c r="K179" s="290"/>
    </row>
    <row r="180" spans="2:11" s="1" customFormat="1" ht="15" customHeight="1">
      <c r="B180" s="267"/>
      <c r="C180" s="244" t="s">
        <v>53</v>
      </c>
      <c r="D180" s="244"/>
      <c r="E180" s="244"/>
      <c r="F180" s="265" t="s">
        <v>1761</v>
      </c>
      <c r="G180" s="244"/>
      <c r="H180" s="244" t="s">
        <v>1834</v>
      </c>
      <c r="I180" s="244" t="s">
        <v>1763</v>
      </c>
      <c r="J180" s="244">
        <v>255</v>
      </c>
      <c r="K180" s="290"/>
    </row>
    <row r="181" spans="2:11" s="1" customFormat="1" ht="15" customHeight="1">
      <c r="B181" s="267"/>
      <c r="C181" s="244" t="s">
        <v>117</v>
      </c>
      <c r="D181" s="244"/>
      <c r="E181" s="244"/>
      <c r="F181" s="265" t="s">
        <v>1761</v>
      </c>
      <c r="G181" s="244"/>
      <c r="H181" s="244" t="s">
        <v>1725</v>
      </c>
      <c r="I181" s="244" t="s">
        <v>1763</v>
      </c>
      <c r="J181" s="244">
        <v>10</v>
      </c>
      <c r="K181" s="290"/>
    </row>
    <row r="182" spans="2:11" s="1" customFormat="1" ht="15" customHeight="1">
      <c r="B182" s="267"/>
      <c r="C182" s="244" t="s">
        <v>118</v>
      </c>
      <c r="D182" s="244"/>
      <c r="E182" s="244"/>
      <c r="F182" s="265" t="s">
        <v>1761</v>
      </c>
      <c r="G182" s="244"/>
      <c r="H182" s="244" t="s">
        <v>1835</v>
      </c>
      <c r="I182" s="244" t="s">
        <v>1796</v>
      </c>
      <c r="J182" s="244"/>
      <c r="K182" s="290"/>
    </row>
    <row r="183" spans="2:11" s="1" customFormat="1" ht="15" customHeight="1">
      <c r="B183" s="267"/>
      <c r="C183" s="244" t="s">
        <v>1836</v>
      </c>
      <c r="D183" s="244"/>
      <c r="E183" s="244"/>
      <c r="F183" s="265" t="s">
        <v>1761</v>
      </c>
      <c r="G183" s="244"/>
      <c r="H183" s="244" t="s">
        <v>1837</v>
      </c>
      <c r="I183" s="244" t="s">
        <v>1796</v>
      </c>
      <c r="J183" s="244"/>
      <c r="K183" s="290"/>
    </row>
    <row r="184" spans="2:11" s="1" customFormat="1" ht="15" customHeight="1">
      <c r="B184" s="267"/>
      <c r="C184" s="244" t="s">
        <v>1825</v>
      </c>
      <c r="D184" s="244"/>
      <c r="E184" s="244"/>
      <c r="F184" s="265" t="s">
        <v>1761</v>
      </c>
      <c r="G184" s="244"/>
      <c r="H184" s="244" t="s">
        <v>1838</v>
      </c>
      <c r="I184" s="244" t="s">
        <v>1796</v>
      </c>
      <c r="J184" s="244"/>
      <c r="K184" s="290"/>
    </row>
    <row r="185" spans="2:11" s="1" customFormat="1" ht="15" customHeight="1">
      <c r="B185" s="267"/>
      <c r="C185" s="244" t="s">
        <v>120</v>
      </c>
      <c r="D185" s="244"/>
      <c r="E185" s="244"/>
      <c r="F185" s="265" t="s">
        <v>1767</v>
      </c>
      <c r="G185" s="244"/>
      <c r="H185" s="244" t="s">
        <v>1839</v>
      </c>
      <c r="I185" s="244" t="s">
        <v>1763</v>
      </c>
      <c r="J185" s="244">
        <v>50</v>
      </c>
      <c r="K185" s="290"/>
    </row>
    <row r="186" spans="2:11" s="1" customFormat="1" ht="15" customHeight="1">
      <c r="B186" s="267"/>
      <c r="C186" s="244" t="s">
        <v>1840</v>
      </c>
      <c r="D186" s="244"/>
      <c r="E186" s="244"/>
      <c r="F186" s="265" t="s">
        <v>1767</v>
      </c>
      <c r="G186" s="244"/>
      <c r="H186" s="244" t="s">
        <v>1841</v>
      </c>
      <c r="I186" s="244" t="s">
        <v>1842</v>
      </c>
      <c r="J186" s="244"/>
      <c r="K186" s="290"/>
    </row>
    <row r="187" spans="2:11" s="1" customFormat="1" ht="15" customHeight="1">
      <c r="B187" s="267"/>
      <c r="C187" s="244" t="s">
        <v>1843</v>
      </c>
      <c r="D187" s="244"/>
      <c r="E187" s="244"/>
      <c r="F187" s="265" t="s">
        <v>1767</v>
      </c>
      <c r="G187" s="244"/>
      <c r="H187" s="244" t="s">
        <v>1844</v>
      </c>
      <c r="I187" s="244" t="s">
        <v>1842</v>
      </c>
      <c r="J187" s="244"/>
      <c r="K187" s="290"/>
    </row>
    <row r="188" spans="2:11" s="1" customFormat="1" ht="15" customHeight="1">
      <c r="B188" s="267"/>
      <c r="C188" s="244" t="s">
        <v>1845</v>
      </c>
      <c r="D188" s="244"/>
      <c r="E188" s="244"/>
      <c r="F188" s="265" t="s">
        <v>1767</v>
      </c>
      <c r="G188" s="244"/>
      <c r="H188" s="244" t="s">
        <v>1846</v>
      </c>
      <c r="I188" s="244" t="s">
        <v>1842</v>
      </c>
      <c r="J188" s="244"/>
      <c r="K188" s="290"/>
    </row>
    <row r="189" spans="2:11" s="1" customFormat="1" ht="15" customHeight="1">
      <c r="B189" s="267"/>
      <c r="C189" s="303" t="s">
        <v>1847</v>
      </c>
      <c r="D189" s="244"/>
      <c r="E189" s="244"/>
      <c r="F189" s="265" t="s">
        <v>1767</v>
      </c>
      <c r="G189" s="244"/>
      <c r="H189" s="244" t="s">
        <v>1848</v>
      </c>
      <c r="I189" s="244" t="s">
        <v>1849</v>
      </c>
      <c r="J189" s="304" t="s">
        <v>1850</v>
      </c>
      <c r="K189" s="290"/>
    </row>
    <row r="190" spans="2:11" s="16" customFormat="1" ht="15" customHeight="1">
      <c r="B190" s="305"/>
      <c r="C190" s="306" t="s">
        <v>1851</v>
      </c>
      <c r="D190" s="307"/>
      <c r="E190" s="307"/>
      <c r="F190" s="308" t="s">
        <v>1767</v>
      </c>
      <c r="G190" s="307"/>
      <c r="H190" s="307" t="s">
        <v>1852</v>
      </c>
      <c r="I190" s="307" t="s">
        <v>1849</v>
      </c>
      <c r="J190" s="309" t="s">
        <v>1850</v>
      </c>
      <c r="K190" s="310"/>
    </row>
    <row r="191" spans="2:11" s="1" customFormat="1" ht="15" customHeight="1">
      <c r="B191" s="267"/>
      <c r="C191" s="303" t="s">
        <v>41</v>
      </c>
      <c r="D191" s="244"/>
      <c r="E191" s="244"/>
      <c r="F191" s="265" t="s">
        <v>1761</v>
      </c>
      <c r="G191" s="244"/>
      <c r="H191" s="241" t="s">
        <v>1853</v>
      </c>
      <c r="I191" s="244" t="s">
        <v>1854</v>
      </c>
      <c r="J191" s="244"/>
      <c r="K191" s="290"/>
    </row>
    <row r="192" spans="2:11" s="1" customFormat="1" ht="15" customHeight="1">
      <c r="B192" s="267"/>
      <c r="C192" s="303" t="s">
        <v>1855</v>
      </c>
      <c r="D192" s="244"/>
      <c r="E192" s="244"/>
      <c r="F192" s="265" t="s">
        <v>1761</v>
      </c>
      <c r="G192" s="244"/>
      <c r="H192" s="244" t="s">
        <v>1856</v>
      </c>
      <c r="I192" s="244" t="s">
        <v>1796</v>
      </c>
      <c r="J192" s="244"/>
      <c r="K192" s="290"/>
    </row>
    <row r="193" spans="2:11" s="1" customFormat="1" ht="15" customHeight="1">
      <c r="B193" s="267"/>
      <c r="C193" s="303" t="s">
        <v>1857</v>
      </c>
      <c r="D193" s="244"/>
      <c r="E193" s="244"/>
      <c r="F193" s="265" t="s">
        <v>1761</v>
      </c>
      <c r="G193" s="244"/>
      <c r="H193" s="244" t="s">
        <v>1858</v>
      </c>
      <c r="I193" s="244" t="s">
        <v>1796</v>
      </c>
      <c r="J193" s="244"/>
      <c r="K193" s="290"/>
    </row>
    <row r="194" spans="2:11" s="1" customFormat="1" ht="15" customHeight="1">
      <c r="B194" s="267"/>
      <c r="C194" s="303" t="s">
        <v>1859</v>
      </c>
      <c r="D194" s="244"/>
      <c r="E194" s="244"/>
      <c r="F194" s="265" t="s">
        <v>1767</v>
      </c>
      <c r="G194" s="244"/>
      <c r="H194" s="244" t="s">
        <v>1860</v>
      </c>
      <c r="I194" s="244" t="s">
        <v>1796</v>
      </c>
      <c r="J194" s="244"/>
      <c r="K194" s="290"/>
    </row>
    <row r="195" spans="2:11" s="1" customFormat="1" ht="15" customHeight="1">
      <c r="B195" s="296"/>
      <c r="C195" s="311"/>
      <c r="D195" s="276"/>
      <c r="E195" s="276"/>
      <c r="F195" s="276"/>
      <c r="G195" s="276"/>
      <c r="H195" s="276"/>
      <c r="I195" s="276"/>
      <c r="J195" s="276"/>
      <c r="K195" s="297"/>
    </row>
    <row r="196" spans="2:11" s="1" customFormat="1" ht="18.75" customHeight="1">
      <c r="B196" s="278"/>
      <c r="C196" s="288"/>
      <c r="D196" s="288"/>
      <c r="E196" s="288"/>
      <c r="F196" s="298"/>
      <c r="G196" s="288"/>
      <c r="H196" s="288"/>
      <c r="I196" s="288"/>
      <c r="J196" s="288"/>
      <c r="K196" s="278"/>
    </row>
    <row r="197" spans="2:11" s="1" customFormat="1" ht="18.75" customHeight="1">
      <c r="B197" s="278"/>
      <c r="C197" s="288"/>
      <c r="D197" s="288"/>
      <c r="E197" s="288"/>
      <c r="F197" s="298"/>
      <c r="G197" s="288"/>
      <c r="H197" s="288"/>
      <c r="I197" s="288"/>
      <c r="J197" s="288"/>
      <c r="K197" s="278"/>
    </row>
    <row r="198" spans="2:11" s="1" customFormat="1" ht="18.75" customHeight="1">
      <c r="B198" s="251"/>
      <c r="C198" s="251"/>
      <c r="D198" s="251"/>
      <c r="E198" s="251"/>
      <c r="F198" s="251"/>
      <c r="G198" s="251"/>
      <c r="H198" s="251"/>
      <c r="I198" s="251"/>
      <c r="J198" s="251"/>
      <c r="K198" s="251"/>
    </row>
    <row r="199" spans="2:11" s="1" customFormat="1" ht="13.5">
      <c r="B199" s="233"/>
      <c r="C199" s="234"/>
      <c r="D199" s="234"/>
      <c r="E199" s="234"/>
      <c r="F199" s="234"/>
      <c r="G199" s="234"/>
      <c r="H199" s="234"/>
      <c r="I199" s="234"/>
      <c r="J199" s="234"/>
      <c r="K199" s="235"/>
    </row>
    <row r="200" spans="2:11" s="1" customFormat="1" ht="21">
      <c r="B200" s="236"/>
      <c r="C200" s="371" t="s">
        <v>1861</v>
      </c>
      <c r="D200" s="371"/>
      <c r="E200" s="371"/>
      <c r="F200" s="371"/>
      <c r="G200" s="371"/>
      <c r="H200" s="371"/>
      <c r="I200" s="371"/>
      <c r="J200" s="371"/>
      <c r="K200" s="237"/>
    </row>
    <row r="201" spans="2:11" s="1" customFormat="1" ht="25.5" customHeight="1">
      <c r="B201" s="236"/>
      <c r="C201" s="312" t="s">
        <v>1862</v>
      </c>
      <c r="D201" s="312"/>
      <c r="E201" s="312"/>
      <c r="F201" s="312" t="s">
        <v>1863</v>
      </c>
      <c r="G201" s="313"/>
      <c r="H201" s="374" t="s">
        <v>1864</v>
      </c>
      <c r="I201" s="374"/>
      <c r="J201" s="374"/>
      <c r="K201" s="237"/>
    </row>
    <row r="202" spans="2:11" s="1" customFormat="1" ht="5.25" customHeight="1">
      <c r="B202" s="267"/>
      <c r="C202" s="262"/>
      <c r="D202" s="262"/>
      <c r="E202" s="262"/>
      <c r="F202" s="262"/>
      <c r="G202" s="288"/>
      <c r="H202" s="262"/>
      <c r="I202" s="262"/>
      <c r="J202" s="262"/>
      <c r="K202" s="290"/>
    </row>
    <row r="203" spans="2:11" s="1" customFormat="1" ht="15" customHeight="1">
      <c r="B203" s="267"/>
      <c r="C203" s="244" t="s">
        <v>1854</v>
      </c>
      <c r="D203" s="244"/>
      <c r="E203" s="244"/>
      <c r="F203" s="265" t="s">
        <v>42</v>
      </c>
      <c r="G203" s="244"/>
      <c r="H203" s="375" t="s">
        <v>1865</v>
      </c>
      <c r="I203" s="375"/>
      <c r="J203" s="375"/>
      <c r="K203" s="290"/>
    </row>
    <row r="204" spans="2:11" s="1" customFormat="1" ht="15" customHeight="1">
      <c r="B204" s="267"/>
      <c r="C204" s="244"/>
      <c r="D204" s="244"/>
      <c r="E204" s="244"/>
      <c r="F204" s="265" t="s">
        <v>43</v>
      </c>
      <c r="G204" s="244"/>
      <c r="H204" s="375" t="s">
        <v>1866</v>
      </c>
      <c r="I204" s="375"/>
      <c r="J204" s="375"/>
      <c r="K204" s="290"/>
    </row>
    <row r="205" spans="2:11" s="1" customFormat="1" ht="15" customHeight="1">
      <c r="B205" s="267"/>
      <c r="C205" s="244"/>
      <c r="D205" s="244"/>
      <c r="E205" s="244"/>
      <c r="F205" s="265" t="s">
        <v>46</v>
      </c>
      <c r="G205" s="244"/>
      <c r="H205" s="375" t="s">
        <v>1867</v>
      </c>
      <c r="I205" s="375"/>
      <c r="J205" s="375"/>
      <c r="K205" s="290"/>
    </row>
    <row r="206" spans="2:11" s="1" customFormat="1" ht="15" customHeight="1">
      <c r="B206" s="267"/>
      <c r="C206" s="244"/>
      <c r="D206" s="244"/>
      <c r="E206" s="244"/>
      <c r="F206" s="265" t="s">
        <v>44</v>
      </c>
      <c r="G206" s="244"/>
      <c r="H206" s="375" t="s">
        <v>1868</v>
      </c>
      <c r="I206" s="375"/>
      <c r="J206" s="375"/>
      <c r="K206" s="290"/>
    </row>
    <row r="207" spans="2:11" s="1" customFormat="1" ht="15" customHeight="1">
      <c r="B207" s="267"/>
      <c r="C207" s="244"/>
      <c r="D207" s="244"/>
      <c r="E207" s="244"/>
      <c r="F207" s="265" t="s">
        <v>45</v>
      </c>
      <c r="G207" s="244"/>
      <c r="H207" s="375" t="s">
        <v>1869</v>
      </c>
      <c r="I207" s="375"/>
      <c r="J207" s="375"/>
      <c r="K207" s="290"/>
    </row>
    <row r="208" spans="2:11" s="1" customFormat="1" ht="15" customHeight="1">
      <c r="B208" s="267"/>
      <c r="C208" s="244"/>
      <c r="D208" s="244"/>
      <c r="E208" s="244"/>
      <c r="F208" s="265"/>
      <c r="G208" s="244"/>
      <c r="H208" s="244"/>
      <c r="I208" s="244"/>
      <c r="J208" s="244"/>
      <c r="K208" s="290"/>
    </row>
    <row r="209" spans="2:11" s="1" customFormat="1" ht="15" customHeight="1">
      <c r="B209" s="267"/>
      <c r="C209" s="244" t="s">
        <v>1808</v>
      </c>
      <c r="D209" s="244"/>
      <c r="E209" s="244"/>
      <c r="F209" s="265" t="s">
        <v>78</v>
      </c>
      <c r="G209" s="244"/>
      <c r="H209" s="375" t="s">
        <v>1870</v>
      </c>
      <c r="I209" s="375"/>
      <c r="J209" s="375"/>
      <c r="K209" s="290"/>
    </row>
    <row r="210" spans="2:11" s="1" customFormat="1" ht="15" customHeight="1">
      <c r="B210" s="267"/>
      <c r="C210" s="244"/>
      <c r="D210" s="244"/>
      <c r="E210" s="244"/>
      <c r="F210" s="265" t="s">
        <v>1705</v>
      </c>
      <c r="G210" s="244"/>
      <c r="H210" s="375" t="s">
        <v>1706</v>
      </c>
      <c r="I210" s="375"/>
      <c r="J210" s="375"/>
      <c r="K210" s="290"/>
    </row>
    <row r="211" spans="2:11" s="1" customFormat="1" ht="15" customHeight="1">
      <c r="B211" s="267"/>
      <c r="C211" s="244"/>
      <c r="D211" s="244"/>
      <c r="E211" s="244"/>
      <c r="F211" s="265" t="s">
        <v>1703</v>
      </c>
      <c r="G211" s="244"/>
      <c r="H211" s="375" t="s">
        <v>1871</v>
      </c>
      <c r="I211" s="375"/>
      <c r="J211" s="375"/>
      <c r="K211" s="290"/>
    </row>
    <row r="212" spans="2:11" s="1" customFormat="1" ht="15" customHeight="1">
      <c r="B212" s="314"/>
      <c r="C212" s="244"/>
      <c r="D212" s="244"/>
      <c r="E212" s="244"/>
      <c r="F212" s="265" t="s">
        <v>86</v>
      </c>
      <c r="G212" s="303"/>
      <c r="H212" s="376" t="s">
        <v>87</v>
      </c>
      <c r="I212" s="376"/>
      <c r="J212" s="376"/>
      <c r="K212" s="315"/>
    </row>
    <row r="213" spans="2:11" s="1" customFormat="1" ht="15" customHeight="1">
      <c r="B213" s="314"/>
      <c r="C213" s="244"/>
      <c r="D213" s="244"/>
      <c r="E213" s="244"/>
      <c r="F213" s="265" t="s">
        <v>1707</v>
      </c>
      <c r="G213" s="303"/>
      <c r="H213" s="376" t="s">
        <v>1631</v>
      </c>
      <c r="I213" s="376"/>
      <c r="J213" s="376"/>
      <c r="K213" s="315"/>
    </row>
    <row r="214" spans="2:11" s="1" customFormat="1" ht="15" customHeight="1">
      <c r="B214" s="314"/>
      <c r="C214" s="244"/>
      <c r="D214" s="244"/>
      <c r="E214" s="244"/>
      <c r="F214" s="265"/>
      <c r="G214" s="303"/>
      <c r="H214" s="294"/>
      <c r="I214" s="294"/>
      <c r="J214" s="294"/>
      <c r="K214" s="315"/>
    </row>
    <row r="215" spans="2:11" s="1" customFormat="1" ht="15" customHeight="1">
      <c r="B215" s="314"/>
      <c r="C215" s="244" t="s">
        <v>1832</v>
      </c>
      <c r="D215" s="244"/>
      <c r="E215" s="244"/>
      <c r="F215" s="265">
        <v>1</v>
      </c>
      <c r="G215" s="303"/>
      <c r="H215" s="376" t="s">
        <v>1872</v>
      </c>
      <c r="I215" s="376"/>
      <c r="J215" s="376"/>
      <c r="K215" s="315"/>
    </row>
    <row r="216" spans="2:11" s="1" customFormat="1" ht="15" customHeight="1">
      <c r="B216" s="314"/>
      <c r="C216" s="244"/>
      <c r="D216" s="244"/>
      <c r="E216" s="244"/>
      <c r="F216" s="265">
        <v>2</v>
      </c>
      <c r="G216" s="303"/>
      <c r="H216" s="376" t="s">
        <v>1873</v>
      </c>
      <c r="I216" s="376"/>
      <c r="J216" s="376"/>
      <c r="K216" s="315"/>
    </row>
    <row r="217" spans="2:11" s="1" customFormat="1" ht="15" customHeight="1">
      <c r="B217" s="314"/>
      <c r="C217" s="244"/>
      <c r="D217" s="244"/>
      <c r="E217" s="244"/>
      <c r="F217" s="265">
        <v>3</v>
      </c>
      <c r="G217" s="303"/>
      <c r="H217" s="376" t="s">
        <v>1874</v>
      </c>
      <c r="I217" s="376"/>
      <c r="J217" s="376"/>
      <c r="K217" s="315"/>
    </row>
    <row r="218" spans="2:11" s="1" customFormat="1" ht="15" customHeight="1">
      <c r="B218" s="314"/>
      <c r="C218" s="244"/>
      <c r="D218" s="244"/>
      <c r="E218" s="244"/>
      <c r="F218" s="265">
        <v>4</v>
      </c>
      <c r="G218" s="303"/>
      <c r="H218" s="376" t="s">
        <v>1875</v>
      </c>
      <c r="I218" s="376"/>
      <c r="J218" s="376"/>
      <c r="K218" s="315"/>
    </row>
    <row r="219" spans="2:11" s="1" customFormat="1" ht="12.75" customHeight="1">
      <c r="B219" s="316"/>
      <c r="C219" s="317"/>
      <c r="D219" s="317"/>
      <c r="E219" s="317"/>
      <c r="F219" s="317"/>
      <c r="G219" s="317"/>
      <c r="H219" s="317"/>
      <c r="I219" s="317"/>
      <c r="J219" s="317"/>
      <c r="K219" s="318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Rekapitulace stavby</vt:lpstr>
      <vt:lpstr>SO-01.1 - Hospodaření se ...</vt:lpstr>
      <vt:lpstr>SO-02.1 - Hospodaření s d...</vt:lpstr>
      <vt:lpstr>VON - Vedlejší a ostatní ...</vt:lpstr>
      <vt:lpstr>Pokyny pro vyplnění</vt:lpstr>
      <vt:lpstr>'Rekapitulace stavby'!Názvy_tisku</vt:lpstr>
      <vt:lpstr>'SO-01.1 - Hospodaření se ...'!Názvy_tisku</vt:lpstr>
      <vt:lpstr>'SO-02.1 - Hospodaření s d...'!Názvy_tisku</vt:lpstr>
      <vt:lpstr>'VON - Vedlejší a ostatní ...'!Názvy_tisku</vt:lpstr>
      <vt:lpstr>'Pokyny pro vyplnění'!Oblast_tisku</vt:lpstr>
      <vt:lpstr>'Rekapitulace stavby'!Oblast_tisku</vt:lpstr>
      <vt:lpstr>'SO-01.1 - Hospodaření se ...'!Oblast_tisku</vt:lpstr>
      <vt:lpstr>'SO-02.1 - Hospodaření s d...'!Oblast_tisku</vt:lpstr>
      <vt:lpstr>'VON - Vedlejší a ostatní ...'!Oblast_tisku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Požárová</dc:creator>
  <cp:lastModifiedBy>petra</cp:lastModifiedBy>
  <dcterms:created xsi:type="dcterms:W3CDTF">2026-01-07T12:07:00Z</dcterms:created>
  <dcterms:modified xsi:type="dcterms:W3CDTF">2026-01-07T12:08:57Z</dcterms:modified>
</cp:coreProperties>
</file>