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Lenka záloha 2015\03_MELOUCH\OBCASNI\OB21_Karbulka\22_25_Dvere_Poplerka\"/>
    </mc:Choice>
  </mc:AlternateContent>
  <bookViews>
    <workbookView xWindow="0" yWindow="0" windowWidth="0" windowHeight="0"/>
  </bookViews>
  <sheets>
    <sheet name="Rekapitulace stavby" sheetId="1" r:id="rId1"/>
    <sheet name="0525 - Úpravy vrat a vch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'0525 - Úpravy vrat a vcho...'!$C$122:$K$533</definedName>
    <definedName name="_xlnm.Print_Area" localSheetId="1">'0525 - Úpravy vrat a vcho...'!$C$4:$J$76,'0525 - Úpravy vrat a vcho...'!$C$82:$J$106,'0525 - Úpravy vrat a vcho...'!$C$112:$J$533</definedName>
    <definedName name="_xlnm.Print_Titles" localSheetId="1">'0525 - Úpravy vrat a vcho...'!$122:$122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33"/>
  <c r="BH533"/>
  <c r="BG533"/>
  <c r="BF533"/>
  <c r="T533"/>
  <c r="T532"/>
  <c r="T531"/>
  <c r="R533"/>
  <c r="R532"/>
  <c r="R531"/>
  <c r="P533"/>
  <c r="P532"/>
  <c r="P531"/>
  <c r="BI530"/>
  <c r="BH530"/>
  <c r="BG530"/>
  <c r="BF530"/>
  <c r="T530"/>
  <c r="R530"/>
  <c r="P530"/>
  <c r="BI529"/>
  <c r="BH529"/>
  <c r="BG529"/>
  <c r="BF529"/>
  <c r="T529"/>
  <c r="R529"/>
  <c r="P529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02"/>
  <c r="BH502"/>
  <c r="BG502"/>
  <c r="BF502"/>
  <c r="T502"/>
  <c r="R502"/>
  <c r="P502"/>
  <c r="BI501"/>
  <c r="BH501"/>
  <c r="BG501"/>
  <c r="BF501"/>
  <c r="T501"/>
  <c r="R501"/>
  <c r="P501"/>
  <c r="BI500"/>
  <c r="BH500"/>
  <c r="BG500"/>
  <c r="BF500"/>
  <c r="T500"/>
  <c r="R500"/>
  <c r="P500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3"/>
  <c r="BH493"/>
  <c r="BG493"/>
  <c r="BF493"/>
  <c r="T493"/>
  <c r="R493"/>
  <c r="P493"/>
  <c r="BI492"/>
  <c r="BH492"/>
  <c r="BG492"/>
  <c r="BF492"/>
  <c r="T492"/>
  <c r="R492"/>
  <c r="P492"/>
  <c r="BI490"/>
  <c r="BH490"/>
  <c r="BG490"/>
  <c r="BF490"/>
  <c r="T490"/>
  <c r="R490"/>
  <c r="P490"/>
  <c r="BI489"/>
  <c r="BH489"/>
  <c r="BG489"/>
  <c r="BF489"/>
  <c r="T489"/>
  <c r="R489"/>
  <c r="P489"/>
  <c r="BI486"/>
  <c r="BH486"/>
  <c r="BG486"/>
  <c r="BF486"/>
  <c r="T486"/>
  <c r="T485"/>
  <c r="R486"/>
  <c r="R485"/>
  <c r="P486"/>
  <c r="P485"/>
  <c r="BI484"/>
  <c r="BH484"/>
  <c r="BG484"/>
  <c r="BF484"/>
  <c r="T484"/>
  <c r="R484"/>
  <c r="P484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8"/>
  <c r="BH478"/>
  <c r="BG478"/>
  <c r="BF478"/>
  <c r="T478"/>
  <c r="R478"/>
  <c r="P478"/>
  <c r="BI477"/>
  <c r="BH477"/>
  <c r="BG477"/>
  <c r="BF477"/>
  <c r="T477"/>
  <c r="R477"/>
  <c r="P477"/>
  <c r="BI455"/>
  <c r="BH455"/>
  <c r="BG455"/>
  <c r="BF455"/>
  <c r="T455"/>
  <c r="R455"/>
  <c r="P455"/>
  <c r="BI433"/>
  <c r="BH433"/>
  <c r="BG433"/>
  <c r="BF433"/>
  <c r="T433"/>
  <c r="R433"/>
  <c r="P433"/>
  <c r="BI411"/>
  <c r="BH411"/>
  <c r="BG411"/>
  <c r="BF411"/>
  <c r="T411"/>
  <c r="R411"/>
  <c r="P411"/>
  <c r="BI387"/>
  <c r="BH387"/>
  <c r="BG387"/>
  <c r="BF387"/>
  <c r="T387"/>
  <c r="R387"/>
  <c r="P387"/>
  <c r="BI363"/>
  <c r="BH363"/>
  <c r="BG363"/>
  <c r="BF363"/>
  <c r="T363"/>
  <c r="R363"/>
  <c r="P363"/>
  <c r="BI339"/>
  <c r="BH339"/>
  <c r="BG339"/>
  <c r="BF339"/>
  <c r="T339"/>
  <c r="R339"/>
  <c r="P339"/>
  <c r="BI315"/>
  <c r="BH315"/>
  <c r="BG315"/>
  <c r="BF315"/>
  <c r="T315"/>
  <c r="R315"/>
  <c r="P315"/>
  <c r="BI291"/>
  <c r="BH291"/>
  <c r="BG291"/>
  <c r="BF291"/>
  <c r="T291"/>
  <c r="R291"/>
  <c r="P291"/>
  <c r="BI267"/>
  <c r="BH267"/>
  <c r="BG267"/>
  <c r="BF267"/>
  <c r="T267"/>
  <c r="R267"/>
  <c r="P267"/>
  <c r="BI246"/>
  <c r="BH246"/>
  <c r="BG246"/>
  <c r="BF246"/>
  <c r="T246"/>
  <c r="R246"/>
  <c r="P246"/>
  <c r="BI232"/>
  <c r="BH232"/>
  <c r="BG232"/>
  <c r="BF232"/>
  <c r="T232"/>
  <c r="R232"/>
  <c r="P232"/>
  <c r="BI229"/>
  <c r="BH229"/>
  <c r="BG229"/>
  <c r="BF229"/>
  <c r="T229"/>
  <c r="R229"/>
  <c r="P229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195"/>
  <c r="BH195"/>
  <c r="BG195"/>
  <c r="BF195"/>
  <c r="T195"/>
  <c r="R195"/>
  <c r="P195"/>
  <c r="BI194"/>
  <c r="BH194"/>
  <c r="BG194"/>
  <c r="BF194"/>
  <c r="T194"/>
  <c r="R194"/>
  <c r="P194"/>
  <c r="BI173"/>
  <c r="BH173"/>
  <c r="BG173"/>
  <c r="BF173"/>
  <c r="T173"/>
  <c r="R173"/>
  <c r="P173"/>
  <c r="BI172"/>
  <c r="BH172"/>
  <c r="BG172"/>
  <c r="BF172"/>
  <c r="T172"/>
  <c r="R172"/>
  <c r="P172"/>
  <c r="BI167"/>
  <c r="BH167"/>
  <c r="BG167"/>
  <c r="BF167"/>
  <c r="T167"/>
  <c r="R167"/>
  <c r="P167"/>
  <c r="BI166"/>
  <c r="BH166"/>
  <c r="BG166"/>
  <c r="BF166"/>
  <c r="T166"/>
  <c r="R166"/>
  <c r="P166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T125"/>
  <c r="R126"/>
  <c r="R125"/>
  <c r="P126"/>
  <c r="P125"/>
  <c r="J119"/>
  <c r="F119"/>
  <c r="F117"/>
  <c r="E115"/>
  <c r="J89"/>
  <c r="F89"/>
  <c r="F87"/>
  <c r="E85"/>
  <c r="J22"/>
  <c r="E22"/>
  <c r="J120"/>
  <c r="J21"/>
  <c r="J16"/>
  <c r="E16"/>
  <c r="F120"/>
  <c r="J15"/>
  <c r="J10"/>
  <c r="J87"/>
  <c i="1" r="L90"/>
  <c r="AM90"/>
  <c r="AM89"/>
  <c r="L89"/>
  <c r="AM87"/>
  <c r="L87"/>
  <c r="L85"/>
  <c r="L84"/>
  <c i="2" r="BK522"/>
  <c r="J433"/>
  <c r="J194"/>
  <c r="J126"/>
  <c r="J522"/>
  <c r="BK480"/>
  <c r="BK219"/>
  <c r="J139"/>
  <c r="BK482"/>
  <c r="J363"/>
  <c r="J136"/>
  <c r="J500"/>
  <c r="J219"/>
  <c r="J524"/>
  <c r="BK217"/>
  <c r="BK533"/>
  <c r="J495"/>
  <c r="J455"/>
  <c r="J218"/>
  <c r="J142"/>
  <c r="BK497"/>
  <c r="BK433"/>
  <c r="J217"/>
  <c r="J497"/>
  <c r="BK477"/>
  <c r="J528"/>
  <c r="BK126"/>
  <c r="BK145"/>
  <c r="BK133"/>
  <c r="BK481"/>
  <c r="J315"/>
  <c r="J173"/>
  <c r="J530"/>
  <c r="J486"/>
  <c r="BK315"/>
  <c r="J167"/>
  <c r="J529"/>
  <c r="J484"/>
  <c r="BK363"/>
  <c r="BK166"/>
  <c r="BK489"/>
  <c r="J291"/>
  <c r="BK526"/>
  <c r="BK455"/>
  <c r="BK167"/>
  <c r="BK136"/>
  <c r="J489"/>
  <c r="J267"/>
  <c r="BK142"/>
  <c r="BK528"/>
  <c r="J481"/>
  <c r="BK246"/>
  <c r="J172"/>
  <c r="BK140"/>
  <c r="BK490"/>
  <c r="J411"/>
  <c r="J133"/>
  <c r="J496"/>
  <c r="BK195"/>
  <c r="BK218"/>
  <c r="BK478"/>
  <c r="BK291"/>
  <c r="BK524"/>
  <c r="BK484"/>
  <c r="BK411"/>
  <c r="J145"/>
  <c r="BK495"/>
  <c r="J229"/>
  <c r="J502"/>
  <c r="J480"/>
  <c r="BK530"/>
  <c r="BK232"/>
  <c r="BK501"/>
  <c r="BK339"/>
  <c r="J166"/>
  <c r="BK529"/>
  <c r="BK493"/>
  <c r="J477"/>
  <c r="BK173"/>
  <c r="J533"/>
  <c r="BK486"/>
  <c r="BK267"/>
  <c r="J526"/>
  <c r="J492"/>
  <c r="BK502"/>
  <c r="J501"/>
  <c r="BK500"/>
  <c r="BK496"/>
  <c r="J493"/>
  <c r="BK492"/>
  <c r="J490"/>
  <c r="J478"/>
  <c r="J387"/>
  <c r="J339"/>
  <c r="J246"/>
  <c r="J232"/>
  <c r="J195"/>
  <c r="BK172"/>
  <c r="J140"/>
  <c r="J482"/>
  <c r="BK387"/>
  <c r="BK229"/>
  <c r="BK194"/>
  <c r="BK139"/>
  <c i="1" r="AS94"/>
  <c i="2" l="1" r="P216"/>
  <c r="R479"/>
  <c r="BK488"/>
  <c r="J488"/>
  <c r="J102"/>
  <c r="BK499"/>
  <c r="J499"/>
  <c r="J103"/>
  <c r="R216"/>
  <c r="T479"/>
  <c r="R488"/>
  <c r="T488"/>
  <c r="T216"/>
  <c r="P499"/>
  <c r="BK132"/>
  <c r="J132"/>
  <c r="J97"/>
  <c r="P132"/>
  <c r="P124"/>
  <c r="P123"/>
  <c i="1" r="AU95"/>
  <c i="2" r="R132"/>
  <c r="R124"/>
  <c r="T132"/>
  <c r="T124"/>
  <c r="P479"/>
  <c r="T499"/>
  <c r="BK216"/>
  <c r="J216"/>
  <c r="J98"/>
  <c r="BK479"/>
  <c r="J479"/>
  <c r="J99"/>
  <c r="P488"/>
  <c r="P487"/>
  <c r="R499"/>
  <c r="BK125"/>
  <c r="BK485"/>
  <c r="J485"/>
  <c r="J100"/>
  <c r="BK532"/>
  <c r="J532"/>
  <c r="J105"/>
  <c r="J90"/>
  <c r="J117"/>
  <c r="BE142"/>
  <c r="BE166"/>
  <c r="BE173"/>
  <c r="BE315"/>
  <c r="BE139"/>
  <c r="BE217"/>
  <c r="BE218"/>
  <c r="BE219"/>
  <c r="BE229"/>
  <c r="BE267"/>
  <c r="BE291"/>
  <c r="BE480"/>
  <c r="BE486"/>
  <c r="BE489"/>
  <c r="BE522"/>
  <c r="BE533"/>
  <c r="BE145"/>
  <c r="BE194"/>
  <c r="BE455"/>
  <c r="BE478"/>
  <c r="BE482"/>
  <c r="BE484"/>
  <c r="BE490"/>
  <c r="BE524"/>
  <c r="BE528"/>
  <c r="BE529"/>
  <c r="BE530"/>
  <c r="BE126"/>
  <c r="BE195"/>
  <c r="BE339"/>
  <c r="BE363"/>
  <c r="BE481"/>
  <c r="BE496"/>
  <c r="BE500"/>
  <c r="BE501"/>
  <c r="BE526"/>
  <c r="F90"/>
  <c r="BE133"/>
  <c r="BE136"/>
  <c r="BE387"/>
  <c r="BE433"/>
  <c r="BE492"/>
  <c r="BE497"/>
  <c r="BE502"/>
  <c r="BE140"/>
  <c r="BE167"/>
  <c r="BE172"/>
  <c r="BE232"/>
  <c r="BE246"/>
  <c r="BE411"/>
  <c r="BE477"/>
  <c r="BE493"/>
  <c r="BE495"/>
  <c r="F35"/>
  <c i="1" r="BD95"/>
  <c r="BD94"/>
  <c r="W33"/>
  <c i="2" r="F32"/>
  <c i="1" r="BA95"/>
  <c r="BA94"/>
  <c r="W30"/>
  <c i="2" r="J32"/>
  <c i="1" r="AW95"/>
  <c i="2" r="F33"/>
  <c i="1" r="BB95"/>
  <c r="BB94"/>
  <c r="W31"/>
  <c i="2" r="F34"/>
  <c i="1" r="BC95"/>
  <c r="BC94"/>
  <c r="W32"/>
  <c r="AU94"/>
  <c i="2" l="1" r="BK124"/>
  <c r="J124"/>
  <c r="J95"/>
  <c r="R487"/>
  <c r="R123"/>
  <c r="T487"/>
  <c r="T123"/>
  <c r="J125"/>
  <c r="J96"/>
  <c r="BK487"/>
  <c r="J487"/>
  <c r="J101"/>
  <c r="BK531"/>
  <c r="J531"/>
  <c r="J104"/>
  <c i="1" r="AX94"/>
  <c i="2" r="F31"/>
  <c i="1" r="AZ95"/>
  <c r="AZ94"/>
  <c r="W29"/>
  <c r="AW94"/>
  <c r="AK30"/>
  <c r="AY94"/>
  <c i="2" r="J31"/>
  <c i="1" r="AV95"/>
  <c r="AT95"/>
  <c i="2" l="1" r="BK123"/>
  <c r="J123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<sst xmlns="http://schemas.openxmlformats.org/spreadsheetml/2006/main">
  <si>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</si>
  <si>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</si>
  <si>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</si>
  <si>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</si>
  <si>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</si>
  <si>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{944062e5-0662-44fe-b970-781d9400c2f2}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</si>
  <si>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</si>
  <si>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</si>
  <si>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</si>
  <si>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</si>
  <si>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</si>
  <si>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</si>
  <si>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</si>
  <si>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</si>
  <si>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</si>
  <si>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</si>
  <si>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</si>
  <si>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Úpravy vrat a vchodových dveří do dílen SŠ stavební Vysoké Mýto v ul. Kpt. Poplera</t>
  </si>
  <si>
    <t>KSO:</t>
  </si>
  <si>
    <t>CC-CZ:</t>
  </si>
  <si>
    <t>Místo:</t>
  </si>
  <si>
    <t>ul. Kpt. Poplera 619, 566 01 Vysoké Mýto</t>
  </si>
  <si>
    <t>Datum:</t>
  </si>
  <si>
    <t>23. 9. 2025</t>
  </si>
  <si>
    <t>Zadavatel:</t>
  </si>
  <si>
    <t>IČ:</t>
  </si>
  <si>
    <t>SŠ stavební Vysoké Mýto, Komenského 1, Vysoké Mýto</t>
  </si>
  <si>
    <t>DIČ:</t>
  </si>
  <si>
    <t>Uchazeč:</t>
  </si>
  <si>
    <t>Vyplň údaj</t>
  </si>
  <si>
    <t>Projektant:</t>
  </si>
  <si>
    <t>Ing. David Karbulka, Švamberk 70e, Opočno</t>
  </si>
  <si>
    <t>ČKAIT : 0701309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</si>
  <si>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</si>
  <si>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</si>
  <si>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</si>
  <si>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</si>
  <si>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</si>
  <si>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</si>
  <si>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</si>
  <si>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</si>
  <si>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</si>
  <si>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</si>
  <si>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</si>
  <si>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</si>
  <si>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</si>
  <si>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</si>
  <si>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</si>
  <si>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</si>
  <si>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</si>
  <si>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</si>
  <si>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</si>
  <si>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</si>
  <si>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</si>
  <si>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</si>
  <si>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</si>
  <si>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</si>
  <si>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</si>
  <si>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</si>
  <si>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</si>
  <si>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</si>
  <si>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</si>
  <si>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</si>
  <si>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</si>
  <si>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</si>
  <si>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</si>
  <si>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</si>
  <si>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</si>
  <si>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</si>
  <si>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</si>
  <si>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</si>
  <si>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</si>
  <si>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</si>
  <si>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</si>
  <si>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</si>
  <si>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</si>
  <si>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</si>
  <si>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</si>
  <si>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</si>
  <si>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</si>
  <si>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</si>
  <si>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</si>
  <si>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</si>
  <si>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</si>
  <si>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</si>
  <si>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</si>
  <si>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</si>
  <si>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</si>
  <si>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</si>
  <si>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</si>
  <si>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</si>
  <si>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</si>
  <si>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</si>
  <si>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</si>
  <si>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</si>
  <si>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</si>
  <si>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</si>
  <si>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</si>
  <si>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</si>
  <si>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</si>
  <si>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</si>
  <si>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</si>
  <si>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</si>
  <si>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</si>
  <si>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</si>
  <si>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</si>
  <si>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</si>
  <si>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</si>
  <si>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</si>
  <si>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</si>
  <si>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</si>
  <si>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</si>
  <si>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</si>
  <si>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</si>
  <si>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</si>
  <si>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</si>
  <si>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</si>
  <si>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</si>
  <si>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</si>
  <si>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</si>
  <si>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</si>
  <si>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31027984R</t>
  </si>
  <si>
    <t>Zazdívka otvorů ve zdivu nadzákladovém z nepálených tvárnic</t>
  </si>
  <si>
    <t>m3</t>
  </si>
  <si>
    <t>4</t>
  </si>
  <si>
    <t>-164671761</t>
  </si>
  <si>
    <t>VV</t>
  </si>
  <si>
    <t>pro zazdění</t>
  </si>
  <si>
    <t>1,7*2,16*0,45</t>
  </si>
  <si>
    <t>3*3,1*0,375</t>
  </si>
  <si>
    <t>Součet</t>
  </si>
  <si>
    <t>6</t>
  </si>
  <si>
    <t>Úpravy povrchů, podlahy a osazování výplní</t>
  </si>
  <si>
    <t>612131100</t>
  </si>
  <si>
    <t>Vápenný postřik vnitřních stěn nanášený ručně</t>
  </si>
  <si>
    <t>m2</t>
  </si>
  <si>
    <t>564780935</t>
  </si>
  <si>
    <t>zazděné - truhlárna</t>
  </si>
  <si>
    <t>3*3,1</t>
  </si>
  <si>
    <t>612321141</t>
  </si>
  <si>
    <t>Vápenocementová omítka štuková dvouvrstvá vnitřních stěn nanášená ručně</t>
  </si>
  <si>
    <t>-767598567</t>
  </si>
  <si>
    <t>612321191</t>
  </si>
  <si>
    <t>Příplatek k vápenocementové omítce vnitřních stěn za každých dalších 5 mm tloušťky ručně</t>
  </si>
  <si>
    <t>-307056569</t>
  </si>
  <si>
    <t>5</t>
  </si>
  <si>
    <t>612131121</t>
  </si>
  <si>
    <t>Penetrační disperzní nátěr vnitřních stěn nanášený ručně</t>
  </si>
  <si>
    <t>1734004411</t>
  </si>
  <si>
    <t>9,3+47,568</t>
  </si>
  <si>
    <t>612315225</t>
  </si>
  <si>
    <t>Vápenná štuková omítka malých ploch přes 1 do 4 m2 na stěnách</t>
  </si>
  <si>
    <t>kus</t>
  </si>
  <si>
    <t>-1671945295</t>
  </si>
  <si>
    <t>zazděné</t>
  </si>
  <si>
    <t>7</t>
  </si>
  <si>
    <t>612315302</t>
  </si>
  <si>
    <t>Vápenná štuková omítka ostění nebo nadpraží vč. lišt</t>
  </si>
  <si>
    <t>-1829887419</t>
  </si>
  <si>
    <t>všechna ostění</t>
  </si>
  <si>
    <t>B1</t>
  </si>
  <si>
    <t>0,45*(1,2+2,1+2,1)</t>
  </si>
  <si>
    <t>B2</t>
  </si>
  <si>
    <t>0,6*(3,6+2,8+2,8)</t>
  </si>
  <si>
    <t>B3</t>
  </si>
  <si>
    <t>0,65*(3,8+2,7+2,7)</t>
  </si>
  <si>
    <t>B4</t>
  </si>
  <si>
    <t>0,65*(3,4+2,5+2,5)</t>
  </si>
  <si>
    <t>B6</t>
  </si>
  <si>
    <t>0,65*(2+2,6+2,6)</t>
  </si>
  <si>
    <t>B7</t>
  </si>
  <si>
    <t>0,73*(1,2+2+2)</t>
  </si>
  <si>
    <t>B8</t>
  </si>
  <si>
    <t>0,65*(1+2,4+2,4)</t>
  </si>
  <si>
    <t>B9</t>
  </si>
  <si>
    <t>0,4*(3,63+2,5+2,5)</t>
  </si>
  <si>
    <t>B10</t>
  </si>
  <si>
    <t>0,6*(1+2,1+2,1)*4</t>
  </si>
  <si>
    <t>8</t>
  </si>
  <si>
    <t>622131100</t>
  </si>
  <si>
    <t>Vápenný postřik vnějších stěn nanášený celoplošně ručně</t>
  </si>
  <si>
    <t>-1765033933</t>
  </si>
  <si>
    <t>9</t>
  </si>
  <si>
    <t>622321141</t>
  </si>
  <si>
    <t>Vápenocementová omítka štuková dvouvrstvá vnějších stěn nanášená ručně</t>
  </si>
  <si>
    <t>-2021427092</t>
  </si>
  <si>
    <t>1,7*2,16</t>
  </si>
  <si>
    <t>10</t>
  </si>
  <si>
    <t>622131121</t>
  </si>
  <si>
    <t>Penetrační nátěr vnějších stěn nanášený ručně</t>
  </si>
  <si>
    <t>1621116739</t>
  </si>
  <si>
    <t>11</t>
  </si>
  <si>
    <t>628888999</t>
  </si>
  <si>
    <t>Šambrána š. 160mm - oprava omítky, rýha pro oddělení, štukování</t>
  </si>
  <si>
    <t>mb</t>
  </si>
  <si>
    <t>1374676725</t>
  </si>
  <si>
    <t>1,5+2,3+2,3</t>
  </si>
  <si>
    <t>2,8+2,8+3,3</t>
  </si>
  <si>
    <t>2,6+2,6+3,9</t>
  </si>
  <si>
    <t>2+2+4,1</t>
  </si>
  <si>
    <t>2+2+3,7</t>
  </si>
  <si>
    <t>2,1+2,1+2,3</t>
  </si>
  <si>
    <t>1,7+1,7+1,5</t>
  </si>
  <si>
    <t>2+2+1,3</t>
  </si>
  <si>
    <t>2,5+2,5+3,6</t>
  </si>
  <si>
    <t>(2,2+2,2+1,3)*4</t>
  </si>
  <si>
    <t>629999011</t>
  </si>
  <si>
    <t>Příplatek k úpravám povrchů za provádění styku dvou barev nebo struktur na fasádě</t>
  </si>
  <si>
    <t>m</t>
  </si>
  <si>
    <t>-1551450873</t>
  </si>
  <si>
    <t>13</t>
  </si>
  <si>
    <t>6346631R</t>
  </si>
  <si>
    <t>Výplň spar polyuretanovým tmelem</t>
  </si>
  <si>
    <t>-450134634</t>
  </si>
  <si>
    <t>z venčí</t>
  </si>
  <si>
    <t>1,2+2,1+2,1</t>
  </si>
  <si>
    <t>3,6+2,8+2,8</t>
  </si>
  <si>
    <t>3,8+2,7+2,7</t>
  </si>
  <si>
    <t>3,4+2,5+2,5</t>
  </si>
  <si>
    <t>2+2,6+2,6</t>
  </si>
  <si>
    <t>1,2+2+2</t>
  </si>
  <si>
    <t>1+2,4+2,4</t>
  </si>
  <si>
    <t>3,63+2,5+2,5</t>
  </si>
  <si>
    <t>(1+2,1+2,1)*4</t>
  </si>
  <si>
    <t>Ostatní konstrukce a práce, bourání</t>
  </si>
  <si>
    <t>14</t>
  </si>
  <si>
    <t>949101111</t>
  </si>
  <si>
    <t>Lešení pomocné pro objekty pozemních staveb s lešeňovou podlahou v do 1,9 m zatížení do 150 kg/m2</t>
  </si>
  <si>
    <t>-832259370</t>
  </si>
  <si>
    <t>15</t>
  </si>
  <si>
    <t>963042819</t>
  </si>
  <si>
    <t>Bourání schodišťových stupňů betonových zhotovených na místě</t>
  </si>
  <si>
    <t>1255222017</t>
  </si>
  <si>
    <t>16</t>
  </si>
  <si>
    <t>968072456</t>
  </si>
  <si>
    <t>Vybourání kovových dveřních zárubní pl přes 2 m2</t>
  </si>
  <si>
    <t>-2073941898</t>
  </si>
  <si>
    <t>1,14*2,06</t>
  </si>
  <si>
    <t>1,12*2,02</t>
  </si>
  <si>
    <t>1*2,35</t>
  </si>
  <si>
    <t>1*2,1*4</t>
  </si>
  <si>
    <t>17</t>
  </si>
  <si>
    <t>968072558</t>
  </si>
  <si>
    <t>Vybourání kovových vrat pl do 5 m2</t>
  </si>
  <si>
    <t>948605435</t>
  </si>
  <si>
    <t>18</t>
  </si>
  <si>
    <t>968072559</t>
  </si>
  <si>
    <t>Vybourání kovových vrat pl přes 5 m2</t>
  </si>
  <si>
    <t>828882163</t>
  </si>
  <si>
    <t>3,56*2,78</t>
  </si>
  <si>
    <t>3,8*2,67</t>
  </si>
  <si>
    <t>3,37*2,49</t>
  </si>
  <si>
    <t>2,02*2,56</t>
  </si>
  <si>
    <t>3,63*2,5</t>
  </si>
  <si>
    <t>19</t>
  </si>
  <si>
    <t>978013191</t>
  </si>
  <si>
    <t>Otlučení (osekání) vnitřní vápenné nebo vápenocementové omítky stěn v rozsahu přes 50 do 100 %</t>
  </si>
  <si>
    <t>1689423978</t>
  </si>
  <si>
    <t>20</t>
  </si>
  <si>
    <t>9990001</t>
  </si>
  <si>
    <t>D + M B1 VNĚJŠÍ JEDNOKŘÍDLÉ DVEŘE - LEVÉ 1140 x 2060mm vč. dopravy dle výkresu č.3</t>
  </si>
  <si>
    <t>soubor</t>
  </si>
  <si>
    <t>716895757</t>
  </si>
  <si>
    <t>Vnější jednokřídlé dveře plné z ocelových profilů s přerušeným tepelelným mostem v systémovém rámu.</t>
  </si>
  <si>
    <t>Stavební otvor:</t>
  </si>
  <si>
    <t>1140 x 2060 mm</t>
  </si>
  <si>
    <t>Barva:</t>
  </si>
  <si>
    <t>odstín RAL 7016 (antracitově šedá)</t>
  </si>
  <si>
    <t>Kování:</t>
  </si>
  <si>
    <t xml:space="preserve">bezpečnostní štítové kování třídy III. </t>
  </si>
  <si>
    <t>Klika:</t>
  </si>
  <si>
    <t>matný nerez (interiér klika, exteriér koule)</t>
  </si>
  <si>
    <t>Vložka:</t>
  </si>
  <si>
    <t xml:space="preserve">bezpečnostní cylindrická  vložka s klíči (centrální)</t>
  </si>
  <si>
    <t>Lišta:</t>
  </si>
  <si>
    <t>automat. padací lišta integrovaná ve spodním profilu křídla, aktivovaná při jeho zavření</t>
  </si>
  <si>
    <t>Panty:</t>
  </si>
  <si>
    <t>návarové panty v barvě rámů</t>
  </si>
  <si>
    <t>Výplň:</t>
  </si>
  <si>
    <t xml:space="preserve">plné panely s izolační výplní                                                                                                                         </t>
  </si>
  <si>
    <t>Otevírání:</t>
  </si>
  <si>
    <t xml:space="preserve">do exteriéru </t>
  </si>
  <si>
    <t>Součinitel prostupu tepla uzávěru : 1,4 W/m²K</t>
  </si>
  <si>
    <t xml:space="preserve">Dodavatel nových dveří zajistí kabelovou přípravu v rámci dveří a osazení elektrických otvíračů  12 V (DC) s max. odběrem 270 mA. Kabel od otvírače</t>
  </si>
  <si>
    <t xml:space="preserve">bude vyveden pokud možno v pravém horním rohu unitř objektu (při pohledu na dveře z exteriéru).. </t>
  </si>
  <si>
    <t>9990002</t>
  </si>
  <si>
    <t>D + M B2 VNĚJŠÍ DVOUKŘÍDLÁ VRATA S INTEGROVANÝMI DVEŘMI 3560 x 2780mm vč. dopravy dle výkresu č.3</t>
  </si>
  <si>
    <t>-176573513</t>
  </si>
  <si>
    <t>Vnější dvoukřídlá vrata plná z ocelových profilů s přerušeným tepelelným mostem v systémovém rámu s integrovaným dveřním průchodem o rozměru 800 x 200</t>
  </si>
  <si>
    <t>3560 x 2780 mm</t>
  </si>
  <si>
    <t>bezpečnostní štítové kování třídy III.</t>
  </si>
  <si>
    <t>bezpečnostní cylindrická vložka s klíči (centrální), rozvorný sys. na obou vratových křídlech</t>
  </si>
  <si>
    <t>Stavěči křídel:</t>
  </si>
  <si>
    <t>sklopné, nebo zástrčné provedení</t>
  </si>
  <si>
    <t xml:space="preserve">Dodavatel nových vrat zajistí kabelovou přípravu v rámci vrat a osazení elektrických otvíračů  12 V (DC) s max. odběrem 270 mA. Kabel od otvírače </t>
  </si>
  <si>
    <t>22</t>
  </si>
  <si>
    <t>9990003</t>
  </si>
  <si>
    <t>D + M B3 VNĚJŠÍ DVOUKŘÍDLÁ VRATA S INTEGROVANÝMI DVEŘMI 3800 x 2670mm vč. dopravy dle výkresu č.3</t>
  </si>
  <si>
    <t>1655071268</t>
  </si>
  <si>
    <t>3800 x 2670 mm</t>
  </si>
  <si>
    <t xml:space="preserve">Dodavatel nových vrat zajistí kabelovou přípravu v rámci vrat a osazení elektrických otvíračů  12 V (DC) s max. odběrem 270 mA. Kabel od otvírače</t>
  </si>
  <si>
    <t>23</t>
  </si>
  <si>
    <t>9990004</t>
  </si>
  <si>
    <t>D + M B4 VNĚJŠÍ DVOUKŘÍDLÁ VRATA S INTEGROVANÝMI DVEŘMI 3370 x 2490mm vč. dopravy dle výkresu č.3</t>
  </si>
  <si>
    <t>-221539115</t>
  </si>
  <si>
    <t>3370 x 2490 mm</t>
  </si>
  <si>
    <t>24</t>
  </si>
  <si>
    <t>9990005</t>
  </si>
  <si>
    <t>D + M B6 VNĚJŠÍ DVOUKŘÍDLÁ VRATA 2020 x 2560 vč. dopravy dle výkresu č.3</t>
  </si>
  <si>
    <t>-2069962548</t>
  </si>
  <si>
    <t>Vnější dvoukřídlá vrata plná z ocelových profilů s přerušeným tepelelným mostem v systémovém rámu.</t>
  </si>
  <si>
    <t>2020 x 2560 mm</t>
  </si>
  <si>
    <t>25</t>
  </si>
  <si>
    <t>9990006</t>
  </si>
  <si>
    <t>D + M B7 VNĚJŠÍ JEDNOKŘÍDLÉ DVEŘE - PRAVÉ 1120 x 2020mm vč. dopravy dle výkresu č.3</t>
  </si>
  <si>
    <t>-1634556035</t>
  </si>
  <si>
    <t>Vnější jednokřídlé dveře plné - PRAVÉ z ocelových profilů s přerušeným tepelelným mostem v systémovém rámu.</t>
  </si>
  <si>
    <t>1120 x 2020 mm</t>
  </si>
  <si>
    <t xml:space="preserve">do interiéru </t>
  </si>
  <si>
    <t xml:space="preserve">Dodavatel nových dveří zajistí kabelovou přípravu v rámci dveří a osazení elektrických otvíračů  12 V (DC) s max. odběrem 270 mA. Kabel od otvírače </t>
  </si>
  <si>
    <t>26</t>
  </si>
  <si>
    <t>9990007</t>
  </si>
  <si>
    <t>D + M B8 VNĚJŠÍ JEDNOKŘÍDLÉ DVEŘE - LEVÉ 1000 x 2350mm vč. dopravy dle výkresu č.3</t>
  </si>
  <si>
    <t>-723847707</t>
  </si>
  <si>
    <t>Vnější jednokřídlé dveře plné - LEVÉ z ocelových profilů s přerušeným tepelelným mostem v systémovém rámu.</t>
  </si>
  <si>
    <t>1000 x 2350 mm</t>
  </si>
  <si>
    <t>27</t>
  </si>
  <si>
    <t>9990008</t>
  </si>
  <si>
    <t>D + M B9 VNĚJŠÍ DVOUKŘÍDLÁ VRATA 3630 x 2490 vč. dopravy dle výkresu č.3</t>
  </si>
  <si>
    <t>-1514401280</t>
  </si>
  <si>
    <t>3630 x 2490 mm</t>
  </si>
  <si>
    <t>28</t>
  </si>
  <si>
    <t>9990009</t>
  </si>
  <si>
    <t>D + M B10 VNĚJŠÍ JEDNOKŘÍDLÉ DVEŘE - LEVÉ 1000 x 2060mm vč. dopravy dle výkresu č.3</t>
  </si>
  <si>
    <t>-1649636516</t>
  </si>
  <si>
    <t>1000 x 2100 mm</t>
  </si>
  <si>
    <t>29</t>
  </si>
  <si>
    <t>9990010</t>
  </si>
  <si>
    <t>Začištění po elektro dopojení pro čipový systém - zevnitř, z venčí</t>
  </si>
  <si>
    <t>-573540102</t>
  </si>
  <si>
    <t>30</t>
  </si>
  <si>
    <t>9990011</t>
  </si>
  <si>
    <t>Úprava, oprava, doplnění prahu, podlahy po vybourání a montáži nových výplní otvorů</t>
  </si>
  <si>
    <t>223482881</t>
  </si>
  <si>
    <t>997</t>
  </si>
  <si>
    <t>Doprava suti a vybouraných hmot</t>
  </si>
  <si>
    <t>31</t>
  </si>
  <si>
    <t>997013211</t>
  </si>
  <si>
    <t>Vnitrostaveništní doprava suti a vybouraných hmot pro budovy v do 6 m ručně</t>
  </si>
  <si>
    <t>t</t>
  </si>
  <si>
    <t>-772978253</t>
  </si>
  <si>
    <t>32</t>
  </si>
  <si>
    <t>997013501</t>
  </si>
  <si>
    <t>Odvoz suti a vybouraných hmot na skládku nebo meziskládku do 1 km se složením</t>
  </si>
  <si>
    <t>-1558223087</t>
  </si>
  <si>
    <t>33</t>
  </si>
  <si>
    <t>997013509</t>
  </si>
  <si>
    <t>Příplatek k odvozu suti a vybouraných hmot na skládku ZKD 1 km přes 1 km</t>
  </si>
  <si>
    <t>561127537</t>
  </si>
  <si>
    <t>7,048*16 'Přepočtené koeficientem množství</t>
  </si>
  <si>
    <t>34</t>
  </si>
  <si>
    <t>997013631</t>
  </si>
  <si>
    <t>Poplatek za uložení na skládce (skládkovné) stavebního odpadu směsného kód odpadu 17 09 04</t>
  </si>
  <si>
    <t>-1098206023</t>
  </si>
  <si>
    <t>998</t>
  </si>
  <si>
    <t>Přesun hmot</t>
  </si>
  <si>
    <t>35</t>
  </si>
  <si>
    <t>998018001</t>
  </si>
  <si>
    <t>Přesun hmot pro budovy ruční pro budovy v do 6 m</t>
  </si>
  <si>
    <t>-1112523824</t>
  </si>
  <si>
    <t>PSV</t>
  </si>
  <si>
    <t>Práce a dodávky PSV</t>
  </si>
  <si>
    <t>783</t>
  </si>
  <si>
    <t>Dokončovací práce - nátěry</t>
  </si>
  <si>
    <t>36</t>
  </si>
  <si>
    <t>783000121</t>
  </si>
  <si>
    <t>Ochrana konstrukcí nebo prvků při provádění nátěrů olepením páskou</t>
  </si>
  <si>
    <t>533374458</t>
  </si>
  <si>
    <t>37</t>
  </si>
  <si>
    <t>M</t>
  </si>
  <si>
    <t>58124840</t>
  </si>
  <si>
    <t>páska malířská z PVC a UV odolná (7 dnů) do š 50mm</t>
  </si>
  <si>
    <t>1133483878</t>
  </si>
  <si>
    <t>80*1,05 'Přepočtené koeficientem množství</t>
  </si>
  <si>
    <t>38</t>
  </si>
  <si>
    <t>783000125</t>
  </si>
  <si>
    <t>Ochrana konstrukcí nebo prvků při provádění nátěrů obalením fólií</t>
  </si>
  <si>
    <t>1314029422</t>
  </si>
  <si>
    <t>39</t>
  </si>
  <si>
    <t>58124844</t>
  </si>
  <si>
    <t>fólie pro malířské potřeby zakrývací tl 25µ 4x5m</t>
  </si>
  <si>
    <t>1718756268</t>
  </si>
  <si>
    <t>58,785*1,05 'Přepočtené koeficientem množství</t>
  </si>
  <si>
    <t>40</t>
  </si>
  <si>
    <t>783801201</t>
  </si>
  <si>
    <t>Obroušení omítek před provedením nátěru</t>
  </si>
  <si>
    <t>-603815392</t>
  </si>
  <si>
    <t>41</t>
  </si>
  <si>
    <t>783823135</t>
  </si>
  <si>
    <t>Penetrační silikonový nátěr hladkých, tenkovrstvých zrnitých nebo štukových omítek</t>
  </si>
  <si>
    <t>1314630772</t>
  </si>
  <si>
    <t>42</t>
  </si>
  <si>
    <t>783827125</t>
  </si>
  <si>
    <t>Krycí jednonásobný silikonový nátěr omítek stupně členitosti 1 a 2</t>
  </si>
  <si>
    <t>1645344828</t>
  </si>
  <si>
    <t>88*0,16*2</t>
  </si>
  <si>
    <t>784</t>
  </si>
  <si>
    <t>Dokončovací práce - malby a tapety</t>
  </si>
  <si>
    <t>43</t>
  </si>
  <si>
    <t>784111011</t>
  </si>
  <si>
    <t>Obroušení podkladu omítnutého v místnostech v do 3,80 m</t>
  </si>
  <si>
    <t>-1397302792</t>
  </si>
  <si>
    <t>44</t>
  </si>
  <si>
    <t>784161001</t>
  </si>
  <si>
    <t>Tmelení spar a rohů šířky do 3 mm akrylátovým tmelem v místnostech v do 3,80 m</t>
  </si>
  <si>
    <t>-1846787235</t>
  </si>
  <si>
    <t>45</t>
  </si>
  <si>
    <t>784171111</t>
  </si>
  <si>
    <t>Zakrytí vnitřních ploch stěn v místnostech v do 3,80 m</t>
  </si>
  <si>
    <t>-90578795</t>
  </si>
  <si>
    <t>1,2*2,1</t>
  </si>
  <si>
    <t>3,6*2,8</t>
  </si>
  <si>
    <t>3,8*2,7</t>
  </si>
  <si>
    <t>3,4*2,5</t>
  </si>
  <si>
    <t>2*2,6</t>
  </si>
  <si>
    <t>1,2*2</t>
  </si>
  <si>
    <t>46</t>
  </si>
  <si>
    <t>28323020</t>
  </si>
  <si>
    <t>fólie separační PE 2 x 50 m</t>
  </si>
  <si>
    <t>-2012754812</t>
  </si>
  <si>
    <t>47</t>
  </si>
  <si>
    <t>28323152</t>
  </si>
  <si>
    <t>fólie s papírovou samolepící páskou pro vnitřní malířské potřeby 1,8mx33m</t>
  </si>
  <si>
    <t>707244242</t>
  </si>
  <si>
    <t>48</t>
  </si>
  <si>
    <t>24771110</t>
  </si>
  <si>
    <t>páska technická textilní š 50mm</t>
  </si>
  <si>
    <t>-429690541</t>
  </si>
  <si>
    <t>49</t>
  </si>
  <si>
    <t>784121001</t>
  </si>
  <si>
    <t>Oškrabání malby v místnostech v do 3,80 m</t>
  </si>
  <si>
    <t>-1691357980</t>
  </si>
  <si>
    <t>50</t>
  </si>
  <si>
    <t>784181121</t>
  </si>
  <si>
    <t>Hloubková jednonásobná bezbarvá penetrace podkladu v místnostech v do 3,80 m</t>
  </si>
  <si>
    <t>138063371</t>
  </si>
  <si>
    <t>51</t>
  </si>
  <si>
    <t>784211111</t>
  </si>
  <si>
    <t>Dvojnásobné bílé malby ze směsí za mokra velmi dobře oděruvzdorných v místnostech v do 3,80 m</t>
  </si>
  <si>
    <t>-1292281288</t>
  </si>
  <si>
    <t>VRN</t>
  </si>
  <si>
    <t>Vedlejší rozpočtové náklady</t>
  </si>
  <si>
    <t>VRN6</t>
  </si>
  <si>
    <t>Územní vlivy</t>
  </si>
  <si>
    <t>52</t>
  </si>
  <si>
    <t>060001000</t>
  </si>
  <si>
    <t>Územní vlivy, mimostaveništní doprava</t>
  </si>
  <si>
    <t>1024</t>
  </si>
  <si>
    <t>-443452548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</si>
</sst>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0525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Úpravy vrat a vchodových dveří do dílen SŠ stavební Vysoké Mýto v ul. Kpt. Poplera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ul. Kpt. Poplera 619, 566 01 Vysoké Mýto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SŠ stavební Vysoké Mýto, Komenského 1, Vysoké Mýto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David Karbulka, Švamberk 70e, Opočno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37.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'0525 - Úpravy vrat a vcho...'!J28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'0525 - Úpravy vrat a vcho...'!P123</f>
        <v>0</v>
      </c>
      <c r="AV95" s="127">
        <f>'0525 - Úpravy vrat a vcho...'!J31</f>
        <v>0</v>
      </c>
      <c r="AW95" s="127">
        <f>'0525 - Úpravy vrat a vcho...'!J32</f>
        <v>0</v>
      </c>
      <c r="AX95" s="127">
        <f>'0525 - Úpravy vrat a vcho...'!J33</f>
        <v>0</v>
      </c>
      <c r="AY95" s="127">
        <f>'0525 - Úpravy vrat a vcho...'!J34</f>
        <v>0</v>
      </c>
      <c r="AZ95" s="127">
        <f>'0525 - Úpravy vrat a vcho...'!F31</f>
        <v>0</v>
      </c>
      <c r="BA95" s="127">
        <f>'0525 - Úpravy vrat a vcho...'!F32</f>
        <v>0</v>
      </c>
      <c r="BB95" s="127">
        <f>'0525 - Úpravy vrat a vcho...'!F33</f>
        <v>0</v>
      </c>
      <c r="BC95" s="127">
        <f>'0525 - Úpravy vrat a vcho...'!F34</f>
        <v>0</v>
      </c>
      <c r="BD95" s="129">
        <f>'0525 - Úpravy vrat a vcho...'!F35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GmBDF2XWj6p13lX8p+BmtPqkXZfc2Xv39fULdBlNJHtB89Gj1Z+8xCreGjivOxYW9sywY8+cmTbXjrCdurciXg==" hashValue="79qLPH2RiFAF+wzhl8wnXoKbfCZ6J71WesctiPymYRY3F4pPR6UWpF6IjhR4uU6SwgJQc7nRM8HyoCzZn4fJ+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525 - Úpravy vrat a vc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23. 9. 2025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32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34</v>
      </c>
      <c r="E21" s="38"/>
      <c r="F21" s="38"/>
      <c r="G21" s="38"/>
      <c r="H21" s="38"/>
      <c r="I21" s="135" t="s">
        <v>25</v>
      </c>
      <c r="J21" s="137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tr">
        <f>IF('Rekapitulace stavby'!E20="","",'Rekapitulace stavby'!E20)</f>
        <v xml:space="preserve"> </v>
      </c>
      <c r="F22" s="38"/>
      <c r="G22" s="38"/>
      <c r="H22" s="38"/>
      <c r="I22" s="135" t="s">
        <v>27</v>
      </c>
      <c r="J22" s="137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ROUND(J123,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ROUND((SUM(BE123:BE533)),  2)</f>
        <v>0</v>
      </c>
      <c r="G31" s="38"/>
      <c r="H31" s="38"/>
      <c r="I31" s="149">
        <v>0.20999999999999999</v>
      </c>
      <c r="J31" s="148">
        <f>ROUND(((SUM(BE123:BE533))*I31),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43</v>
      </c>
      <c r="F32" s="148">
        <f>ROUND((SUM(BF123:BF533)),  2)</f>
        <v>0</v>
      </c>
      <c r="G32" s="38"/>
      <c r="H32" s="38"/>
      <c r="I32" s="149">
        <v>0.12</v>
      </c>
      <c r="J32" s="148">
        <f>ROUND(((SUM(BF123:BF533))*I32),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ROUND((SUM(BG123:BG533)),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ROUND((SUM(BH123:BH533)),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ROUND((SUM(BI123:BI533)),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Úpravy vrat a vchodových dveří do dílen SŠ stavební Vysoké Mýto v ul. Kpt. Poplera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ul. Kpt. Poplera 619, 566 01 Vysoké Mýto</v>
      </c>
      <c r="G87" s="40"/>
      <c r="H87" s="40"/>
      <c r="I87" s="32" t="s">
        <v>22</v>
      </c>
      <c r="J87" s="79" t="str">
        <f>IF(J10="","",J10)</f>
        <v>23. 9. 2025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40.05" customHeight="1">
      <c r="A89" s="38"/>
      <c r="B89" s="39"/>
      <c r="C89" s="32" t="s">
        <v>24</v>
      </c>
      <c r="D89" s="40"/>
      <c r="E89" s="40"/>
      <c r="F89" s="27" t="str">
        <f>E13</f>
        <v>SŠ stavební Vysoké Mýto, Komenského 1, Vysoké Mýto</v>
      </c>
      <c r="G89" s="40"/>
      <c r="H89" s="40"/>
      <c r="I89" s="32" t="s">
        <v>30</v>
      </c>
      <c r="J89" s="36" t="str">
        <f>E19</f>
        <v>Ing. David Karbulka, Švamberk 70e, Opočno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34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J123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J124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J125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J132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J216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J479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J485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97</v>
      </c>
      <c r="E101" s="175"/>
      <c r="F101" s="175"/>
      <c r="G101" s="175"/>
      <c r="H101" s="175"/>
      <c r="I101" s="175"/>
      <c r="J101" s="176">
        <f>J487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J488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99</v>
      </c>
      <c r="E103" s="181"/>
      <c r="F103" s="181"/>
      <c r="G103" s="181"/>
      <c r="H103" s="181"/>
      <c r="I103" s="181"/>
      <c r="J103" s="182">
        <f>J499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100</v>
      </c>
      <c r="E104" s="175"/>
      <c r="F104" s="175"/>
      <c r="G104" s="175"/>
      <c r="H104" s="175"/>
      <c r="I104" s="175"/>
      <c r="J104" s="176">
        <f>J531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101</v>
      </c>
      <c r="E105" s="181"/>
      <c r="F105" s="181"/>
      <c r="G105" s="181"/>
      <c r="H105" s="181"/>
      <c r="I105" s="181"/>
      <c r="J105" s="182">
        <f>J532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102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30" customHeight="1">
      <c r="A115" s="38"/>
      <c r="B115" s="39"/>
      <c r="C115" s="40"/>
      <c r="D115" s="40"/>
      <c r="E115" s="76" t="str">
        <f>E7</f>
        <v>Úpravy vrat a vchodových dveří do dílen SŠ stavební Vysoké Mýto v ul. Kpt. Poplera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F10</f>
        <v>ul. Kpt. Poplera 619, 566 01 Vysoké Mýto</v>
      </c>
      <c r="G117" s="40"/>
      <c r="H117" s="40"/>
      <c r="I117" s="32" t="s">
        <v>22</v>
      </c>
      <c r="J117" s="79" t="str">
        <f>IF(J10="","",J10)</f>
        <v>23. 9. 2025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05" customHeight="1">
      <c r="A119" s="38"/>
      <c r="B119" s="39"/>
      <c r="C119" s="32" t="s">
        <v>24</v>
      </c>
      <c r="D119" s="40"/>
      <c r="E119" s="40"/>
      <c r="F119" s="27" t="str">
        <f>E13</f>
        <v>SŠ stavební Vysoké Mýto, Komenského 1, Vysoké Mýto</v>
      </c>
      <c r="G119" s="40"/>
      <c r="H119" s="40"/>
      <c r="I119" s="32" t="s">
        <v>30</v>
      </c>
      <c r="J119" s="36" t="str">
        <f>E19</f>
        <v>Ing. David Karbulka, Švamberk 70e, Opočno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IF(E16="","",E16)</f>
        <v>Vyplň údaj</v>
      </c>
      <c r="G120" s="40"/>
      <c r="H120" s="40"/>
      <c r="I120" s="32" t="s">
        <v>34</v>
      </c>
      <c r="J120" s="36" t="str">
        <f>E22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84"/>
      <c r="B122" s="185"/>
      <c r="C122" s="186" t="s">
        <v>103</v>
      </c>
      <c r="D122" s="187" t="s">
        <v>62</v>
      </c>
      <c r="E122" s="187" t="s">
        <v>58</v>
      </c>
      <c r="F122" s="187" t="s">
        <v>59</v>
      </c>
      <c r="G122" s="187" t="s">
        <v>104</v>
      </c>
      <c r="H122" s="187" t="s">
        <v>105</v>
      </c>
      <c r="I122" s="187" t="s">
        <v>106</v>
      </c>
      <c r="J122" s="188" t="s">
        <v>88</v>
      </c>
      <c r="K122" s="189" t="s">
        <v>107</v>
      </c>
      <c r="L122" s="190"/>
      <c r="M122" s="100" t="s">
        <v>1</v>
      </c>
      <c r="N122" s="101" t="s">
        <v>41</v>
      </c>
      <c r="O122" s="101" t="s">
        <v>108</v>
      </c>
      <c r="P122" s="101" t="s">
        <v>109</v>
      </c>
      <c r="Q122" s="101" t="s">
        <v>110</v>
      </c>
      <c r="R122" s="101" t="s">
        <v>111</v>
      </c>
      <c r="S122" s="101" t="s">
        <v>112</v>
      </c>
      <c r="T122" s="102" t="s">
        <v>113</v>
      </c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</row>
    <row r="123" s="2" customFormat="1" ht="22.8" customHeight="1">
      <c r="A123" s="38"/>
      <c r="B123" s="39"/>
      <c r="C123" s="107" t="s">
        <v>114</v>
      </c>
      <c r="D123" s="40"/>
      <c r="E123" s="40"/>
      <c r="F123" s="40"/>
      <c r="G123" s="40"/>
      <c r="H123" s="40"/>
      <c r="I123" s="40"/>
      <c r="J123" s="191">
        <f>BK123</f>
        <v>0</v>
      </c>
      <c r="K123" s="40"/>
      <c r="L123" s="44"/>
      <c r="M123" s="103"/>
      <c r="N123" s="192"/>
      <c r="O123" s="104"/>
      <c r="P123" s="193">
        <f>P124+P487+P531</f>
        <v>0</v>
      </c>
      <c r="Q123" s="104"/>
      <c r="R123" s="193">
        <f>R124+R487+R531</f>
        <v>9.9506637599999994</v>
      </c>
      <c r="S123" s="104"/>
      <c r="T123" s="194">
        <f>T124+T487+T531</f>
        <v>7.0476945999999998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76</v>
      </c>
      <c r="AU123" s="17" t="s">
        <v>90</v>
      </c>
      <c r="BK123" s="195">
        <f>BK124+BK487+BK531</f>
        <v>0</v>
      </c>
    </row>
    <row r="124" s="12" customFormat="1" ht="25.92" customHeight="1">
      <c r="A124" s="12"/>
      <c r="B124" s="196"/>
      <c r="C124" s="197"/>
      <c r="D124" s="198" t="s">
        <v>76</v>
      </c>
      <c r="E124" s="199" t="s">
        <v>115</v>
      </c>
      <c r="F124" s="199" t="s">
        <v>116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P125+P132+P216+P479+P485</f>
        <v>0</v>
      </c>
      <c r="Q124" s="204"/>
      <c r="R124" s="205">
        <f>R125+R132+R216+R479+R485</f>
        <v>9.3217389599999994</v>
      </c>
      <c r="S124" s="204"/>
      <c r="T124" s="206">
        <f>T125+T132+T216+T479+T485</f>
        <v>6.9118079999999997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7" t="s">
        <v>82</v>
      </c>
      <c r="AT124" s="208" t="s">
        <v>76</v>
      </c>
      <c r="AU124" s="208" t="s">
        <v>77</v>
      </c>
      <c r="AY124" s="207" t="s">
        <v>117</v>
      </c>
      <c r="BK124" s="209">
        <f>BK125+BK132+BK216+BK479+BK485</f>
        <v>0</v>
      </c>
    </row>
    <row r="125" s="12" customFormat="1" ht="22.8" customHeight="1">
      <c r="A125" s="12"/>
      <c r="B125" s="196"/>
      <c r="C125" s="197"/>
      <c r="D125" s="198" t="s">
        <v>76</v>
      </c>
      <c r="E125" s="210" t="s">
        <v>118</v>
      </c>
      <c r="F125" s="210" t="s">
        <v>119</v>
      </c>
      <c r="G125" s="197"/>
      <c r="H125" s="197"/>
      <c r="I125" s="200"/>
      <c r="J125" s="211">
        <f>BK125</f>
        <v>0</v>
      </c>
      <c r="K125" s="197"/>
      <c r="L125" s="202"/>
      <c r="M125" s="203"/>
      <c r="N125" s="204"/>
      <c r="O125" s="204"/>
      <c r="P125" s="205">
        <f>SUM(P126:P131)</f>
        <v>0</v>
      </c>
      <c r="Q125" s="204"/>
      <c r="R125" s="205">
        <f>SUM(R126:R131)</f>
        <v>6.8215509999999995</v>
      </c>
      <c r="S125" s="204"/>
      <c r="T125" s="206">
        <f>SUM(T126:T131)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82</v>
      </c>
      <c r="AT125" s="208" t="s">
        <v>76</v>
      </c>
      <c r="AU125" s="208" t="s">
        <v>82</v>
      </c>
      <c r="AY125" s="207" t="s">
        <v>117</v>
      </c>
      <c r="BK125" s="209">
        <f>SUM(BK126:BK131)</f>
        <v>0</v>
      </c>
    </row>
    <row r="126" s="2" customFormat="1" ht="24.15" customHeight="1">
      <c r="A126" s="38"/>
      <c r="B126" s="39"/>
      <c r="C126" s="212" t="s">
        <v>82</v>
      </c>
      <c r="D126" s="212" t="s">
        <v>120</v>
      </c>
      <c r="E126" s="213" t="s">
        <v>121</v>
      </c>
      <c r="F126" s="214" t="s">
        <v>122</v>
      </c>
      <c r="G126" s="215" t="s">
        <v>123</v>
      </c>
      <c r="H126" s="216">
        <v>5.1399999999999997</v>
      </c>
      <c r="I126" s="217"/>
      <c r="J126" s="218">
        <f>ROUND(I126*H126,2)</f>
        <v>0</v>
      </c>
      <c r="K126" s="219"/>
      <c r="L126" s="44"/>
      <c r="M126" s="220" t="s">
        <v>1</v>
      </c>
      <c r="N126" s="221" t="s">
        <v>42</v>
      </c>
      <c r="O126" s="91"/>
      <c r="P126" s="222">
        <f>O126*H126</f>
        <v>0</v>
      </c>
      <c r="Q126" s="222">
        <v>1.3271500000000001</v>
      </c>
      <c r="R126" s="222">
        <f>Q126*H126</f>
        <v>6.8215509999999995</v>
      </c>
      <c r="S126" s="222">
        <v>0</v>
      </c>
      <c r="T126" s="22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4" t="s">
        <v>124</v>
      </c>
      <c r="AT126" s="224" t="s">
        <v>120</v>
      </c>
      <c r="AU126" s="224" t="s">
        <v>84</v>
      </c>
      <c r="AY126" s="17" t="s">
        <v>117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7" t="s">
        <v>82</v>
      </c>
      <c r="BK126" s="225">
        <f>ROUND(I126*H126,2)</f>
        <v>0</v>
      </c>
      <c r="BL126" s="17" t="s">
        <v>124</v>
      </c>
      <c r="BM126" s="224" t="s">
        <v>125</v>
      </c>
    </row>
    <row r="127" s="13" customFormat="1">
      <c r="A127" s="13"/>
      <c r="B127" s="226"/>
      <c r="C127" s="227"/>
      <c r="D127" s="228" t="s">
        <v>126</v>
      </c>
      <c r="E127" s="229" t="s">
        <v>1</v>
      </c>
      <c r="F127" s="230" t="s">
        <v>127</v>
      </c>
      <c r="G127" s="227"/>
      <c r="H127" s="229" t="s">
        <v>1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126</v>
      </c>
      <c r="AU127" s="236" t="s">
        <v>84</v>
      </c>
      <c r="AV127" s="13" t="s">
        <v>82</v>
      </c>
      <c r="AW127" s="13" t="s">
        <v>33</v>
      </c>
      <c r="AX127" s="13" t="s">
        <v>77</v>
      </c>
      <c r="AY127" s="236" t="s">
        <v>117</v>
      </c>
    </row>
    <row r="128" s="14" customFormat="1">
      <c r="A128" s="14"/>
      <c r="B128" s="237"/>
      <c r="C128" s="238"/>
      <c r="D128" s="228" t="s">
        <v>126</v>
      </c>
      <c r="E128" s="239" t="s">
        <v>1</v>
      </c>
      <c r="F128" s="240" t="s">
        <v>128</v>
      </c>
      <c r="G128" s="238"/>
      <c r="H128" s="241">
        <v>1.6519999999999999</v>
      </c>
      <c r="I128" s="242"/>
      <c r="J128" s="238"/>
      <c r="K128" s="238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126</v>
      </c>
      <c r="AU128" s="247" t="s">
        <v>84</v>
      </c>
      <c r="AV128" s="14" t="s">
        <v>84</v>
      </c>
      <c r="AW128" s="14" t="s">
        <v>33</v>
      </c>
      <c r="AX128" s="14" t="s">
        <v>77</v>
      </c>
      <c r="AY128" s="247" t="s">
        <v>117</v>
      </c>
    </row>
    <row r="129" s="13" customFormat="1">
      <c r="A129" s="13"/>
      <c r="B129" s="226"/>
      <c r="C129" s="227"/>
      <c r="D129" s="228" t="s">
        <v>126</v>
      </c>
      <c r="E129" s="229" t="s">
        <v>1</v>
      </c>
      <c r="F129" s="230" t="s">
        <v>127</v>
      </c>
      <c r="G129" s="227"/>
      <c r="H129" s="229" t="s">
        <v>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126</v>
      </c>
      <c r="AU129" s="236" t="s">
        <v>84</v>
      </c>
      <c r="AV129" s="13" t="s">
        <v>82</v>
      </c>
      <c r="AW129" s="13" t="s">
        <v>33</v>
      </c>
      <c r="AX129" s="13" t="s">
        <v>77</v>
      </c>
      <c r="AY129" s="236" t="s">
        <v>117</v>
      </c>
    </row>
    <row r="130" s="14" customFormat="1">
      <c r="A130" s="14"/>
      <c r="B130" s="237"/>
      <c r="C130" s="238"/>
      <c r="D130" s="228" t="s">
        <v>126</v>
      </c>
      <c r="E130" s="239" t="s">
        <v>1</v>
      </c>
      <c r="F130" s="240" t="s">
        <v>129</v>
      </c>
      <c r="G130" s="238"/>
      <c r="H130" s="241">
        <v>3.488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126</v>
      </c>
      <c r="AU130" s="247" t="s">
        <v>84</v>
      </c>
      <c r="AV130" s="14" t="s">
        <v>84</v>
      </c>
      <c r="AW130" s="14" t="s">
        <v>33</v>
      </c>
      <c r="AX130" s="14" t="s">
        <v>77</v>
      </c>
      <c r="AY130" s="247" t="s">
        <v>117</v>
      </c>
    </row>
    <row r="131" s="15" customFormat="1">
      <c r="A131" s="15"/>
      <c r="B131" s="248"/>
      <c r="C131" s="249"/>
      <c r="D131" s="228" t="s">
        <v>126</v>
      </c>
      <c r="E131" s="250" t="s">
        <v>1</v>
      </c>
      <c r="F131" s="251" t="s">
        <v>130</v>
      </c>
      <c r="G131" s="249"/>
      <c r="H131" s="252">
        <v>5.1399999999999997</v>
      </c>
      <c r="I131" s="253"/>
      <c r="J131" s="249"/>
      <c r="K131" s="249"/>
      <c r="L131" s="254"/>
      <c r="M131" s="255"/>
      <c r="N131" s="256"/>
      <c r="O131" s="256"/>
      <c r="P131" s="256"/>
      <c r="Q131" s="256"/>
      <c r="R131" s="256"/>
      <c r="S131" s="256"/>
      <c r="T131" s="257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8" t="s">
        <v>126</v>
      </c>
      <c r="AU131" s="258" t="s">
        <v>84</v>
      </c>
      <c r="AV131" s="15" t="s">
        <v>124</v>
      </c>
      <c r="AW131" s="15" t="s">
        <v>33</v>
      </c>
      <c r="AX131" s="15" t="s">
        <v>82</v>
      </c>
      <c r="AY131" s="258" t="s">
        <v>117</v>
      </c>
    </row>
    <row r="132" s="12" customFormat="1" ht="22.8" customHeight="1">
      <c r="A132" s="12"/>
      <c r="B132" s="196"/>
      <c r="C132" s="197"/>
      <c r="D132" s="198" t="s">
        <v>76</v>
      </c>
      <c r="E132" s="210" t="s">
        <v>131</v>
      </c>
      <c r="F132" s="210" t="s">
        <v>132</v>
      </c>
      <c r="G132" s="197"/>
      <c r="H132" s="197"/>
      <c r="I132" s="200"/>
      <c r="J132" s="211">
        <f>BK132</f>
        <v>0</v>
      </c>
      <c r="K132" s="197"/>
      <c r="L132" s="202"/>
      <c r="M132" s="203"/>
      <c r="N132" s="204"/>
      <c r="O132" s="204"/>
      <c r="P132" s="205">
        <f>SUM(P133:P215)</f>
        <v>0</v>
      </c>
      <c r="Q132" s="204"/>
      <c r="R132" s="205">
        <f>SUM(R133:R215)</f>
        <v>2.5001879600000003</v>
      </c>
      <c r="S132" s="204"/>
      <c r="T132" s="206">
        <f>SUM(T133:T215)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82</v>
      </c>
      <c r="AT132" s="208" t="s">
        <v>76</v>
      </c>
      <c r="AU132" s="208" t="s">
        <v>82</v>
      </c>
      <c r="AY132" s="207" t="s">
        <v>117</v>
      </c>
      <c r="BK132" s="209">
        <f>SUM(BK133:BK215)</f>
        <v>0</v>
      </c>
    </row>
    <row r="133" s="2" customFormat="1" ht="16.5" customHeight="1">
      <c r="A133" s="38"/>
      <c r="B133" s="39"/>
      <c r="C133" s="212" t="s">
        <v>84</v>
      </c>
      <c r="D133" s="212" t="s">
        <v>120</v>
      </c>
      <c r="E133" s="213" t="s">
        <v>133</v>
      </c>
      <c r="F133" s="214" t="s">
        <v>134</v>
      </c>
      <c r="G133" s="215" t="s">
        <v>135</v>
      </c>
      <c r="H133" s="216">
        <v>9.3000000000000007</v>
      </c>
      <c r="I133" s="217"/>
      <c r="J133" s="218">
        <f>ROUND(I133*H133,2)</f>
        <v>0</v>
      </c>
      <c r="K133" s="219"/>
      <c r="L133" s="44"/>
      <c r="M133" s="220" t="s">
        <v>1</v>
      </c>
      <c r="N133" s="221" t="s">
        <v>42</v>
      </c>
      <c r="O133" s="91"/>
      <c r="P133" s="222">
        <f>O133*H133</f>
        <v>0</v>
      </c>
      <c r="Q133" s="222">
        <v>0.0064999999999999997</v>
      </c>
      <c r="R133" s="222">
        <f>Q133*H133</f>
        <v>0.060450000000000004</v>
      </c>
      <c r="S133" s="222">
        <v>0</v>
      </c>
      <c r="T133" s="22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4" t="s">
        <v>124</v>
      </c>
      <c r="AT133" s="224" t="s">
        <v>120</v>
      </c>
      <c r="AU133" s="224" t="s">
        <v>84</v>
      </c>
      <c r="AY133" s="17" t="s">
        <v>117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7" t="s">
        <v>82</v>
      </c>
      <c r="BK133" s="225">
        <f>ROUND(I133*H133,2)</f>
        <v>0</v>
      </c>
      <c r="BL133" s="17" t="s">
        <v>124</v>
      </c>
      <c r="BM133" s="224" t="s">
        <v>136</v>
      </c>
    </row>
    <row r="134" s="13" customFormat="1">
      <c r="A134" s="13"/>
      <c r="B134" s="226"/>
      <c r="C134" s="227"/>
      <c r="D134" s="228" t="s">
        <v>126</v>
      </c>
      <c r="E134" s="229" t="s">
        <v>1</v>
      </c>
      <c r="F134" s="230" t="s">
        <v>137</v>
      </c>
      <c r="G134" s="227"/>
      <c r="H134" s="229" t="s">
        <v>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126</v>
      </c>
      <c r="AU134" s="236" t="s">
        <v>84</v>
      </c>
      <c r="AV134" s="13" t="s">
        <v>82</v>
      </c>
      <c r="AW134" s="13" t="s">
        <v>33</v>
      </c>
      <c r="AX134" s="13" t="s">
        <v>77</v>
      </c>
      <c r="AY134" s="236" t="s">
        <v>117</v>
      </c>
    </row>
    <row r="135" s="14" customFormat="1">
      <c r="A135" s="14"/>
      <c r="B135" s="237"/>
      <c r="C135" s="238"/>
      <c r="D135" s="228" t="s">
        <v>126</v>
      </c>
      <c r="E135" s="239" t="s">
        <v>1</v>
      </c>
      <c r="F135" s="240" t="s">
        <v>138</v>
      </c>
      <c r="G135" s="238"/>
      <c r="H135" s="241">
        <v>9.3000000000000007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126</v>
      </c>
      <c r="AU135" s="247" t="s">
        <v>84</v>
      </c>
      <c r="AV135" s="14" t="s">
        <v>84</v>
      </c>
      <c r="AW135" s="14" t="s">
        <v>33</v>
      </c>
      <c r="AX135" s="14" t="s">
        <v>82</v>
      </c>
      <c r="AY135" s="247" t="s">
        <v>117</v>
      </c>
    </row>
    <row r="136" s="2" customFormat="1" ht="24.15" customHeight="1">
      <c r="A136" s="38"/>
      <c r="B136" s="39"/>
      <c r="C136" s="212" t="s">
        <v>118</v>
      </c>
      <c r="D136" s="212" t="s">
        <v>120</v>
      </c>
      <c r="E136" s="213" t="s">
        <v>139</v>
      </c>
      <c r="F136" s="214" t="s">
        <v>140</v>
      </c>
      <c r="G136" s="215" t="s">
        <v>135</v>
      </c>
      <c r="H136" s="216">
        <v>9.3000000000000007</v>
      </c>
      <c r="I136" s="217"/>
      <c r="J136" s="218">
        <f>ROUND(I136*H136,2)</f>
        <v>0</v>
      </c>
      <c r="K136" s="219"/>
      <c r="L136" s="44"/>
      <c r="M136" s="220" t="s">
        <v>1</v>
      </c>
      <c r="N136" s="221" t="s">
        <v>42</v>
      </c>
      <c r="O136" s="91"/>
      <c r="P136" s="222">
        <f>O136*H136</f>
        <v>0</v>
      </c>
      <c r="Q136" s="222">
        <v>0.018380000000000001</v>
      </c>
      <c r="R136" s="222">
        <f>Q136*H136</f>
        <v>0.17093400000000003</v>
      </c>
      <c r="S136" s="222">
        <v>0</v>
      </c>
      <c r="T136" s="22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4" t="s">
        <v>124</v>
      </c>
      <c r="AT136" s="224" t="s">
        <v>120</v>
      </c>
      <c r="AU136" s="224" t="s">
        <v>84</v>
      </c>
      <c r="AY136" s="17" t="s">
        <v>117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7" t="s">
        <v>82</v>
      </c>
      <c r="BK136" s="225">
        <f>ROUND(I136*H136,2)</f>
        <v>0</v>
      </c>
      <c r="BL136" s="17" t="s">
        <v>124</v>
      </c>
      <c r="BM136" s="224" t="s">
        <v>141</v>
      </c>
    </row>
    <row r="137" s="13" customFormat="1">
      <c r="A137" s="13"/>
      <c r="B137" s="226"/>
      <c r="C137" s="227"/>
      <c r="D137" s="228" t="s">
        <v>126</v>
      </c>
      <c r="E137" s="229" t="s">
        <v>1</v>
      </c>
      <c r="F137" s="230" t="s">
        <v>137</v>
      </c>
      <c r="G137" s="227"/>
      <c r="H137" s="229" t="s">
        <v>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126</v>
      </c>
      <c r="AU137" s="236" t="s">
        <v>84</v>
      </c>
      <c r="AV137" s="13" t="s">
        <v>82</v>
      </c>
      <c r="AW137" s="13" t="s">
        <v>33</v>
      </c>
      <c r="AX137" s="13" t="s">
        <v>77</v>
      </c>
      <c r="AY137" s="236" t="s">
        <v>117</v>
      </c>
    </row>
    <row r="138" s="14" customFormat="1">
      <c r="A138" s="14"/>
      <c r="B138" s="237"/>
      <c r="C138" s="238"/>
      <c r="D138" s="228" t="s">
        <v>126</v>
      </c>
      <c r="E138" s="239" t="s">
        <v>1</v>
      </c>
      <c r="F138" s="240" t="s">
        <v>138</v>
      </c>
      <c r="G138" s="238"/>
      <c r="H138" s="241">
        <v>9.3000000000000007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126</v>
      </c>
      <c r="AU138" s="247" t="s">
        <v>84</v>
      </c>
      <c r="AV138" s="14" t="s">
        <v>84</v>
      </c>
      <c r="AW138" s="14" t="s">
        <v>33</v>
      </c>
      <c r="AX138" s="14" t="s">
        <v>82</v>
      </c>
      <c r="AY138" s="247" t="s">
        <v>117</v>
      </c>
    </row>
    <row r="139" s="2" customFormat="1" ht="24.15" customHeight="1">
      <c r="A139" s="38"/>
      <c r="B139" s="39"/>
      <c r="C139" s="212" t="s">
        <v>124</v>
      </c>
      <c r="D139" s="212" t="s">
        <v>120</v>
      </c>
      <c r="E139" s="213" t="s">
        <v>142</v>
      </c>
      <c r="F139" s="214" t="s">
        <v>143</v>
      </c>
      <c r="G139" s="215" t="s">
        <v>135</v>
      </c>
      <c r="H139" s="216">
        <v>9.3000000000000007</v>
      </c>
      <c r="I139" s="217"/>
      <c r="J139" s="218">
        <f>ROUND(I139*H139,2)</f>
        <v>0</v>
      </c>
      <c r="K139" s="219"/>
      <c r="L139" s="44"/>
      <c r="M139" s="220" t="s">
        <v>1</v>
      </c>
      <c r="N139" s="221" t="s">
        <v>42</v>
      </c>
      <c r="O139" s="91"/>
      <c r="P139" s="222">
        <f>O139*H139</f>
        <v>0</v>
      </c>
      <c r="Q139" s="222">
        <v>0.0079000000000000008</v>
      </c>
      <c r="R139" s="222">
        <f>Q139*H139</f>
        <v>0.073470000000000008</v>
      </c>
      <c r="S139" s="222">
        <v>0</v>
      </c>
      <c r="T139" s="22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4" t="s">
        <v>124</v>
      </c>
      <c r="AT139" s="224" t="s">
        <v>120</v>
      </c>
      <c r="AU139" s="224" t="s">
        <v>84</v>
      </c>
      <c r="AY139" s="17" t="s">
        <v>117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7" t="s">
        <v>82</v>
      </c>
      <c r="BK139" s="225">
        <f>ROUND(I139*H139,2)</f>
        <v>0</v>
      </c>
      <c r="BL139" s="17" t="s">
        <v>124</v>
      </c>
      <c r="BM139" s="224" t="s">
        <v>144</v>
      </c>
    </row>
    <row r="140" s="2" customFormat="1" ht="24.15" customHeight="1">
      <c r="A140" s="38"/>
      <c r="B140" s="39"/>
      <c r="C140" s="212" t="s">
        <v>145</v>
      </c>
      <c r="D140" s="212" t="s">
        <v>120</v>
      </c>
      <c r="E140" s="213" t="s">
        <v>146</v>
      </c>
      <c r="F140" s="214" t="s">
        <v>147</v>
      </c>
      <c r="G140" s="215" t="s">
        <v>135</v>
      </c>
      <c r="H140" s="216">
        <v>56.868000000000002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42</v>
      </c>
      <c r="O140" s="91"/>
      <c r="P140" s="222">
        <f>O140*H140</f>
        <v>0</v>
      </c>
      <c r="Q140" s="222">
        <v>0.00025999999999999998</v>
      </c>
      <c r="R140" s="222">
        <f>Q140*H140</f>
        <v>0.014785679999999999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124</v>
      </c>
      <c r="AT140" s="224" t="s">
        <v>120</v>
      </c>
      <c r="AU140" s="224" t="s">
        <v>84</v>
      </c>
      <c r="AY140" s="17" t="s">
        <v>117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82</v>
      </c>
      <c r="BK140" s="225">
        <f>ROUND(I140*H140,2)</f>
        <v>0</v>
      </c>
      <c r="BL140" s="17" t="s">
        <v>124</v>
      </c>
      <c r="BM140" s="224" t="s">
        <v>148</v>
      </c>
    </row>
    <row r="141" s="14" customFormat="1">
      <c r="A141" s="14"/>
      <c r="B141" s="237"/>
      <c r="C141" s="238"/>
      <c r="D141" s="228" t="s">
        <v>126</v>
      </c>
      <c r="E141" s="239" t="s">
        <v>1</v>
      </c>
      <c r="F141" s="240" t="s">
        <v>149</v>
      </c>
      <c r="G141" s="238"/>
      <c r="H141" s="241">
        <v>56.868000000000002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126</v>
      </c>
      <c r="AU141" s="247" t="s">
        <v>84</v>
      </c>
      <c r="AV141" s="14" t="s">
        <v>84</v>
      </c>
      <c r="AW141" s="14" t="s">
        <v>33</v>
      </c>
      <c r="AX141" s="14" t="s">
        <v>82</v>
      </c>
      <c r="AY141" s="247" t="s">
        <v>117</v>
      </c>
    </row>
    <row r="142" s="2" customFormat="1" ht="24.15" customHeight="1">
      <c r="A142" s="38"/>
      <c r="B142" s="39"/>
      <c r="C142" s="212" t="s">
        <v>131</v>
      </c>
      <c r="D142" s="212" t="s">
        <v>120</v>
      </c>
      <c r="E142" s="213" t="s">
        <v>150</v>
      </c>
      <c r="F142" s="214" t="s">
        <v>151</v>
      </c>
      <c r="G142" s="215" t="s">
        <v>152</v>
      </c>
      <c r="H142" s="216">
        <v>1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42</v>
      </c>
      <c r="O142" s="91"/>
      <c r="P142" s="222">
        <f>O142*H142</f>
        <v>0</v>
      </c>
      <c r="Q142" s="222">
        <v>0.15409999999999999</v>
      </c>
      <c r="R142" s="222">
        <f>Q142*H142</f>
        <v>0.15409999999999999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124</v>
      </c>
      <c r="AT142" s="224" t="s">
        <v>120</v>
      </c>
      <c r="AU142" s="224" t="s">
        <v>84</v>
      </c>
      <c r="AY142" s="17" t="s">
        <v>117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82</v>
      </c>
      <c r="BK142" s="225">
        <f>ROUND(I142*H142,2)</f>
        <v>0</v>
      </c>
      <c r="BL142" s="17" t="s">
        <v>124</v>
      </c>
      <c r="BM142" s="224" t="s">
        <v>153</v>
      </c>
    </row>
    <row r="143" s="13" customFormat="1">
      <c r="A143" s="13"/>
      <c r="B143" s="226"/>
      <c r="C143" s="227"/>
      <c r="D143" s="228" t="s">
        <v>126</v>
      </c>
      <c r="E143" s="229" t="s">
        <v>1</v>
      </c>
      <c r="F143" s="230" t="s">
        <v>154</v>
      </c>
      <c r="G143" s="227"/>
      <c r="H143" s="229" t="s">
        <v>1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126</v>
      </c>
      <c r="AU143" s="236" t="s">
        <v>84</v>
      </c>
      <c r="AV143" s="13" t="s">
        <v>82</v>
      </c>
      <c r="AW143" s="13" t="s">
        <v>33</v>
      </c>
      <c r="AX143" s="13" t="s">
        <v>77</v>
      </c>
      <c r="AY143" s="236" t="s">
        <v>117</v>
      </c>
    </row>
    <row r="144" s="14" customFormat="1">
      <c r="A144" s="14"/>
      <c r="B144" s="237"/>
      <c r="C144" s="238"/>
      <c r="D144" s="228" t="s">
        <v>126</v>
      </c>
      <c r="E144" s="239" t="s">
        <v>1</v>
      </c>
      <c r="F144" s="240" t="s">
        <v>82</v>
      </c>
      <c r="G144" s="238"/>
      <c r="H144" s="241">
        <v>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126</v>
      </c>
      <c r="AU144" s="247" t="s">
        <v>84</v>
      </c>
      <c r="AV144" s="14" t="s">
        <v>84</v>
      </c>
      <c r="AW144" s="14" t="s">
        <v>33</v>
      </c>
      <c r="AX144" s="14" t="s">
        <v>82</v>
      </c>
      <c r="AY144" s="247" t="s">
        <v>117</v>
      </c>
    </row>
    <row r="145" s="2" customFormat="1" ht="21.75" customHeight="1">
      <c r="A145" s="38"/>
      <c r="B145" s="39"/>
      <c r="C145" s="212" t="s">
        <v>155</v>
      </c>
      <c r="D145" s="212" t="s">
        <v>120</v>
      </c>
      <c r="E145" s="213" t="s">
        <v>156</v>
      </c>
      <c r="F145" s="214" t="s">
        <v>157</v>
      </c>
      <c r="G145" s="215" t="s">
        <v>135</v>
      </c>
      <c r="H145" s="216">
        <v>47.567999999999998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42</v>
      </c>
      <c r="O145" s="91"/>
      <c r="P145" s="222">
        <f>O145*H145</f>
        <v>0</v>
      </c>
      <c r="Q145" s="222">
        <v>0.032730000000000002</v>
      </c>
      <c r="R145" s="222">
        <f>Q145*H145</f>
        <v>1.5569006400000001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124</v>
      </c>
      <c r="AT145" s="224" t="s">
        <v>120</v>
      </c>
      <c r="AU145" s="224" t="s">
        <v>84</v>
      </c>
      <c r="AY145" s="17" t="s">
        <v>117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82</v>
      </c>
      <c r="BK145" s="225">
        <f>ROUND(I145*H145,2)</f>
        <v>0</v>
      </c>
      <c r="BL145" s="17" t="s">
        <v>124</v>
      </c>
      <c r="BM145" s="224" t="s">
        <v>158</v>
      </c>
    </row>
    <row r="146" s="13" customFormat="1">
      <c r="A146" s="13"/>
      <c r="B146" s="226"/>
      <c r="C146" s="227"/>
      <c r="D146" s="228" t="s">
        <v>126</v>
      </c>
      <c r="E146" s="229" t="s">
        <v>1</v>
      </c>
      <c r="F146" s="230" t="s">
        <v>159</v>
      </c>
      <c r="G146" s="227"/>
      <c r="H146" s="229" t="s">
        <v>1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126</v>
      </c>
      <c r="AU146" s="236" t="s">
        <v>84</v>
      </c>
      <c r="AV146" s="13" t="s">
        <v>82</v>
      </c>
      <c r="AW146" s="13" t="s">
        <v>33</v>
      </c>
      <c r="AX146" s="13" t="s">
        <v>77</v>
      </c>
      <c r="AY146" s="236" t="s">
        <v>117</v>
      </c>
    </row>
    <row r="147" s="13" customFormat="1">
      <c r="A147" s="13"/>
      <c r="B147" s="226"/>
      <c r="C147" s="227"/>
      <c r="D147" s="228" t="s">
        <v>126</v>
      </c>
      <c r="E147" s="229" t="s">
        <v>1</v>
      </c>
      <c r="F147" s="230" t="s">
        <v>160</v>
      </c>
      <c r="G147" s="227"/>
      <c r="H147" s="229" t="s">
        <v>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126</v>
      </c>
      <c r="AU147" s="236" t="s">
        <v>84</v>
      </c>
      <c r="AV147" s="13" t="s">
        <v>82</v>
      </c>
      <c r="AW147" s="13" t="s">
        <v>33</v>
      </c>
      <c r="AX147" s="13" t="s">
        <v>77</v>
      </c>
      <c r="AY147" s="236" t="s">
        <v>117</v>
      </c>
    </row>
    <row r="148" s="14" customFormat="1">
      <c r="A148" s="14"/>
      <c r="B148" s="237"/>
      <c r="C148" s="238"/>
      <c r="D148" s="228" t="s">
        <v>126</v>
      </c>
      <c r="E148" s="239" t="s">
        <v>1</v>
      </c>
      <c r="F148" s="240" t="s">
        <v>161</v>
      </c>
      <c r="G148" s="238"/>
      <c r="H148" s="241">
        <v>2.4300000000000002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7" t="s">
        <v>126</v>
      </c>
      <c r="AU148" s="247" t="s">
        <v>84</v>
      </c>
      <c r="AV148" s="14" t="s">
        <v>84</v>
      </c>
      <c r="AW148" s="14" t="s">
        <v>33</v>
      </c>
      <c r="AX148" s="14" t="s">
        <v>77</v>
      </c>
      <c r="AY148" s="247" t="s">
        <v>117</v>
      </c>
    </row>
    <row r="149" s="13" customFormat="1">
      <c r="A149" s="13"/>
      <c r="B149" s="226"/>
      <c r="C149" s="227"/>
      <c r="D149" s="228" t="s">
        <v>126</v>
      </c>
      <c r="E149" s="229" t="s">
        <v>1</v>
      </c>
      <c r="F149" s="230" t="s">
        <v>162</v>
      </c>
      <c r="G149" s="227"/>
      <c r="H149" s="229" t="s">
        <v>1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126</v>
      </c>
      <c r="AU149" s="236" t="s">
        <v>84</v>
      </c>
      <c r="AV149" s="13" t="s">
        <v>82</v>
      </c>
      <c r="AW149" s="13" t="s">
        <v>33</v>
      </c>
      <c r="AX149" s="13" t="s">
        <v>77</v>
      </c>
      <c r="AY149" s="236" t="s">
        <v>117</v>
      </c>
    </row>
    <row r="150" s="14" customFormat="1">
      <c r="A150" s="14"/>
      <c r="B150" s="237"/>
      <c r="C150" s="238"/>
      <c r="D150" s="228" t="s">
        <v>126</v>
      </c>
      <c r="E150" s="239" t="s">
        <v>1</v>
      </c>
      <c r="F150" s="240" t="s">
        <v>163</v>
      </c>
      <c r="G150" s="238"/>
      <c r="H150" s="241">
        <v>5.5199999999999996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7" t="s">
        <v>126</v>
      </c>
      <c r="AU150" s="247" t="s">
        <v>84</v>
      </c>
      <c r="AV150" s="14" t="s">
        <v>84</v>
      </c>
      <c r="AW150" s="14" t="s">
        <v>33</v>
      </c>
      <c r="AX150" s="14" t="s">
        <v>77</v>
      </c>
      <c r="AY150" s="247" t="s">
        <v>117</v>
      </c>
    </row>
    <row r="151" s="13" customFormat="1">
      <c r="A151" s="13"/>
      <c r="B151" s="226"/>
      <c r="C151" s="227"/>
      <c r="D151" s="228" t="s">
        <v>126</v>
      </c>
      <c r="E151" s="229" t="s">
        <v>1</v>
      </c>
      <c r="F151" s="230" t="s">
        <v>164</v>
      </c>
      <c r="G151" s="227"/>
      <c r="H151" s="229" t="s">
        <v>1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126</v>
      </c>
      <c r="AU151" s="236" t="s">
        <v>84</v>
      </c>
      <c r="AV151" s="13" t="s">
        <v>82</v>
      </c>
      <c r="AW151" s="13" t="s">
        <v>33</v>
      </c>
      <c r="AX151" s="13" t="s">
        <v>77</v>
      </c>
      <c r="AY151" s="236" t="s">
        <v>117</v>
      </c>
    </row>
    <row r="152" s="14" customFormat="1">
      <c r="A152" s="14"/>
      <c r="B152" s="237"/>
      <c r="C152" s="238"/>
      <c r="D152" s="228" t="s">
        <v>126</v>
      </c>
      <c r="E152" s="239" t="s">
        <v>1</v>
      </c>
      <c r="F152" s="240" t="s">
        <v>165</v>
      </c>
      <c r="G152" s="238"/>
      <c r="H152" s="241">
        <v>5.9800000000000004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126</v>
      </c>
      <c r="AU152" s="247" t="s">
        <v>84</v>
      </c>
      <c r="AV152" s="14" t="s">
        <v>84</v>
      </c>
      <c r="AW152" s="14" t="s">
        <v>33</v>
      </c>
      <c r="AX152" s="14" t="s">
        <v>77</v>
      </c>
      <c r="AY152" s="247" t="s">
        <v>117</v>
      </c>
    </row>
    <row r="153" s="13" customFormat="1">
      <c r="A153" s="13"/>
      <c r="B153" s="226"/>
      <c r="C153" s="227"/>
      <c r="D153" s="228" t="s">
        <v>126</v>
      </c>
      <c r="E153" s="229" t="s">
        <v>1</v>
      </c>
      <c r="F153" s="230" t="s">
        <v>166</v>
      </c>
      <c r="G153" s="227"/>
      <c r="H153" s="229" t="s">
        <v>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126</v>
      </c>
      <c r="AU153" s="236" t="s">
        <v>84</v>
      </c>
      <c r="AV153" s="13" t="s">
        <v>82</v>
      </c>
      <c r="AW153" s="13" t="s">
        <v>33</v>
      </c>
      <c r="AX153" s="13" t="s">
        <v>77</v>
      </c>
      <c r="AY153" s="236" t="s">
        <v>117</v>
      </c>
    </row>
    <row r="154" s="14" customFormat="1">
      <c r="A154" s="14"/>
      <c r="B154" s="237"/>
      <c r="C154" s="238"/>
      <c r="D154" s="228" t="s">
        <v>126</v>
      </c>
      <c r="E154" s="239" t="s">
        <v>1</v>
      </c>
      <c r="F154" s="240" t="s">
        <v>167</v>
      </c>
      <c r="G154" s="238"/>
      <c r="H154" s="241">
        <v>5.46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126</v>
      </c>
      <c r="AU154" s="247" t="s">
        <v>84</v>
      </c>
      <c r="AV154" s="14" t="s">
        <v>84</v>
      </c>
      <c r="AW154" s="14" t="s">
        <v>33</v>
      </c>
      <c r="AX154" s="14" t="s">
        <v>77</v>
      </c>
      <c r="AY154" s="247" t="s">
        <v>117</v>
      </c>
    </row>
    <row r="155" s="13" customFormat="1">
      <c r="A155" s="13"/>
      <c r="B155" s="226"/>
      <c r="C155" s="227"/>
      <c r="D155" s="228" t="s">
        <v>126</v>
      </c>
      <c r="E155" s="229" t="s">
        <v>1</v>
      </c>
      <c r="F155" s="230" t="s">
        <v>168</v>
      </c>
      <c r="G155" s="227"/>
      <c r="H155" s="229" t="s">
        <v>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126</v>
      </c>
      <c r="AU155" s="236" t="s">
        <v>84</v>
      </c>
      <c r="AV155" s="13" t="s">
        <v>82</v>
      </c>
      <c r="AW155" s="13" t="s">
        <v>33</v>
      </c>
      <c r="AX155" s="13" t="s">
        <v>77</v>
      </c>
      <c r="AY155" s="236" t="s">
        <v>117</v>
      </c>
    </row>
    <row r="156" s="14" customFormat="1">
      <c r="A156" s="14"/>
      <c r="B156" s="237"/>
      <c r="C156" s="238"/>
      <c r="D156" s="228" t="s">
        <v>126</v>
      </c>
      <c r="E156" s="239" t="s">
        <v>1</v>
      </c>
      <c r="F156" s="240" t="s">
        <v>169</v>
      </c>
      <c r="G156" s="238"/>
      <c r="H156" s="241">
        <v>4.6799999999999997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126</v>
      </c>
      <c r="AU156" s="247" t="s">
        <v>84</v>
      </c>
      <c r="AV156" s="14" t="s">
        <v>84</v>
      </c>
      <c r="AW156" s="14" t="s">
        <v>33</v>
      </c>
      <c r="AX156" s="14" t="s">
        <v>77</v>
      </c>
      <c r="AY156" s="247" t="s">
        <v>117</v>
      </c>
    </row>
    <row r="157" s="13" customFormat="1">
      <c r="A157" s="13"/>
      <c r="B157" s="226"/>
      <c r="C157" s="227"/>
      <c r="D157" s="228" t="s">
        <v>126</v>
      </c>
      <c r="E157" s="229" t="s">
        <v>1</v>
      </c>
      <c r="F157" s="230" t="s">
        <v>170</v>
      </c>
      <c r="G157" s="227"/>
      <c r="H157" s="229" t="s">
        <v>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126</v>
      </c>
      <c r="AU157" s="236" t="s">
        <v>84</v>
      </c>
      <c r="AV157" s="13" t="s">
        <v>82</v>
      </c>
      <c r="AW157" s="13" t="s">
        <v>33</v>
      </c>
      <c r="AX157" s="13" t="s">
        <v>77</v>
      </c>
      <c r="AY157" s="236" t="s">
        <v>117</v>
      </c>
    </row>
    <row r="158" s="14" customFormat="1">
      <c r="A158" s="14"/>
      <c r="B158" s="237"/>
      <c r="C158" s="238"/>
      <c r="D158" s="228" t="s">
        <v>126</v>
      </c>
      <c r="E158" s="239" t="s">
        <v>1</v>
      </c>
      <c r="F158" s="240" t="s">
        <v>171</v>
      </c>
      <c r="G158" s="238"/>
      <c r="H158" s="241">
        <v>3.7959999999999998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126</v>
      </c>
      <c r="AU158" s="247" t="s">
        <v>84</v>
      </c>
      <c r="AV158" s="14" t="s">
        <v>84</v>
      </c>
      <c r="AW158" s="14" t="s">
        <v>33</v>
      </c>
      <c r="AX158" s="14" t="s">
        <v>77</v>
      </c>
      <c r="AY158" s="247" t="s">
        <v>117</v>
      </c>
    </row>
    <row r="159" s="13" customFormat="1">
      <c r="A159" s="13"/>
      <c r="B159" s="226"/>
      <c r="C159" s="227"/>
      <c r="D159" s="228" t="s">
        <v>126</v>
      </c>
      <c r="E159" s="229" t="s">
        <v>1</v>
      </c>
      <c r="F159" s="230" t="s">
        <v>172</v>
      </c>
      <c r="G159" s="227"/>
      <c r="H159" s="229" t="s">
        <v>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126</v>
      </c>
      <c r="AU159" s="236" t="s">
        <v>84</v>
      </c>
      <c r="AV159" s="13" t="s">
        <v>82</v>
      </c>
      <c r="AW159" s="13" t="s">
        <v>33</v>
      </c>
      <c r="AX159" s="13" t="s">
        <v>77</v>
      </c>
      <c r="AY159" s="236" t="s">
        <v>117</v>
      </c>
    </row>
    <row r="160" s="14" customFormat="1">
      <c r="A160" s="14"/>
      <c r="B160" s="237"/>
      <c r="C160" s="238"/>
      <c r="D160" s="228" t="s">
        <v>126</v>
      </c>
      <c r="E160" s="239" t="s">
        <v>1</v>
      </c>
      <c r="F160" s="240" t="s">
        <v>173</v>
      </c>
      <c r="G160" s="238"/>
      <c r="H160" s="241">
        <v>3.77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126</v>
      </c>
      <c r="AU160" s="247" t="s">
        <v>84</v>
      </c>
      <c r="AV160" s="14" t="s">
        <v>84</v>
      </c>
      <c r="AW160" s="14" t="s">
        <v>33</v>
      </c>
      <c r="AX160" s="14" t="s">
        <v>77</v>
      </c>
      <c r="AY160" s="247" t="s">
        <v>117</v>
      </c>
    </row>
    <row r="161" s="13" customFormat="1">
      <c r="A161" s="13"/>
      <c r="B161" s="226"/>
      <c r="C161" s="227"/>
      <c r="D161" s="228" t="s">
        <v>126</v>
      </c>
      <c r="E161" s="229" t="s">
        <v>1</v>
      </c>
      <c r="F161" s="230" t="s">
        <v>174</v>
      </c>
      <c r="G161" s="227"/>
      <c r="H161" s="229" t="s">
        <v>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126</v>
      </c>
      <c r="AU161" s="236" t="s">
        <v>84</v>
      </c>
      <c r="AV161" s="13" t="s">
        <v>82</v>
      </c>
      <c r="AW161" s="13" t="s">
        <v>33</v>
      </c>
      <c r="AX161" s="13" t="s">
        <v>77</v>
      </c>
      <c r="AY161" s="236" t="s">
        <v>117</v>
      </c>
    </row>
    <row r="162" s="14" customFormat="1">
      <c r="A162" s="14"/>
      <c r="B162" s="237"/>
      <c r="C162" s="238"/>
      <c r="D162" s="228" t="s">
        <v>126</v>
      </c>
      <c r="E162" s="239" t="s">
        <v>1</v>
      </c>
      <c r="F162" s="240" t="s">
        <v>175</v>
      </c>
      <c r="G162" s="238"/>
      <c r="H162" s="241">
        <v>3.452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126</v>
      </c>
      <c r="AU162" s="247" t="s">
        <v>84</v>
      </c>
      <c r="AV162" s="14" t="s">
        <v>84</v>
      </c>
      <c r="AW162" s="14" t="s">
        <v>33</v>
      </c>
      <c r="AX162" s="14" t="s">
        <v>77</v>
      </c>
      <c r="AY162" s="247" t="s">
        <v>117</v>
      </c>
    </row>
    <row r="163" s="13" customFormat="1">
      <c r="A163" s="13"/>
      <c r="B163" s="226"/>
      <c r="C163" s="227"/>
      <c r="D163" s="228" t="s">
        <v>126</v>
      </c>
      <c r="E163" s="229" t="s">
        <v>1</v>
      </c>
      <c r="F163" s="230" t="s">
        <v>176</v>
      </c>
      <c r="G163" s="227"/>
      <c r="H163" s="229" t="s">
        <v>1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126</v>
      </c>
      <c r="AU163" s="236" t="s">
        <v>84</v>
      </c>
      <c r="AV163" s="13" t="s">
        <v>82</v>
      </c>
      <c r="AW163" s="13" t="s">
        <v>33</v>
      </c>
      <c r="AX163" s="13" t="s">
        <v>77</v>
      </c>
      <c r="AY163" s="236" t="s">
        <v>117</v>
      </c>
    </row>
    <row r="164" s="14" customFormat="1">
      <c r="A164" s="14"/>
      <c r="B164" s="237"/>
      <c r="C164" s="238"/>
      <c r="D164" s="228" t="s">
        <v>126</v>
      </c>
      <c r="E164" s="239" t="s">
        <v>1</v>
      </c>
      <c r="F164" s="240" t="s">
        <v>177</v>
      </c>
      <c r="G164" s="238"/>
      <c r="H164" s="241">
        <v>12.48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126</v>
      </c>
      <c r="AU164" s="247" t="s">
        <v>84</v>
      </c>
      <c r="AV164" s="14" t="s">
        <v>84</v>
      </c>
      <c r="AW164" s="14" t="s">
        <v>33</v>
      </c>
      <c r="AX164" s="14" t="s">
        <v>77</v>
      </c>
      <c r="AY164" s="247" t="s">
        <v>117</v>
      </c>
    </row>
    <row r="165" s="15" customFormat="1">
      <c r="A165" s="15"/>
      <c r="B165" s="248"/>
      <c r="C165" s="249"/>
      <c r="D165" s="228" t="s">
        <v>126</v>
      </c>
      <c r="E165" s="250" t="s">
        <v>1</v>
      </c>
      <c r="F165" s="251" t="s">
        <v>130</v>
      </c>
      <c r="G165" s="249"/>
      <c r="H165" s="252">
        <v>47.567999999999998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8" t="s">
        <v>126</v>
      </c>
      <c r="AU165" s="258" t="s">
        <v>84</v>
      </c>
      <c r="AV165" s="15" t="s">
        <v>124</v>
      </c>
      <c r="AW165" s="15" t="s">
        <v>33</v>
      </c>
      <c r="AX165" s="15" t="s">
        <v>82</v>
      </c>
      <c r="AY165" s="258" t="s">
        <v>117</v>
      </c>
    </row>
    <row r="166" s="2" customFormat="1" ht="24.15" customHeight="1">
      <c r="A166" s="38"/>
      <c r="B166" s="39"/>
      <c r="C166" s="212" t="s">
        <v>178</v>
      </c>
      <c r="D166" s="212" t="s">
        <v>120</v>
      </c>
      <c r="E166" s="213" t="s">
        <v>179</v>
      </c>
      <c r="F166" s="214" t="s">
        <v>180</v>
      </c>
      <c r="G166" s="215" t="s">
        <v>135</v>
      </c>
      <c r="H166" s="216">
        <v>12.972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42</v>
      </c>
      <c r="O166" s="91"/>
      <c r="P166" s="222">
        <f>O166*H166</f>
        <v>0</v>
      </c>
      <c r="Q166" s="222">
        <v>0.0064999999999999997</v>
      </c>
      <c r="R166" s="222">
        <f>Q166*H166</f>
        <v>0.08431799999999999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124</v>
      </c>
      <c r="AT166" s="224" t="s">
        <v>120</v>
      </c>
      <c r="AU166" s="224" t="s">
        <v>84</v>
      </c>
      <c r="AY166" s="17" t="s">
        <v>117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82</v>
      </c>
      <c r="BK166" s="225">
        <f>ROUND(I166*H166,2)</f>
        <v>0</v>
      </c>
      <c r="BL166" s="17" t="s">
        <v>124</v>
      </c>
      <c r="BM166" s="224" t="s">
        <v>181</v>
      </c>
    </row>
    <row r="167" s="2" customFormat="1" ht="24.15" customHeight="1">
      <c r="A167" s="38"/>
      <c r="B167" s="39"/>
      <c r="C167" s="212" t="s">
        <v>182</v>
      </c>
      <c r="D167" s="212" t="s">
        <v>120</v>
      </c>
      <c r="E167" s="213" t="s">
        <v>183</v>
      </c>
      <c r="F167" s="214" t="s">
        <v>184</v>
      </c>
      <c r="G167" s="215" t="s">
        <v>135</v>
      </c>
      <c r="H167" s="216">
        <v>12.972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42</v>
      </c>
      <c r="O167" s="91"/>
      <c r="P167" s="222">
        <f>O167*H167</f>
        <v>0</v>
      </c>
      <c r="Q167" s="222">
        <v>0.026360000000000001</v>
      </c>
      <c r="R167" s="222">
        <f>Q167*H167</f>
        <v>0.34194192000000001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124</v>
      </c>
      <c r="AT167" s="224" t="s">
        <v>120</v>
      </c>
      <c r="AU167" s="224" t="s">
        <v>84</v>
      </c>
      <c r="AY167" s="17" t="s">
        <v>117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82</v>
      </c>
      <c r="BK167" s="225">
        <f>ROUND(I167*H167,2)</f>
        <v>0</v>
      </c>
      <c r="BL167" s="17" t="s">
        <v>124</v>
      </c>
      <c r="BM167" s="224" t="s">
        <v>185</v>
      </c>
    </row>
    <row r="168" s="13" customFormat="1">
      <c r="A168" s="13"/>
      <c r="B168" s="226"/>
      <c r="C168" s="227"/>
      <c r="D168" s="228" t="s">
        <v>126</v>
      </c>
      <c r="E168" s="229" t="s">
        <v>1</v>
      </c>
      <c r="F168" s="230" t="s">
        <v>137</v>
      </c>
      <c r="G168" s="227"/>
      <c r="H168" s="229" t="s">
        <v>1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126</v>
      </c>
      <c r="AU168" s="236" t="s">
        <v>84</v>
      </c>
      <c r="AV168" s="13" t="s">
        <v>82</v>
      </c>
      <c r="AW168" s="13" t="s">
        <v>33</v>
      </c>
      <c r="AX168" s="13" t="s">
        <v>77</v>
      </c>
      <c r="AY168" s="236" t="s">
        <v>117</v>
      </c>
    </row>
    <row r="169" s="14" customFormat="1">
      <c r="A169" s="14"/>
      <c r="B169" s="237"/>
      <c r="C169" s="238"/>
      <c r="D169" s="228" t="s">
        <v>126</v>
      </c>
      <c r="E169" s="239" t="s">
        <v>1</v>
      </c>
      <c r="F169" s="240" t="s">
        <v>186</v>
      </c>
      <c r="G169" s="238"/>
      <c r="H169" s="241">
        <v>3.6720000000000002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126</v>
      </c>
      <c r="AU169" s="247" t="s">
        <v>84</v>
      </c>
      <c r="AV169" s="14" t="s">
        <v>84</v>
      </c>
      <c r="AW169" s="14" t="s">
        <v>33</v>
      </c>
      <c r="AX169" s="14" t="s">
        <v>77</v>
      </c>
      <c r="AY169" s="247" t="s">
        <v>117</v>
      </c>
    </row>
    <row r="170" s="14" customFormat="1">
      <c r="A170" s="14"/>
      <c r="B170" s="237"/>
      <c r="C170" s="238"/>
      <c r="D170" s="228" t="s">
        <v>126</v>
      </c>
      <c r="E170" s="239" t="s">
        <v>1</v>
      </c>
      <c r="F170" s="240" t="s">
        <v>138</v>
      </c>
      <c r="G170" s="238"/>
      <c r="H170" s="241">
        <v>9.3000000000000007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126</v>
      </c>
      <c r="AU170" s="247" t="s">
        <v>84</v>
      </c>
      <c r="AV170" s="14" t="s">
        <v>84</v>
      </c>
      <c r="AW170" s="14" t="s">
        <v>33</v>
      </c>
      <c r="AX170" s="14" t="s">
        <v>77</v>
      </c>
      <c r="AY170" s="247" t="s">
        <v>117</v>
      </c>
    </row>
    <row r="171" s="15" customFormat="1">
      <c r="A171" s="15"/>
      <c r="B171" s="248"/>
      <c r="C171" s="249"/>
      <c r="D171" s="228" t="s">
        <v>126</v>
      </c>
      <c r="E171" s="250" t="s">
        <v>1</v>
      </c>
      <c r="F171" s="251" t="s">
        <v>130</v>
      </c>
      <c r="G171" s="249"/>
      <c r="H171" s="252">
        <v>12.972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8" t="s">
        <v>126</v>
      </c>
      <c r="AU171" s="258" t="s">
        <v>84</v>
      </c>
      <c r="AV171" s="15" t="s">
        <v>124</v>
      </c>
      <c r="AW171" s="15" t="s">
        <v>33</v>
      </c>
      <c r="AX171" s="15" t="s">
        <v>82</v>
      </c>
      <c r="AY171" s="258" t="s">
        <v>117</v>
      </c>
    </row>
    <row r="172" s="2" customFormat="1" ht="16.5" customHeight="1">
      <c r="A172" s="38"/>
      <c r="B172" s="39"/>
      <c r="C172" s="212" t="s">
        <v>187</v>
      </c>
      <c r="D172" s="212" t="s">
        <v>120</v>
      </c>
      <c r="E172" s="213" t="s">
        <v>188</v>
      </c>
      <c r="F172" s="214" t="s">
        <v>189</v>
      </c>
      <c r="G172" s="215" t="s">
        <v>135</v>
      </c>
      <c r="H172" s="216">
        <v>12.972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42</v>
      </c>
      <c r="O172" s="91"/>
      <c r="P172" s="222">
        <f>O172*H172</f>
        <v>0</v>
      </c>
      <c r="Q172" s="222">
        <v>0.00025999999999999998</v>
      </c>
      <c r="R172" s="222">
        <f>Q172*H172</f>
        <v>0.0033727199999999996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124</v>
      </c>
      <c r="AT172" s="224" t="s">
        <v>120</v>
      </c>
      <c r="AU172" s="224" t="s">
        <v>84</v>
      </c>
      <c r="AY172" s="17" t="s">
        <v>117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82</v>
      </c>
      <c r="BK172" s="225">
        <f>ROUND(I172*H172,2)</f>
        <v>0</v>
      </c>
      <c r="BL172" s="17" t="s">
        <v>124</v>
      </c>
      <c r="BM172" s="224" t="s">
        <v>190</v>
      </c>
    </row>
    <row r="173" s="2" customFormat="1" ht="24.15" customHeight="1">
      <c r="A173" s="38"/>
      <c r="B173" s="39"/>
      <c r="C173" s="212" t="s">
        <v>191</v>
      </c>
      <c r="D173" s="212" t="s">
        <v>120</v>
      </c>
      <c r="E173" s="213" t="s">
        <v>192</v>
      </c>
      <c r="F173" s="214" t="s">
        <v>193</v>
      </c>
      <c r="G173" s="215" t="s">
        <v>194</v>
      </c>
      <c r="H173" s="216">
        <v>88</v>
      </c>
      <c r="I173" s="217"/>
      <c r="J173" s="218">
        <f>ROUND(I173*H173,2)</f>
        <v>0</v>
      </c>
      <c r="K173" s="219"/>
      <c r="L173" s="44"/>
      <c r="M173" s="220" t="s">
        <v>1</v>
      </c>
      <c r="N173" s="221" t="s">
        <v>42</v>
      </c>
      <c r="O173" s="91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124</v>
      </c>
      <c r="AT173" s="224" t="s">
        <v>120</v>
      </c>
      <c r="AU173" s="224" t="s">
        <v>84</v>
      </c>
      <c r="AY173" s="17" t="s">
        <v>117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7" t="s">
        <v>82</v>
      </c>
      <c r="BK173" s="225">
        <f>ROUND(I173*H173,2)</f>
        <v>0</v>
      </c>
      <c r="BL173" s="17" t="s">
        <v>124</v>
      </c>
      <c r="BM173" s="224" t="s">
        <v>195</v>
      </c>
    </row>
    <row r="174" s="13" customFormat="1">
      <c r="A174" s="13"/>
      <c r="B174" s="226"/>
      <c r="C174" s="227"/>
      <c r="D174" s="228" t="s">
        <v>126</v>
      </c>
      <c r="E174" s="229" t="s">
        <v>1</v>
      </c>
      <c r="F174" s="230" t="s">
        <v>160</v>
      </c>
      <c r="G174" s="227"/>
      <c r="H174" s="229" t="s">
        <v>1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126</v>
      </c>
      <c r="AU174" s="236" t="s">
        <v>84</v>
      </c>
      <c r="AV174" s="13" t="s">
        <v>82</v>
      </c>
      <c r="AW174" s="13" t="s">
        <v>33</v>
      </c>
      <c r="AX174" s="13" t="s">
        <v>77</v>
      </c>
      <c r="AY174" s="236" t="s">
        <v>117</v>
      </c>
    </row>
    <row r="175" s="14" customFormat="1">
      <c r="A175" s="14"/>
      <c r="B175" s="237"/>
      <c r="C175" s="238"/>
      <c r="D175" s="228" t="s">
        <v>126</v>
      </c>
      <c r="E175" s="239" t="s">
        <v>1</v>
      </c>
      <c r="F175" s="240" t="s">
        <v>196</v>
      </c>
      <c r="G175" s="238"/>
      <c r="H175" s="241">
        <v>6.0999999999999996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126</v>
      </c>
      <c r="AU175" s="247" t="s">
        <v>84</v>
      </c>
      <c r="AV175" s="14" t="s">
        <v>84</v>
      </c>
      <c r="AW175" s="14" t="s">
        <v>33</v>
      </c>
      <c r="AX175" s="14" t="s">
        <v>77</v>
      </c>
      <c r="AY175" s="247" t="s">
        <v>117</v>
      </c>
    </row>
    <row r="176" s="14" customFormat="1">
      <c r="A176" s="14"/>
      <c r="B176" s="237"/>
      <c r="C176" s="238"/>
      <c r="D176" s="228" t="s">
        <v>126</v>
      </c>
      <c r="E176" s="239" t="s">
        <v>1</v>
      </c>
      <c r="F176" s="240" t="s">
        <v>197</v>
      </c>
      <c r="G176" s="238"/>
      <c r="H176" s="241">
        <v>8.9000000000000004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126</v>
      </c>
      <c r="AU176" s="247" t="s">
        <v>84</v>
      </c>
      <c r="AV176" s="14" t="s">
        <v>84</v>
      </c>
      <c r="AW176" s="14" t="s">
        <v>33</v>
      </c>
      <c r="AX176" s="14" t="s">
        <v>77</v>
      </c>
      <c r="AY176" s="247" t="s">
        <v>117</v>
      </c>
    </row>
    <row r="177" s="13" customFormat="1">
      <c r="A177" s="13"/>
      <c r="B177" s="226"/>
      <c r="C177" s="227"/>
      <c r="D177" s="228" t="s">
        <v>126</v>
      </c>
      <c r="E177" s="229" t="s">
        <v>1</v>
      </c>
      <c r="F177" s="230" t="s">
        <v>162</v>
      </c>
      <c r="G177" s="227"/>
      <c r="H177" s="229" t="s">
        <v>1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126</v>
      </c>
      <c r="AU177" s="236" t="s">
        <v>84</v>
      </c>
      <c r="AV177" s="13" t="s">
        <v>82</v>
      </c>
      <c r="AW177" s="13" t="s">
        <v>33</v>
      </c>
      <c r="AX177" s="13" t="s">
        <v>77</v>
      </c>
      <c r="AY177" s="236" t="s">
        <v>117</v>
      </c>
    </row>
    <row r="178" s="14" customFormat="1">
      <c r="A178" s="14"/>
      <c r="B178" s="237"/>
      <c r="C178" s="238"/>
      <c r="D178" s="228" t="s">
        <v>126</v>
      </c>
      <c r="E178" s="239" t="s">
        <v>1</v>
      </c>
      <c r="F178" s="240" t="s">
        <v>198</v>
      </c>
      <c r="G178" s="238"/>
      <c r="H178" s="241">
        <v>9.0999999999999996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126</v>
      </c>
      <c r="AU178" s="247" t="s">
        <v>84</v>
      </c>
      <c r="AV178" s="14" t="s">
        <v>84</v>
      </c>
      <c r="AW178" s="14" t="s">
        <v>33</v>
      </c>
      <c r="AX178" s="14" t="s">
        <v>77</v>
      </c>
      <c r="AY178" s="247" t="s">
        <v>117</v>
      </c>
    </row>
    <row r="179" s="13" customFormat="1">
      <c r="A179" s="13"/>
      <c r="B179" s="226"/>
      <c r="C179" s="227"/>
      <c r="D179" s="228" t="s">
        <v>126</v>
      </c>
      <c r="E179" s="229" t="s">
        <v>1</v>
      </c>
      <c r="F179" s="230" t="s">
        <v>164</v>
      </c>
      <c r="G179" s="227"/>
      <c r="H179" s="229" t="s">
        <v>1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126</v>
      </c>
      <c r="AU179" s="236" t="s">
        <v>84</v>
      </c>
      <c r="AV179" s="13" t="s">
        <v>82</v>
      </c>
      <c r="AW179" s="13" t="s">
        <v>33</v>
      </c>
      <c r="AX179" s="13" t="s">
        <v>77</v>
      </c>
      <c r="AY179" s="236" t="s">
        <v>117</v>
      </c>
    </row>
    <row r="180" s="14" customFormat="1">
      <c r="A180" s="14"/>
      <c r="B180" s="237"/>
      <c r="C180" s="238"/>
      <c r="D180" s="228" t="s">
        <v>126</v>
      </c>
      <c r="E180" s="239" t="s">
        <v>1</v>
      </c>
      <c r="F180" s="240" t="s">
        <v>199</v>
      </c>
      <c r="G180" s="238"/>
      <c r="H180" s="241">
        <v>8.0999999999999996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126</v>
      </c>
      <c r="AU180" s="247" t="s">
        <v>84</v>
      </c>
      <c r="AV180" s="14" t="s">
        <v>84</v>
      </c>
      <c r="AW180" s="14" t="s">
        <v>33</v>
      </c>
      <c r="AX180" s="14" t="s">
        <v>77</v>
      </c>
      <c r="AY180" s="247" t="s">
        <v>117</v>
      </c>
    </row>
    <row r="181" s="13" customFormat="1">
      <c r="A181" s="13"/>
      <c r="B181" s="226"/>
      <c r="C181" s="227"/>
      <c r="D181" s="228" t="s">
        <v>126</v>
      </c>
      <c r="E181" s="229" t="s">
        <v>1</v>
      </c>
      <c r="F181" s="230" t="s">
        <v>166</v>
      </c>
      <c r="G181" s="227"/>
      <c r="H181" s="229" t="s">
        <v>1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126</v>
      </c>
      <c r="AU181" s="236" t="s">
        <v>84</v>
      </c>
      <c r="AV181" s="13" t="s">
        <v>82</v>
      </c>
      <c r="AW181" s="13" t="s">
        <v>33</v>
      </c>
      <c r="AX181" s="13" t="s">
        <v>77</v>
      </c>
      <c r="AY181" s="236" t="s">
        <v>117</v>
      </c>
    </row>
    <row r="182" s="14" customFormat="1">
      <c r="A182" s="14"/>
      <c r="B182" s="237"/>
      <c r="C182" s="238"/>
      <c r="D182" s="228" t="s">
        <v>126</v>
      </c>
      <c r="E182" s="239" t="s">
        <v>1</v>
      </c>
      <c r="F182" s="240" t="s">
        <v>200</v>
      </c>
      <c r="G182" s="238"/>
      <c r="H182" s="241">
        <v>7.7000000000000002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126</v>
      </c>
      <c r="AU182" s="247" t="s">
        <v>84</v>
      </c>
      <c r="AV182" s="14" t="s">
        <v>84</v>
      </c>
      <c r="AW182" s="14" t="s">
        <v>33</v>
      </c>
      <c r="AX182" s="14" t="s">
        <v>77</v>
      </c>
      <c r="AY182" s="247" t="s">
        <v>117</v>
      </c>
    </row>
    <row r="183" s="13" customFormat="1">
      <c r="A183" s="13"/>
      <c r="B183" s="226"/>
      <c r="C183" s="227"/>
      <c r="D183" s="228" t="s">
        <v>126</v>
      </c>
      <c r="E183" s="229" t="s">
        <v>1</v>
      </c>
      <c r="F183" s="230" t="s">
        <v>168</v>
      </c>
      <c r="G183" s="227"/>
      <c r="H183" s="229" t="s">
        <v>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126</v>
      </c>
      <c r="AU183" s="236" t="s">
        <v>84</v>
      </c>
      <c r="AV183" s="13" t="s">
        <v>82</v>
      </c>
      <c r="AW183" s="13" t="s">
        <v>33</v>
      </c>
      <c r="AX183" s="13" t="s">
        <v>77</v>
      </c>
      <c r="AY183" s="236" t="s">
        <v>117</v>
      </c>
    </row>
    <row r="184" s="14" customFormat="1">
      <c r="A184" s="14"/>
      <c r="B184" s="237"/>
      <c r="C184" s="238"/>
      <c r="D184" s="228" t="s">
        <v>126</v>
      </c>
      <c r="E184" s="239" t="s">
        <v>1</v>
      </c>
      <c r="F184" s="240" t="s">
        <v>201</v>
      </c>
      <c r="G184" s="238"/>
      <c r="H184" s="241">
        <v>6.5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126</v>
      </c>
      <c r="AU184" s="247" t="s">
        <v>84</v>
      </c>
      <c r="AV184" s="14" t="s">
        <v>84</v>
      </c>
      <c r="AW184" s="14" t="s">
        <v>33</v>
      </c>
      <c r="AX184" s="14" t="s">
        <v>77</v>
      </c>
      <c r="AY184" s="247" t="s">
        <v>117</v>
      </c>
    </row>
    <row r="185" s="13" customFormat="1">
      <c r="A185" s="13"/>
      <c r="B185" s="226"/>
      <c r="C185" s="227"/>
      <c r="D185" s="228" t="s">
        <v>126</v>
      </c>
      <c r="E185" s="229" t="s">
        <v>1</v>
      </c>
      <c r="F185" s="230" t="s">
        <v>170</v>
      </c>
      <c r="G185" s="227"/>
      <c r="H185" s="229" t="s">
        <v>1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126</v>
      </c>
      <c r="AU185" s="236" t="s">
        <v>84</v>
      </c>
      <c r="AV185" s="13" t="s">
        <v>82</v>
      </c>
      <c r="AW185" s="13" t="s">
        <v>33</v>
      </c>
      <c r="AX185" s="13" t="s">
        <v>77</v>
      </c>
      <c r="AY185" s="236" t="s">
        <v>117</v>
      </c>
    </row>
    <row r="186" s="14" customFormat="1">
      <c r="A186" s="14"/>
      <c r="B186" s="237"/>
      <c r="C186" s="238"/>
      <c r="D186" s="228" t="s">
        <v>126</v>
      </c>
      <c r="E186" s="239" t="s">
        <v>1</v>
      </c>
      <c r="F186" s="240" t="s">
        <v>202</v>
      </c>
      <c r="G186" s="238"/>
      <c r="H186" s="241">
        <v>4.9000000000000004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126</v>
      </c>
      <c r="AU186" s="247" t="s">
        <v>84</v>
      </c>
      <c r="AV186" s="14" t="s">
        <v>84</v>
      </c>
      <c r="AW186" s="14" t="s">
        <v>33</v>
      </c>
      <c r="AX186" s="14" t="s">
        <v>77</v>
      </c>
      <c r="AY186" s="247" t="s">
        <v>117</v>
      </c>
    </row>
    <row r="187" s="13" customFormat="1">
      <c r="A187" s="13"/>
      <c r="B187" s="226"/>
      <c r="C187" s="227"/>
      <c r="D187" s="228" t="s">
        <v>126</v>
      </c>
      <c r="E187" s="229" t="s">
        <v>1</v>
      </c>
      <c r="F187" s="230" t="s">
        <v>172</v>
      </c>
      <c r="G187" s="227"/>
      <c r="H187" s="229" t="s">
        <v>1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126</v>
      </c>
      <c r="AU187" s="236" t="s">
        <v>84</v>
      </c>
      <c r="AV187" s="13" t="s">
        <v>82</v>
      </c>
      <c r="AW187" s="13" t="s">
        <v>33</v>
      </c>
      <c r="AX187" s="13" t="s">
        <v>77</v>
      </c>
      <c r="AY187" s="236" t="s">
        <v>117</v>
      </c>
    </row>
    <row r="188" s="14" customFormat="1">
      <c r="A188" s="14"/>
      <c r="B188" s="237"/>
      <c r="C188" s="238"/>
      <c r="D188" s="228" t="s">
        <v>126</v>
      </c>
      <c r="E188" s="239" t="s">
        <v>1</v>
      </c>
      <c r="F188" s="240" t="s">
        <v>203</v>
      </c>
      <c r="G188" s="238"/>
      <c r="H188" s="241">
        <v>5.2999999999999998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126</v>
      </c>
      <c r="AU188" s="247" t="s">
        <v>84</v>
      </c>
      <c r="AV188" s="14" t="s">
        <v>84</v>
      </c>
      <c r="AW188" s="14" t="s">
        <v>33</v>
      </c>
      <c r="AX188" s="14" t="s">
        <v>77</v>
      </c>
      <c r="AY188" s="247" t="s">
        <v>117</v>
      </c>
    </row>
    <row r="189" s="13" customFormat="1">
      <c r="A189" s="13"/>
      <c r="B189" s="226"/>
      <c r="C189" s="227"/>
      <c r="D189" s="228" t="s">
        <v>126</v>
      </c>
      <c r="E189" s="229" t="s">
        <v>1</v>
      </c>
      <c r="F189" s="230" t="s">
        <v>174</v>
      </c>
      <c r="G189" s="227"/>
      <c r="H189" s="229" t="s">
        <v>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126</v>
      </c>
      <c r="AU189" s="236" t="s">
        <v>84</v>
      </c>
      <c r="AV189" s="13" t="s">
        <v>82</v>
      </c>
      <c r="AW189" s="13" t="s">
        <v>33</v>
      </c>
      <c r="AX189" s="13" t="s">
        <v>77</v>
      </c>
      <c r="AY189" s="236" t="s">
        <v>117</v>
      </c>
    </row>
    <row r="190" s="14" customFormat="1">
      <c r="A190" s="14"/>
      <c r="B190" s="237"/>
      <c r="C190" s="238"/>
      <c r="D190" s="228" t="s">
        <v>126</v>
      </c>
      <c r="E190" s="239" t="s">
        <v>1</v>
      </c>
      <c r="F190" s="240" t="s">
        <v>204</v>
      </c>
      <c r="G190" s="238"/>
      <c r="H190" s="241">
        <v>8.5999999999999996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126</v>
      </c>
      <c r="AU190" s="247" t="s">
        <v>84</v>
      </c>
      <c r="AV190" s="14" t="s">
        <v>84</v>
      </c>
      <c r="AW190" s="14" t="s">
        <v>33</v>
      </c>
      <c r="AX190" s="14" t="s">
        <v>77</v>
      </c>
      <c r="AY190" s="247" t="s">
        <v>117</v>
      </c>
    </row>
    <row r="191" s="13" customFormat="1">
      <c r="A191" s="13"/>
      <c r="B191" s="226"/>
      <c r="C191" s="227"/>
      <c r="D191" s="228" t="s">
        <v>126</v>
      </c>
      <c r="E191" s="229" t="s">
        <v>1</v>
      </c>
      <c r="F191" s="230" t="s">
        <v>176</v>
      </c>
      <c r="G191" s="227"/>
      <c r="H191" s="229" t="s">
        <v>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126</v>
      </c>
      <c r="AU191" s="236" t="s">
        <v>84</v>
      </c>
      <c r="AV191" s="13" t="s">
        <v>82</v>
      </c>
      <c r="AW191" s="13" t="s">
        <v>33</v>
      </c>
      <c r="AX191" s="13" t="s">
        <v>77</v>
      </c>
      <c r="AY191" s="236" t="s">
        <v>117</v>
      </c>
    </row>
    <row r="192" s="14" customFormat="1">
      <c r="A192" s="14"/>
      <c r="B192" s="237"/>
      <c r="C192" s="238"/>
      <c r="D192" s="228" t="s">
        <v>126</v>
      </c>
      <c r="E192" s="239" t="s">
        <v>1</v>
      </c>
      <c r="F192" s="240" t="s">
        <v>205</v>
      </c>
      <c r="G192" s="238"/>
      <c r="H192" s="241">
        <v>22.800000000000001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126</v>
      </c>
      <c r="AU192" s="247" t="s">
        <v>84</v>
      </c>
      <c r="AV192" s="14" t="s">
        <v>84</v>
      </c>
      <c r="AW192" s="14" t="s">
        <v>33</v>
      </c>
      <c r="AX192" s="14" t="s">
        <v>77</v>
      </c>
      <c r="AY192" s="247" t="s">
        <v>117</v>
      </c>
    </row>
    <row r="193" s="15" customFormat="1">
      <c r="A193" s="15"/>
      <c r="B193" s="248"/>
      <c r="C193" s="249"/>
      <c r="D193" s="228" t="s">
        <v>126</v>
      </c>
      <c r="E193" s="250" t="s">
        <v>1</v>
      </c>
      <c r="F193" s="251" t="s">
        <v>130</v>
      </c>
      <c r="G193" s="249"/>
      <c r="H193" s="252">
        <v>88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8" t="s">
        <v>126</v>
      </c>
      <c r="AU193" s="258" t="s">
        <v>84</v>
      </c>
      <c r="AV193" s="15" t="s">
        <v>124</v>
      </c>
      <c r="AW193" s="15" t="s">
        <v>33</v>
      </c>
      <c r="AX193" s="15" t="s">
        <v>82</v>
      </c>
      <c r="AY193" s="258" t="s">
        <v>117</v>
      </c>
    </row>
    <row r="194" s="2" customFormat="1" ht="24.15" customHeight="1">
      <c r="A194" s="38"/>
      <c r="B194" s="39"/>
      <c r="C194" s="212" t="s">
        <v>8</v>
      </c>
      <c r="D194" s="212" t="s">
        <v>120</v>
      </c>
      <c r="E194" s="213" t="s">
        <v>206</v>
      </c>
      <c r="F194" s="214" t="s">
        <v>207</v>
      </c>
      <c r="G194" s="215" t="s">
        <v>208</v>
      </c>
      <c r="H194" s="216">
        <v>88</v>
      </c>
      <c r="I194" s="217"/>
      <c r="J194" s="218">
        <f>ROUND(I194*H194,2)</f>
        <v>0</v>
      </c>
      <c r="K194" s="219"/>
      <c r="L194" s="44"/>
      <c r="M194" s="220" t="s">
        <v>1</v>
      </c>
      <c r="N194" s="221" t="s">
        <v>42</v>
      </c>
      <c r="O194" s="91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4" t="s">
        <v>124</v>
      </c>
      <c r="AT194" s="224" t="s">
        <v>120</v>
      </c>
      <c r="AU194" s="224" t="s">
        <v>84</v>
      </c>
      <c r="AY194" s="17" t="s">
        <v>117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7" t="s">
        <v>82</v>
      </c>
      <c r="BK194" s="225">
        <f>ROUND(I194*H194,2)</f>
        <v>0</v>
      </c>
      <c r="BL194" s="17" t="s">
        <v>124</v>
      </c>
      <c r="BM194" s="224" t="s">
        <v>209</v>
      </c>
    </row>
    <row r="195" s="2" customFormat="1" ht="16.5" customHeight="1">
      <c r="A195" s="38"/>
      <c r="B195" s="39"/>
      <c r="C195" s="212" t="s">
        <v>210</v>
      </c>
      <c r="D195" s="212" t="s">
        <v>120</v>
      </c>
      <c r="E195" s="213" t="s">
        <v>211</v>
      </c>
      <c r="F195" s="214" t="s">
        <v>212</v>
      </c>
      <c r="G195" s="215" t="s">
        <v>208</v>
      </c>
      <c r="H195" s="216">
        <v>79.829999999999998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42</v>
      </c>
      <c r="O195" s="91"/>
      <c r="P195" s="222">
        <f>O195*H195</f>
        <v>0</v>
      </c>
      <c r="Q195" s="222">
        <v>0.00050000000000000001</v>
      </c>
      <c r="R195" s="222">
        <f>Q195*H195</f>
        <v>0.039914999999999999</v>
      </c>
      <c r="S195" s="222">
        <v>0</v>
      </c>
      <c r="T195" s="22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124</v>
      </c>
      <c r="AT195" s="224" t="s">
        <v>120</v>
      </c>
      <c r="AU195" s="224" t="s">
        <v>84</v>
      </c>
      <c r="AY195" s="17" t="s">
        <v>117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82</v>
      </c>
      <c r="BK195" s="225">
        <f>ROUND(I195*H195,2)</f>
        <v>0</v>
      </c>
      <c r="BL195" s="17" t="s">
        <v>124</v>
      </c>
      <c r="BM195" s="224" t="s">
        <v>213</v>
      </c>
    </row>
    <row r="196" s="13" customFormat="1">
      <c r="A196" s="13"/>
      <c r="B196" s="226"/>
      <c r="C196" s="227"/>
      <c r="D196" s="228" t="s">
        <v>126</v>
      </c>
      <c r="E196" s="229" t="s">
        <v>1</v>
      </c>
      <c r="F196" s="230" t="s">
        <v>214</v>
      </c>
      <c r="G196" s="227"/>
      <c r="H196" s="229" t="s">
        <v>1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126</v>
      </c>
      <c r="AU196" s="236" t="s">
        <v>84</v>
      </c>
      <c r="AV196" s="13" t="s">
        <v>82</v>
      </c>
      <c r="AW196" s="13" t="s">
        <v>33</v>
      </c>
      <c r="AX196" s="13" t="s">
        <v>77</v>
      </c>
      <c r="AY196" s="236" t="s">
        <v>117</v>
      </c>
    </row>
    <row r="197" s="13" customFormat="1">
      <c r="A197" s="13"/>
      <c r="B197" s="226"/>
      <c r="C197" s="227"/>
      <c r="D197" s="228" t="s">
        <v>126</v>
      </c>
      <c r="E197" s="229" t="s">
        <v>1</v>
      </c>
      <c r="F197" s="230" t="s">
        <v>160</v>
      </c>
      <c r="G197" s="227"/>
      <c r="H197" s="229" t="s">
        <v>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126</v>
      </c>
      <c r="AU197" s="236" t="s">
        <v>84</v>
      </c>
      <c r="AV197" s="13" t="s">
        <v>82</v>
      </c>
      <c r="AW197" s="13" t="s">
        <v>33</v>
      </c>
      <c r="AX197" s="13" t="s">
        <v>77</v>
      </c>
      <c r="AY197" s="236" t="s">
        <v>117</v>
      </c>
    </row>
    <row r="198" s="14" customFormat="1">
      <c r="A198" s="14"/>
      <c r="B198" s="237"/>
      <c r="C198" s="238"/>
      <c r="D198" s="228" t="s">
        <v>126</v>
      </c>
      <c r="E198" s="239" t="s">
        <v>1</v>
      </c>
      <c r="F198" s="240" t="s">
        <v>215</v>
      </c>
      <c r="G198" s="238"/>
      <c r="H198" s="241">
        <v>5.4000000000000004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7" t="s">
        <v>126</v>
      </c>
      <c r="AU198" s="247" t="s">
        <v>84</v>
      </c>
      <c r="AV198" s="14" t="s">
        <v>84</v>
      </c>
      <c r="AW198" s="14" t="s">
        <v>33</v>
      </c>
      <c r="AX198" s="14" t="s">
        <v>77</v>
      </c>
      <c r="AY198" s="247" t="s">
        <v>117</v>
      </c>
    </row>
    <row r="199" s="13" customFormat="1">
      <c r="A199" s="13"/>
      <c r="B199" s="226"/>
      <c r="C199" s="227"/>
      <c r="D199" s="228" t="s">
        <v>126</v>
      </c>
      <c r="E199" s="229" t="s">
        <v>1</v>
      </c>
      <c r="F199" s="230" t="s">
        <v>162</v>
      </c>
      <c r="G199" s="227"/>
      <c r="H199" s="229" t="s">
        <v>1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126</v>
      </c>
      <c r="AU199" s="236" t="s">
        <v>84</v>
      </c>
      <c r="AV199" s="13" t="s">
        <v>82</v>
      </c>
      <c r="AW199" s="13" t="s">
        <v>33</v>
      </c>
      <c r="AX199" s="13" t="s">
        <v>77</v>
      </c>
      <c r="AY199" s="236" t="s">
        <v>117</v>
      </c>
    </row>
    <row r="200" s="14" customFormat="1">
      <c r="A200" s="14"/>
      <c r="B200" s="237"/>
      <c r="C200" s="238"/>
      <c r="D200" s="228" t="s">
        <v>126</v>
      </c>
      <c r="E200" s="239" t="s">
        <v>1</v>
      </c>
      <c r="F200" s="240" t="s">
        <v>216</v>
      </c>
      <c r="G200" s="238"/>
      <c r="H200" s="241">
        <v>9.1999999999999993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126</v>
      </c>
      <c r="AU200" s="247" t="s">
        <v>84</v>
      </c>
      <c r="AV200" s="14" t="s">
        <v>84</v>
      </c>
      <c r="AW200" s="14" t="s">
        <v>33</v>
      </c>
      <c r="AX200" s="14" t="s">
        <v>77</v>
      </c>
      <c r="AY200" s="247" t="s">
        <v>117</v>
      </c>
    </row>
    <row r="201" s="13" customFormat="1">
      <c r="A201" s="13"/>
      <c r="B201" s="226"/>
      <c r="C201" s="227"/>
      <c r="D201" s="228" t="s">
        <v>126</v>
      </c>
      <c r="E201" s="229" t="s">
        <v>1</v>
      </c>
      <c r="F201" s="230" t="s">
        <v>164</v>
      </c>
      <c r="G201" s="227"/>
      <c r="H201" s="229" t="s">
        <v>1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126</v>
      </c>
      <c r="AU201" s="236" t="s">
        <v>84</v>
      </c>
      <c r="AV201" s="13" t="s">
        <v>82</v>
      </c>
      <c r="AW201" s="13" t="s">
        <v>33</v>
      </c>
      <c r="AX201" s="13" t="s">
        <v>77</v>
      </c>
      <c r="AY201" s="236" t="s">
        <v>117</v>
      </c>
    </row>
    <row r="202" s="14" customFormat="1">
      <c r="A202" s="14"/>
      <c r="B202" s="237"/>
      <c r="C202" s="238"/>
      <c r="D202" s="228" t="s">
        <v>126</v>
      </c>
      <c r="E202" s="239" t="s">
        <v>1</v>
      </c>
      <c r="F202" s="240" t="s">
        <v>217</v>
      </c>
      <c r="G202" s="238"/>
      <c r="H202" s="241">
        <v>9.1999999999999993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126</v>
      </c>
      <c r="AU202" s="247" t="s">
        <v>84</v>
      </c>
      <c r="AV202" s="14" t="s">
        <v>84</v>
      </c>
      <c r="AW202" s="14" t="s">
        <v>33</v>
      </c>
      <c r="AX202" s="14" t="s">
        <v>77</v>
      </c>
      <c r="AY202" s="247" t="s">
        <v>117</v>
      </c>
    </row>
    <row r="203" s="13" customFormat="1">
      <c r="A203" s="13"/>
      <c r="B203" s="226"/>
      <c r="C203" s="227"/>
      <c r="D203" s="228" t="s">
        <v>126</v>
      </c>
      <c r="E203" s="229" t="s">
        <v>1</v>
      </c>
      <c r="F203" s="230" t="s">
        <v>166</v>
      </c>
      <c r="G203" s="227"/>
      <c r="H203" s="229" t="s">
        <v>1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126</v>
      </c>
      <c r="AU203" s="236" t="s">
        <v>84</v>
      </c>
      <c r="AV203" s="13" t="s">
        <v>82</v>
      </c>
      <c r="AW203" s="13" t="s">
        <v>33</v>
      </c>
      <c r="AX203" s="13" t="s">
        <v>77</v>
      </c>
      <c r="AY203" s="236" t="s">
        <v>117</v>
      </c>
    </row>
    <row r="204" s="14" customFormat="1">
      <c r="A204" s="14"/>
      <c r="B204" s="237"/>
      <c r="C204" s="238"/>
      <c r="D204" s="228" t="s">
        <v>126</v>
      </c>
      <c r="E204" s="239" t="s">
        <v>1</v>
      </c>
      <c r="F204" s="240" t="s">
        <v>218</v>
      </c>
      <c r="G204" s="238"/>
      <c r="H204" s="241">
        <v>8.4000000000000004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126</v>
      </c>
      <c r="AU204" s="247" t="s">
        <v>84</v>
      </c>
      <c r="AV204" s="14" t="s">
        <v>84</v>
      </c>
      <c r="AW204" s="14" t="s">
        <v>33</v>
      </c>
      <c r="AX204" s="14" t="s">
        <v>77</v>
      </c>
      <c r="AY204" s="247" t="s">
        <v>117</v>
      </c>
    </row>
    <row r="205" s="13" customFormat="1">
      <c r="A205" s="13"/>
      <c r="B205" s="226"/>
      <c r="C205" s="227"/>
      <c r="D205" s="228" t="s">
        <v>126</v>
      </c>
      <c r="E205" s="229" t="s">
        <v>1</v>
      </c>
      <c r="F205" s="230" t="s">
        <v>168</v>
      </c>
      <c r="G205" s="227"/>
      <c r="H205" s="229" t="s">
        <v>1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126</v>
      </c>
      <c r="AU205" s="236" t="s">
        <v>84</v>
      </c>
      <c r="AV205" s="13" t="s">
        <v>82</v>
      </c>
      <c r="AW205" s="13" t="s">
        <v>33</v>
      </c>
      <c r="AX205" s="13" t="s">
        <v>77</v>
      </c>
      <c r="AY205" s="236" t="s">
        <v>117</v>
      </c>
    </row>
    <row r="206" s="14" customFormat="1">
      <c r="A206" s="14"/>
      <c r="B206" s="237"/>
      <c r="C206" s="238"/>
      <c r="D206" s="228" t="s">
        <v>126</v>
      </c>
      <c r="E206" s="239" t="s">
        <v>1</v>
      </c>
      <c r="F206" s="240" t="s">
        <v>219</v>
      </c>
      <c r="G206" s="238"/>
      <c r="H206" s="241">
        <v>7.2000000000000002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126</v>
      </c>
      <c r="AU206" s="247" t="s">
        <v>84</v>
      </c>
      <c r="AV206" s="14" t="s">
        <v>84</v>
      </c>
      <c r="AW206" s="14" t="s">
        <v>33</v>
      </c>
      <c r="AX206" s="14" t="s">
        <v>77</v>
      </c>
      <c r="AY206" s="247" t="s">
        <v>117</v>
      </c>
    </row>
    <row r="207" s="13" customFormat="1">
      <c r="A207" s="13"/>
      <c r="B207" s="226"/>
      <c r="C207" s="227"/>
      <c r="D207" s="228" t="s">
        <v>126</v>
      </c>
      <c r="E207" s="229" t="s">
        <v>1</v>
      </c>
      <c r="F207" s="230" t="s">
        <v>170</v>
      </c>
      <c r="G207" s="227"/>
      <c r="H207" s="229" t="s">
        <v>1</v>
      </c>
      <c r="I207" s="231"/>
      <c r="J207" s="227"/>
      <c r="K207" s="227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126</v>
      </c>
      <c r="AU207" s="236" t="s">
        <v>84</v>
      </c>
      <c r="AV207" s="13" t="s">
        <v>82</v>
      </c>
      <c r="AW207" s="13" t="s">
        <v>33</v>
      </c>
      <c r="AX207" s="13" t="s">
        <v>77</v>
      </c>
      <c r="AY207" s="236" t="s">
        <v>117</v>
      </c>
    </row>
    <row r="208" s="14" customFormat="1">
      <c r="A208" s="14"/>
      <c r="B208" s="237"/>
      <c r="C208" s="238"/>
      <c r="D208" s="228" t="s">
        <v>126</v>
      </c>
      <c r="E208" s="239" t="s">
        <v>1</v>
      </c>
      <c r="F208" s="240" t="s">
        <v>220</v>
      </c>
      <c r="G208" s="238"/>
      <c r="H208" s="241">
        <v>5.2000000000000002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126</v>
      </c>
      <c r="AU208" s="247" t="s">
        <v>84</v>
      </c>
      <c r="AV208" s="14" t="s">
        <v>84</v>
      </c>
      <c r="AW208" s="14" t="s">
        <v>33</v>
      </c>
      <c r="AX208" s="14" t="s">
        <v>77</v>
      </c>
      <c r="AY208" s="247" t="s">
        <v>117</v>
      </c>
    </row>
    <row r="209" s="13" customFormat="1">
      <c r="A209" s="13"/>
      <c r="B209" s="226"/>
      <c r="C209" s="227"/>
      <c r="D209" s="228" t="s">
        <v>126</v>
      </c>
      <c r="E209" s="229" t="s">
        <v>1</v>
      </c>
      <c r="F209" s="230" t="s">
        <v>172</v>
      </c>
      <c r="G209" s="227"/>
      <c r="H209" s="229" t="s">
        <v>1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126</v>
      </c>
      <c r="AU209" s="236" t="s">
        <v>84</v>
      </c>
      <c r="AV209" s="13" t="s">
        <v>82</v>
      </c>
      <c r="AW209" s="13" t="s">
        <v>33</v>
      </c>
      <c r="AX209" s="13" t="s">
        <v>77</v>
      </c>
      <c r="AY209" s="236" t="s">
        <v>117</v>
      </c>
    </row>
    <row r="210" s="14" customFormat="1">
      <c r="A210" s="14"/>
      <c r="B210" s="237"/>
      <c r="C210" s="238"/>
      <c r="D210" s="228" t="s">
        <v>126</v>
      </c>
      <c r="E210" s="239" t="s">
        <v>1</v>
      </c>
      <c r="F210" s="240" t="s">
        <v>221</v>
      </c>
      <c r="G210" s="238"/>
      <c r="H210" s="241">
        <v>5.7999999999999998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126</v>
      </c>
      <c r="AU210" s="247" t="s">
        <v>84</v>
      </c>
      <c r="AV210" s="14" t="s">
        <v>84</v>
      </c>
      <c r="AW210" s="14" t="s">
        <v>33</v>
      </c>
      <c r="AX210" s="14" t="s">
        <v>77</v>
      </c>
      <c r="AY210" s="247" t="s">
        <v>117</v>
      </c>
    </row>
    <row r="211" s="13" customFormat="1">
      <c r="A211" s="13"/>
      <c r="B211" s="226"/>
      <c r="C211" s="227"/>
      <c r="D211" s="228" t="s">
        <v>126</v>
      </c>
      <c r="E211" s="229" t="s">
        <v>1</v>
      </c>
      <c r="F211" s="230" t="s">
        <v>174</v>
      </c>
      <c r="G211" s="227"/>
      <c r="H211" s="229" t="s">
        <v>1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126</v>
      </c>
      <c r="AU211" s="236" t="s">
        <v>84</v>
      </c>
      <c r="AV211" s="13" t="s">
        <v>82</v>
      </c>
      <c r="AW211" s="13" t="s">
        <v>33</v>
      </c>
      <c r="AX211" s="13" t="s">
        <v>77</v>
      </c>
      <c r="AY211" s="236" t="s">
        <v>117</v>
      </c>
    </row>
    <row r="212" s="14" customFormat="1">
      <c r="A212" s="14"/>
      <c r="B212" s="237"/>
      <c r="C212" s="238"/>
      <c r="D212" s="228" t="s">
        <v>126</v>
      </c>
      <c r="E212" s="239" t="s">
        <v>1</v>
      </c>
      <c r="F212" s="240" t="s">
        <v>222</v>
      </c>
      <c r="G212" s="238"/>
      <c r="H212" s="241">
        <v>8.6300000000000008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126</v>
      </c>
      <c r="AU212" s="247" t="s">
        <v>84</v>
      </c>
      <c r="AV212" s="14" t="s">
        <v>84</v>
      </c>
      <c r="AW212" s="14" t="s">
        <v>33</v>
      </c>
      <c r="AX212" s="14" t="s">
        <v>77</v>
      </c>
      <c r="AY212" s="247" t="s">
        <v>117</v>
      </c>
    </row>
    <row r="213" s="13" customFormat="1">
      <c r="A213" s="13"/>
      <c r="B213" s="226"/>
      <c r="C213" s="227"/>
      <c r="D213" s="228" t="s">
        <v>126</v>
      </c>
      <c r="E213" s="229" t="s">
        <v>1</v>
      </c>
      <c r="F213" s="230" t="s">
        <v>176</v>
      </c>
      <c r="G213" s="227"/>
      <c r="H213" s="229" t="s">
        <v>1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126</v>
      </c>
      <c r="AU213" s="236" t="s">
        <v>84</v>
      </c>
      <c r="AV213" s="13" t="s">
        <v>82</v>
      </c>
      <c r="AW213" s="13" t="s">
        <v>33</v>
      </c>
      <c r="AX213" s="13" t="s">
        <v>77</v>
      </c>
      <c r="AY213" s="236" t="s">
        <v>117</v>
      </c>
    </row>
    <row r="214" s="14" customFormat="1">
      <c r="A214" s="14"/>
      <c r="B214" s="237"/>
      <c r="C214" s="238"/>
      <c r="D214" s="228" t="s">
        <v>126</v>
      </c>
      <c r="E214" s="239" t="s">
        <v>1</v>
      </c>
      <c r="F214" s="240" t="s">
        <v>223</v>
      </c>
      <c r="G214" s="238"/>
      <c r="H214" s="241">
        <v>20.800000000000001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126</v>
      </c>
      <c r="AU214" s="247" t="s">
        <v>84</v>
      </c>
      <c r="AV214" s="14" t="s">
        <v>84</v>
      </c>
      <c r="AW214" s="14" t="s">
        <v>33</v>
      </c>
      <c r="AX214" s="14" t="s">
        <v>77</v>
      </c>
      <c r="AY214" s="247" t="s">
        <v>117</v>
      </c>
    </row>
    <row r="215" s="15" customFormat="1">
      <c r="A215" s="15"/>
      <c r="B215" s="248"/>
      <c r="C215" s="249"/>
      <c r="D215" s="228" t="s">
        <v>126</v>
      </c>
      <c r="E215" s="250" t="s">
        <v>1</v>
      </c>
      <c r="F215" s="251" t="s">
        <v>130</v>
      </c>
      <c r="G215" s="249"/>
      <c r="H215" s="252">
        <v>79.829999999999998</v>
      </c>
      <c r="I215" s="253"/>
      <c r="J215" s="249"/>
      <c r="K215" s="249"/>
      <c r="L215" s="254"/>
      <c r="M215" s="255"/>
      <c r="N215" s="256"/>
      <c r="O215" s="256"/>
      <c r="P215" s="256"/>
      <c r="Q215" s="256"/>
      <c r="R215" s="256"/>
      <c r="S215" s="256"/>
      <c r="T215" s="257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8" t="s">
        <v>126</v>
      </c>
      <c r="AU215" s="258" t="s">
        <v>84</v>
      </c>
      <c r="AV215" s="15" t="s">
        <v>124</v>
      </c>
      <c r="AW215" s="15" t="s">
        <v>33</v>
      </c>
      <c r="AX215" s="15" t="s">
        <v>82</v>
      </c>
      <c r="AY215" s="258" t="s">
        <v>117</v>
      </c>
    </row>
    <row r="216" s="12" customFormat="1" ht="22.8" customHeight="1">
      <c r="A216" s="12"/>
      <c r="B216" s="196"/>
      <c r="C216" s="197"/>
      <c r="D216" s="198" t="s">
        <v>76</v>
      </c>
      <c r="E216" s="210" t="s">
        <v>182</v>
      </c>
      <c r="F216" s="210" t="s">
        <v>224</v>
      </c>
      <c r="G216" s="197"/>
      <c r="H216" s="197"/>
      <c r="I216" s="200"/>
      <c r="J216" s="211">
        <f>BK216</f>
        <v>0</v>
      </c>
      <c r="K216" s="197"/>
      <c r="L216" s="202"/>
      <c r="M216" s="203"/>
      <c r="N216" s="204"/>
      <c r="O216" s="204"/>
      <c r="P216" s="205">
        <f>SUM(P217:P478)</f>
        <v>0</v>
      </c>
      <c r="Q216" s="204"/>
      <c r="R216" s="205">
        <f>SUM(R217:R478)</f>
        <v>0</v>
      </c>
      <c r="S216" s="204"/>
      <c r="T216" s="206">
        <f>SUM(T217:T478)</f>
        <v>6.9118079999999997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7" t="s">
        <v>82</v>
      </c>
      <c r="AT216" s="208" t="s">
        <v>76</v>
      </c>
      <c r="AU216" s="208" t="s">
        <v>82</v>
      </c>
      <c r="AY216" s="207" t="s">
        <v>117</v>
      </c>
      <c r="BK216" s="209">
        <f>SUM(BK217:BK478)</f>
        <v>0</v>
      </c>
    </row>
    <row r="217" s="2" customFormat="1" ht="33" customHeight="1">
      <c r="A217" s="38"/>
      <c r="B217" s="39"/>
      <c r="C217" s="212" t="s">
        <v>225</v>
      </c>
      <c r="D217" s="212" t="s">
        <v>120</v>
      </c>
      <c r="E217" s="213" t="s">
        <v>226</v>
      </c>
      <c r="F217" s="214" t="s">
        <v>227</v>
      </c>
      <c r="G217" s="215" t="s">
        <v>135</v>
      </c>
      <c r="H217" s="216">
        <v>120</v>
      </c>
      <c r="I217" s="217"/>
      <c r="J217" s="218">
        <f>ROUND(I217*H217,2)</f>
        <v>0</v>
      </c>
      <c r="K217" s="219"/>
      <c r="L217" s="44"/>
      <c r="M217" s="220" t="s">
        <v>1</v>
      </c>
      <c r="N217" s="221" t="s">
        <v>42</v>
      </c>
      <c r="O217" s="91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4" t="s">
        <v>124</v>
      </c>
      <c r="AT217" s="224" t="s">
        <v>120</v>
      </c>
      <c r="AU217" s="224" t="s">
        <v>84</v>
      </c>
      <c r="AY217" s="17" t="s">
        <v>117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7" t="s">
        <v>82</v>
      </c>
      <c r="BK217" s="225">
        <f>ROUND(I217*H217,2)</f>
        <v>0</v>
      </c>
      <c r="BL217" s="17" t="s">
        <v>124</v>
      </c>
      <c r="BM217" s="224" t="s">
        <v>228</v>
      </c>
    </row>
    <row r="218" s="2" customFormat="1" ht="24.15" customHeight="1">
      <c r="A218" s="38"/>
      <c r="B218" s="39"/>
      <c r="C218" s="212" t="s">
        <v>229</v>
      </c>
      <c r="D218" s="212" t="s">
        <v>120</v>
      </c>
      <c r="E218" s="213" t="s">
        <v>230</v>
      </c>
      <c r="F218" s="214" t="s">
        <v>231</v>
      </c>
      <c r="G218" s="215" t="s">
        <v>208</v>
      </c>
      <c r="H218" s="216">
        <v>1.5</v>
      </c>
      <c r="I218" s="217"/>
      <c r="J218" s="218">
        <f>ROUND(I218*H218,2)</f>
        <v>0</v>
      </c>
      <c r="K218" s="219"/>
      <c r="L218" s="44"/>
      <c r="M218" s="220" t="s">
        <v>1</v>
      </c>
      <c r="N218" s="221" t="s">
        <v>42</v>
      </c>
      <c r="O218" s="91"/>
      <c r="P218" s="222">
        <f>O218*H218</f>
        <v>0</v>
      </c>
      <c r="Q218" s="222">
        <v>0</v>
      </c>
      <c r="R218" s="222">
        <f>Q218*H218</f>
        <v>0</v>
      </c>
      <c r="S218" s="222">
        <v>0.070000000000000007</v>
      </c>
      <c r="T218" s="223">
        <f>S218*H218</f>
        <v>0.10500000000000001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124</v>
      </c>
      <c r="AT218" s="224" t="s">
        <v>120</v>
      </c>
      <c r="AU218" s="224" t="s">
        <v>84</v>
      </c>
      <c r="AY218" s="17" t="s">
        <v>117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82</v>
      </c>
      <c r="BK218" s="225">
        <f>ROUND(I218*H218,2)</f>
        <v>0</v>
      </c>
      <c r="BL218" s="17" t="s">
        <v>124</v>
      </c>
      <c r="BM218" s="224" t="s">
        <v>232</v>
      </c>
    </row>
    <row r="219" s="2" customFormat="1" ht="21.75" customHeight="1">
      <c r="A219" s="38"/>
      <c r="B219" s="39"/>
      <c r="C219" s="212" t="s">
        <v>233</v>
      </c>
      <c r="D219" s="212" t="s">
        <v>120</v>
      </c>
      <c r="E219" s="213" t="s">
        <v>234</v>
      </c>
      <c r="F219" s="214" t="s">
        <v>235</v>
      </c>
      <c r="G219" s="215" t="s">
        <v>135</v>
      </c>
      <c r="H219" s="216">
        <v>15.359999999999999</v>
      </c>
      <c r="I219" s="217"/>
      <c r="J219" s="218">
        <f>ROUND(I219*H219,2)</f>
        <v>0</v>
      </c>
      <c r="K219" s="219"/>
      <c r="L219" s="44"/>
      <c r="M219" s="220" t="s">
        <v>1</v>
      </c>
      <c r="N219" s="221" t="s">
        <v>42</v>
      </c>
      <c r="O219" s="91"/>
      <c r="P219" s="222">
        <f>O219*H219</f>
        <v>0</v>
      </c>
      <c r="Q219" s="222">
        <v>0</v>
      </c>
      <c r="R219" s="222">
        <f>Q219*H219</f>
        <v>0</v>
      </c>
      <c r="S219" s="222">
        <v>0.063</v>
      </c>
      <c r="T219" s="223">
        <f>S219*H219</f>
        <v>0.96767999999999998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124</v>
      </c>
      <c r="AT219" s="224" t="s">
        <v>120</v>
      </c>
      <c r="AU219" s="224" t="s">
        <v>84</v>
      </c>
      <c r="AY219" s="17" t="s">
        <v>117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82</v>
      </c>
      <c r="BK219" s="225">
        <f>ROUND(I219*H219,2)</f>
        <v>0</v>
      </c>
      <c r="BL219" s="17" t="s">
        <v>124</v>
      </c>
      <c r="BM219" s="224" t="s">
        <v>236</v>
      </c>
    </row>
    <row r="220" s="13" customFormat="1">
      <c r="A220" s="13"/>
      <c r="B220" s="226"/>
      <c r="C220" s="227"/>
      <c r="D220" s="228" t="s">
        <v>126</v>
      </c>
      <c r="E220" s="229" t="s">
        <v>1</v>
      </c>
      <c r="F220" s="230" t="s">
        <v>160</v>
      </c>
      <c r="G220" s="227"/>
      <c r="H220" s="229" t="s">
        <v>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126</v>
      </c>
      <c r="AU220" s="236" t="s">
        <v>84</v>
      </c>
      <c r="AV220" s="13" t="s">
        <v>82</v>
      </c>
      <c r="AW220" s="13" t="s">
        <v>33</v>
      </c>
      <c r="AX220" s="13" t="s">
        <v>77</v>
      </c>
      <c r="AY220" s="236" t="s">
        <v>117</v>
      </c>
    </row>
    <row r="221" s="14" customFormat="1">
      <c r="A221" s="14"/>
      <c r="B221" s="237"/>
      <c r="C221" s="238"/>
      <c r="D221" s="228" t="s">
        <v>126</v>
      </c>
      <c r="E221" s="239" t="s">
        <v>1</v>
      </c>
      <c r="F221" s="240" t="s">
        <v>237</v>
      </c>
      <c r="G221" s="238"/>
      <c r="H221" s="241">
        <v>2.3479999999999999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126</v>
      </c>
      <c r="AU221" s="247" t="s">
        <v>84</v>
      </c>
      <c r="AV221" s="14" t="s">
        <v>84</v>
      </c>
      <c r="AW221" s="14" t="s">
        <v>33</v>
      </c>
      <c r="AX221" s="14" t="s">
        <v>77</v>
      </c>
      <c r="AY221" s="247" t="s">
        <v>117</v>
      </c>
    </row>
    <row r="222" s="13" customFormat="1">
      <c r="A222" s="13"/>
      <c r="B222" s="226"/>
      <c r="C222" s="227"/>
      <c r="D222" s="228" t="s">
        <v>126</v>
      </c>
      <c r="E222" s="229" t="s">
        <v>1</v>
      </c>
      <c r="F222" s="230" t="s">
        <v>170</v>
      </c>
      <c r="G222" s="227"/>
      <c r="H222" s="229" t="s">
        <v>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126</v>
      </c>
      <c r="AU222" s="236" t="s">
        <v>84</v>
      </c>
      <c r="AV222" s="13" t="s">
        <v>82</v>
      </c>
      <c r="AW222" s="13" t="s">
        <v>33</v>
      </c>
      <c r="AX222" s="13" t="s">
        <v>77</v>
      </c>
      <c r="AY222" s="236" t="s">
        <v>117</v>
      </c>
    </row>
    <row r="223" s="14" customFormat="1">
      <c r="A223" s="14"/>
      <c r="B223" s="237"/>
      <c r="C223" s="238"/>
      <c r="D223" s="228" t="s">
        <v>126</v>
      </c>
      <c r="E223" s="239" t="s">
        <v>1</v>
      </c>
      <c r="F223" s="240" t="s">
        <v>238</v>
      </c>
      <c r="G223" s="238"/>
      <c r="H223" s="241">
        <v>2.262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126</v>
      </c>
      <c r="AU223" s="247" t="s">
        <v>84</v>
      </c>
      <c r="AV223" s="14" t="s">
        <v>84</v>
      </c>
      <c r="AW223" s="14" t="s">
        <v>33</v>
      </c>
      <c r="AX223" s="14" t="s">
        <v>77</v>
      </c>
      <c r="AY223" s="247" t="s">
        <v>117</v>
      </c>
    </row>
    <row r="224" s="13" customFormat="1">
      <c r="A224" s="13"/>
      <c r="B224" s="226"/>
      <c r="C224" s="227"/>
      <c r="D224" s="228" t="s">
        <v>126</v>
      </c>
      <c r="E224" s="229" t="s">
        <v>1</v>
      </c>
      <c r="F224" s="230" t="s">
        <v>172</v>
      </c>
      <c r="G224" s="227"/>
      <c r="H224" s="229" t="s">
        <v>1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126</v>
      </c>
      <c r="AU224" s="236" t="s">
        <v>84</v>
      </c>
      <c r="AV224" s="13" t="s">
        <v>82</v>
      </c>
      <c r="AW224" s="13" t="s">
        <v>33</v>
      </c>
      <c r="AX224" s="13" t="s">
        <v>77</v>
      </c>
      <c r="AY224" s="236" t="s">
        <v>117</v>
      </c>
    </row>
    <row r="225" s="14" customFormat="1">
      <c r="A225" s="14"/>
      <c r="B225" s="237"/>
      <c r="C225" s="238"/>
      <c r="D225" s="228" t="s">
        <v>126</v>
      </c>
      <c r="E225" s="239" t="s">
        <v>1</v>
      </c>
      <c r="F225" s="240" t="s">
        <v>239</v>
      </c>
      <c r="G225" s="238"/>
      <c r="H225" s="241">
        <v>2.3500000000000001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126</v>
      </c>
      <c r="AU225" s="247" t="s">
        <v>84</v>
      </c>
      <c r="AV225" s="14" t="s">
        <v>84</v>
      </c>
      <c r="AW225" s="14" t="s">
        <v>33</v>
      </c>
      <c r="AX225" s="14" t="s">
        <v>77</v>
      </c>
      <c r="AY225" s="247" t="s">
        <v>117</v>
      </c>
    </row>
    <row r="226" s="13" customFormat="1">
      <c r="A226" s="13"/>
      <c r="B226" s="226"/>
      <c r="C226" s="227"/>
      <c r="D226" s="228" t="s">
        <v>126</v>
      </c>
      <c r="E226" s="229" t="s">
        <v>1</v>
      </c>
      <c r="F226" s="230" t="s">
        <v>176</v>
      </c>
      <c r="G226" s="227"/>
      <c r="H226" s="229" t="s">
        <v>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126</v>
      </c>
      <c r="AU226" s="236" t="s">
        <v>84</v>
      </c>
      <c r="AV226" s="13" t="s">
        <v>82</v>
      </c>
      <c r="AW226" s="13" t="s">
        <v>33</v>
      </c>
      <c r="AX226" s="13" t="s">
        <v>77</v>
      </c>
      <c r="AY226" s="236" t="s">
        <v>117</v>
      </c>
    </row>
    <row r="227" s="14" customFormat="1">
      <c r="A227" s="14"/>
      <c r="B227" s="237"/>
      <c r="C227" s="238"/>
      <c r="D227" s="228" t="s">
        <v>126</v>
      </c>
      <c r="E227" s="239" t="s">
        <v>1</v>
      </c>
      <c r="F227" s="240" t="s">
        <v>240</v>
      </c>
      <c r="G227" s="238"/>
      <c r="H227" s="241">
        <v>8.4000000000000004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126</v>
      </c>
      <c r="AU227" s="247" t="s">
        <v>84</v>
      </c>
      <c r="AV227" s="14" t="s">
        <v>84</v>
      </c>
      <c r="AW227" s="14" t="s">
        <v>33</v>
      </c>
      <c r="AX227" s="14" t="s">
        <v>77</v>
      </c>
      <c r="AY227" s="247" t="s">
        <v>117</v>
      </c>
    </row>
    <row r="228" s="15" customFormat="1">
      <c r="A228" s="15"/>
      <c r="B228" s="248"/>
      <c r="C228" s="249"/>
      <c r="D228" s="228" t="s">
        <v>126</v>
      </c>
      <c r="E228" s="250" t="s">
        <v>1</v>
      </c>
      <c r="F228" s="251" t="s">
        <v>130</v>
      </c>
      <c r="G228" s="249"/>
      <c r="H228" s="252">
        <v>15.359999999999999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8" t="s">
        <v>126</v>
      </c>
      <c r="AU228" s="258" t="s">
        <v>84</v>
      </c>
      <c r="AV228" s="15" t="s">
        <v>124</v>
      </c>
      <c r="AW228" s="15" t="s">
        <v>33</v>
      </c>
      <c r="AX228" s="15" t="s">
        <v>82</v>
      </c>
      <c r="AY228" s="258" t="s">
        <v>117</v>
      </c>
    </row>
    <row r="229" s="2" customFormat="1" ht="16.5" customHeight="1">
      <c r="A229" s="38"/>
      <c r="B229" s="39"/>
      <c r="C229" s="212" t="s">
        <v>241</v>
      </c>
      <c r="D229" s="212" t="s">
        <v>120</v>
      </c>
      <c r="E229" s="213" t="s">
        <v>242</v>
      </c>
      <c r="F229" s="214" t="s">
        <v>243</v>
      </c>
      <c r="G229" s="215" t="s">
        <v>135</v>
      </c>
      <c r="H229" s="216">
        <v>3.6720000000000002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42</v>
      </c>
      <c r="O229" s="91"/>
      <c r="P229" s="222">
        <f>O229*H229</f>
        <v>0</v>
      </c>
      <c r="Q229" s="222">
        <v>0</v>
      </c>
      <c r="R229" s="222">
        <f>Q229*H229</f>
        <v>0</v>
      </c>
      <c r="S229" s="222">
        <v>0.059999999999999998</v>
      </c>
      <c r="T229" s="223">
        <f>S229*H229</f>
        <v>0.22031999999999999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124</v>
      </c>
      <c r="AT229" s="224" t="s">
        <v>120</v>
      </c>
      <c r="AU229" s="224" t="s">
        <v>84</v>
      </c>
      <c r="AY229" s="17" t="s">
        <v>117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82</v>
      </c>
      <c r="BK229" s="225">
        <f>ROUND(I229*H229,2)</f>
        <v>0</v>
      </c>
      <c r="BL229" s="17" t="s">
        <v>124</v>
      </c>
      <c r="BM229" s="224" t="s">
        <v>244</v>
      </c>
    </row>
    <row r="230" s="13" customFormat="1">
      <c r="A230" s="13"/>
      <c r="B230" s="226"/>
      <c r="C230" s="227"/>
      <c r="D230" s="228" t="s">
        <v>126</v>
      </c>
      <c r="E230" s="229" t="s">
        <v>1</v>
      </c>
      <c r="F230" s="230" t="s">
        <v>127</v>
      </c>
      <c r="G230" s="227"/>
      <c r="H230" s="229" t="s">
        <v>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126</v>
      </c>
      <c r="AU230" s="236" t="s">
        <v>84</v>
      </c>
      <c r="AV230" s="13" t="s">
        <v>82</v>
      </c>
      <c r="AW230" s="13" t="s">
        <v>33</v>
      </c>
      <c r="AX230" s="13" t="s">
        <v>77</v>
      </c>
      <c r="AY230" s="236" t="s">
        <v>117</v>
      </c>
    </row>
    <row r="231" s="14" customFormat="1">
      <c r="A231" s="14"/>
      <c r="B231" s="237"/>
      <c r="C231" s="238"/>
      <c r="D231" s="228" t="s">
        <v>126</v>
      </c>
      <c r="E231" s="239" t="s">
        <v>1</v>
      </c>
      <c r="F231" s="240" t="s">
        <v>186</v>
      </c>
      <c r="G231" s="238"/>
      <c r="H231" s="241">
        <v>3.6720000000000002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126</v>
      </c>
      <c r="AU231" s="247" t="s">
        <v>84</v>
      </c>
      <c r="AV231" s="14" t="s">
        <v>84</v>
      </c>
      <c r="AW231" s="14" t="s">
        <v>33</v>
      </c>
      <c r="AX231" s="14" t="s">
        <v>82</v>
      </c>
      <c r="AY231" s="247" t="s">
        <v>117</v>
      </c>
    </row>
    <row r="232" s="2" customFormat="1" ht="16.5" customHeight="1">
      <c r="A232" s="38"/>
      <c r="B232" s="39"/>
      <c r="C232" s="212" t="s">
        <v>245</v>
      </c>
      <c r="D232" s="212" t="s">
        <v>120</v>
      </c>
      <c r="E232" s="213" t="s">
        <v>246</v>
      </c>
      <c r="F232" s="214" t="s">
        <v>247</v>
      </c>
      <c r="G232" s="215" t="s">
        <v>135</v>
      </c>
      <c r="H232" s="216">
        <v>51.979999999999997</v>
      </c>
      <c r="I232" s="217"/>
      <c r="J232" s="218">
        <f>ROUND(I232*H232,2)</f>
        <v>0</v>
      </c>
      <c r="K232" s="219"/>
      <c r="L232" s="44"/>
      <c r="M232" s="220" t="s">
        <v>1</v>
      </c>
      <c r="N232" s="221" t="s">
        <v>42</v>
      </c>
      <c r="O232" s="91"/>
      <c r="P232" s="222">
        <f>O232*H232</f>
        <v>0</v>
      </c>
      <c r="Q232" s="222">
        <v>0</v>
      </c>
      <c r="R232" s="222">
        <f>Q232*H232</f>
        <v>0</v>
      </c>
      <c r="S232" s="222">
        <v>0.066000000000000003</v>
      </c>
      <c r="T232" s="223">
        <f>S232*H232</f>
        <v>3.4306800000000002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124</v>
      </c>
      <c r="AT232" s="224" t="s">
        <v>120</v>
      </c>
      <c r="AU232" s="224" t="s">
        <v>84</v>
      </c>
      <c r="AY232" s="17" t="s">
        <v>117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82</v>
      </c>
      <c r="BK232" s="225">
        <f>ROUND(I232*H232,2)</f>
        <v>0</v>
      </c>
      <c r="BL232" s="17" t="s">
        <v>124</v>
      </c>
      <c r="BM232" s="224" t="s">
        <v>248</v>
      </c>
    </row>
    <row r="233" s="13" customFormat="1">
      <c r="A233" s="13"/>
      <c r="B233" s="226"/>
      <c r="C233" s="227"/>
      <c r="D233" s="228" t="s">
        <v>126</v>
      </c>
      <c r="E233" s="229" t="s">
        <v>1</v>
      </c>
      <c r="F233" s="230" t="s">
        <v>127</v>
      </c>
      <c r="G233" s="227"/>
      <c r="H233" s="229" t="s">
        <v>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126</v>
      </c>
      <c r="AU233" s="236" t="s">
        <v>84</v>
      </c>
      <c r="AV233" s="13" t="s">
        <v>82</v>
      </c>
      <c r="AW233" s="13" t="s">
        <v>33</v>
      </c>
      <c r="AX233" s="13" t="s">
        <v>77</v>
      </c>
      <c r="AY233" s="236" t="s">
        <v>117</v>
      </c>
    </row>
    <row r="234" s="14" customFormat="1">
      <c r="A234" s="14"/>
      <c r="B234" s="237"/>
      <c r="C234" s="238"/>
      <c r="D234" s="228" t="s">
        <v>126</v>
      </c>
      <c r="E234" s="239" t="s">
        <v>1</v>
      </c>
      <c r="F234" s="240" t="s">
        <v>138</v>
      </c>
      <c r="G234" s="238"/>
      <c r="H234" s="241">
        <v>9.3000000000000007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126</v>
      </c>
      <c r="AU234" s="247" t="s">
        <v>84</v>
      </c>
      <c r="AV234" s="14" t="s">
        <v>84</v>
      </c>
      <c r="AW234" s="14" t="s">
        <v>33</v>
      </c>
      <c r="AX234" s="14" t="s">
        <v>77</v>
      </c>
      <c r="AY234" s="247" t="s">
        <v>117</v>
      </c>
    </row>
    <row r="235" s="13" customFormat="1">
      <c r="A235" s="13"/>
      <c r="B235" s="226"/>
      <c r="C235" s="227"/>
      <c r="D235" s="228" t="s">
        <v>126</v>
      </c>
      <c r="E235" s="229" t="s">
        <v>1</v>
      </c>
      <c r="F235" s="230" t="s">
        <v>162</v>
      </c>
      <c r="G235" s="227"/>
      <c r="H235" s="229" t="s">
        <v>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126</v>
      </c>
      <c r="AU235" s="236" t="s">
        <v>84</v>
      </c>
      <c r="AV235" s="13" t="s">
        <v>82</v>
      </c>
      <c r="AW235" s="13" t="s">
        <v>33</v>
      </c>
      <c r="AX235" s="13" t="s">
        <v>77</v>
      </c>
      <c r="AY235" s="236" t="s">
        <v>117</v>
      </c>
    </row>
    <row r="236" s="14" customFormat="1">
      <c r="A236" s="14"/>
      <c r="B236" s="237"/>
      <c r="C236" s="238"/>
      <c r="D236" s="228" t="s">
        <v>126</v>
      </c>
      <c r="E236" s="239" t="s">
        <v>1</v>
      </c>
      <c r="F236" s="240" t="s">
        <v>249</v>
      </c>
      <c r="G236" s="238"/>
      <c r="H236" s="241">
        <v>9.8970000000000002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126</v>
      </c>
      <c r="AU236" s="247" t="s">
        <v>84</v>
      </c>
      <c r="AV236" s="14" t="s">
        <v>84</v>
      </c>
      <c r="AW236" s="14" t="s">
        <v>33</v>
      </c>
      <c r="AX236" s="14" t="s">
        <v>77</v>
      </c>
      <c r="AY236" s="247" t="s">
        <v>117</v>
      </c>
    </row>
    <row r="237" s="13" customFormat="1">
      <c r="A237" s="13"/>
      <c r="B237" s="226"/>
      <c r="C237" s="227"/>
      <c r="D237" s="228" t="s">
        <v>126</v>
      </c>
      <c r="E237" s="229" t="s">
        <v>1</v>
      </c>
      <c r="F237" s="230" t="s">
        <v>164</v>
      </c>
      <c r="G237" s="227"/>
      <c r="H237" s="229" t="s">
        <v>1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126</v>
      </c>
      <c r="AU237" s="236" t="s">
        <v>84</v>
      </c>
      <c r="AV237" s="13" t="s">
        <v>82</v>
      </c>
      <c r="AW237" s="13" t="s">
        <v>33</v>
      </c>
      <c r="AX237" s="13" t="s">
        <v>77</v>
      </c>
      <c r="AY237" s="236" t="s">
        <v>117</v>
      </c>
    </row>
    <row r="238" s="14" customFormat="1">
      <c r="A238" s="14"/>
      <c r="B238" s="237"/>
      <c r="C238" s="238"/>
      <c r="D238" s="228" t="s">
        <v>126</v>
      </c>
      <c r="E238" s="239" t="s">
        <v>1</v>
      </c>
      <c r="F238" s="240" t="s">
        <v>250</v>
      </c>
      <c r="G238" s="238"/>
      <c r="H238" s="241">
        <v>10.146000000000001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7" t="s">
        <v>126</v>
      </c>
      <c r="AU238" s="247" t="s">
        <v>84</v>
      </c>
      <c r="AV238" s="14" t="s">
        <v>84</v>
      </c>
      <c r="AW238" s="14" t="s">
        <v>33</v>
      </c>
      <c r="AX238" s="14" t="s">
        <v>77</v>
      </c>
      <c r="AY238" s="247" t="s">
        <v>117</v>
      </c>
    </row>
    <row r="239" s="13" customFormat="1">
      <c r="A239" s="13"/>
      <c r="B239" s="226"/>
      <c r="C239" s="227"/>
      <c r="D239" s="228" t="s">
        <v>126</v>
      </c>
      <c r="E239" s="229" t="s">
        <v>1</v>
      </c>
      <c r="F239" s="230" t="s">
        <v>166</v>
      </c>
      <c r="G239" s="227"/>
      <c r="H239" s="229" t="s">
        <v>1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126</v>
      </c>
      <c r="AU239" s="236" t="s">
        <v>84</v>
      </c>
      <c r="AV239" s="13" t="s">
        <v>82</v>
      </c>
      <c r="AW239" s="13" t="s">
        <v>33</v>
      </c>
      <c r="AX239" s="13" t="s">
        <v>77</v>
      </c>
      <c r="AY239" s="236" t="s">
        <v>117</v>
      </c>
    </row>
    <row r="240" s="14" customFormat="1">
      <c r="A240" s="14"/>
      <c r="B240" s="237"/>
      <c r="C240" s="238"/>
      <c r="D240" s="228" t="s">
        <v>126</v>
      </c>
      <c r="E240" s="239" t="s">
        <v>1</v>
      </c>
      <c r="F240" s="240" t="s">
        <v>251</v>
      </c>
      <c r="G240" s="238"/>
      <c r="H240" s="241">
        <v>8.391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126</v>
      </c>
      <c r="AU240" s="247" t="s">
        <v>84</v>
      </c>
      <c r="AV240" s="14" t="s">
        <v>84</v>
      </c>
      <c r="AW240" s="14" t="s">
        <v>33</v>
      </c>
      <c r="AX240" s="14" t="s">
        <v>77</v>
      </c>
      <c r="AY240" s="247" t="s">
        <v>117</v>
      </c>
    </row>
    <row r="241" s="13" customFormat="1">
      <c r="A241" s="13"/>
      <c r="B241" s="226"/>
      <c r="C241" s="227"/>
      <c r="D241" s="228" t="s">
        <v>126</v>
      </c>
      <c r="E241" s="229" t="s">
        <v>1</v>
      </c>
      <c r="F241" s="230" t="s">
        <v>168</v>
      </c>
      <c r="G241" s="227"/>
      <c r="H241" s="229" t="s">
        <v>1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126</v>
      </c>
      <c r="AU241" s="236" t="s">
        <v>84</v>
      </c>
      <c r="AV241" s="13" t="s">
        <v>82</v>
      </c>
      <c r="AW241" s="13" t="s">
        <v>33</v>
      </c>
      <c r="AX241" s="13" t="s">
        <v>77</v>
      </c>
      <c r="AY241" s="236" t="s">
        <v>117</v>
      </c>
    </row>
    <row r="242" s="14" customFormat="1">
      <c r="A242" s="14"/>
      <c r="B242" s="237"/>
      <c r="C242" s="238"/>
      <c r="D242" s="228" t="s">
        <v>126</v>
      </c>
      <c r="E242" s="239" t="s">
        <v>1</v>
      </c>
      <c r="F242" s="240" t="s">
        <v>252</v>
      </c>
      <c r="G242" s="238"/>
      <c r="H242" s="241">
        <v>5.1710000000000003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126</v>
      </c>
      <c r="AU242" s="247" t="s">
        <v>84</v>
      </c>
      <c r="AV242" s="14" t="s">
        <v>84</v>
      </c>
      <c r="AW242" s="14" t="s">
        <v>33</v>
      </c>
      <c r="AX242" s="14" t="s">
        <v>77</v>
      </c>
      <c r="AY242" s="247" t="s">
        <v>117</v>
      </c>
    </row>
    <row r="243" s="13" customFormat="1">
      <c r="A243" s="13"/>
      <c r="B243" s="226"/>
      <c r="C243" s="227"/>
      <c r="D243" s="228" t="s">
        <v>126</v>
      </c>
      <c r="E243" s="229" t="s">
        <v>1</v>
      </c>
      <c r="F243" s="230" t="s">
        <v>174</v>
      </c>
      <c r="G243" s="227"/>
      <c r="H243" s="229" t="s">
        <v>1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126</v>
      </c>
      <c r="AU243" s="236" t="s">
        <v>84</v>
      </c>
      <c r="AV243" s="13" t="s">
        <v>82</v>
      </c>
      <c r="AW243" s="13" t="s">
        <v>33</v>
      </c>
      <c r="AX243" s="13" t="s">
        <v>77</v>
      </c>
      <c r="AY243" s="236" t="s">
        <v>117</v>
      </c>
    </row>
    <row r="244" s="14" customFormat="1">
      <c r="A244" s="14"/>
      <c r="B244" s="237"/>
      <c r="C244" s="238"/>
      <c r="D244" s="228" t="s">
        <v>126</v>
      </c>
      <c r="E244" s="239" t="s">
        <v>1</v>
      </c>
      <c r="F244" s="240" t="s">
        <v>253</v>
      </c>
      <c r="G244" s="238"/>
      <c r="H244" s="241">
        <v>9.0749999999999993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126</v>
      </c>
      <c r="AU244" s="247" t="s">
        <v>84</v>
      </c>
      <c r="AV244" s="14" t="s">
        <v>84</v>
      </c>
      <c r="AW244" s="14" t="s">
        <v>33</v>
      </c>
      <c r="AX244" s="14" t="s">
        <v>77</v>
      </c>
      <c r="AY244" s="247" t="s">
        <v>117</v>
      </c>
    </row>
    <row r="245" s="15" customFormat="1">
      <c r="A245" s="15"/>
      <c r="B245" s="248"/>
      <c r="C245" s="249"/>
      <c r="D245" s="228" t="s">
        <v>126</v>
      </c>
      <c r="E245" s="250" t="s">
        <v>1</v>
      </c>
      <c r="F245" s="251" t="s">
        <v>130</v>
      </c>
      <c r="G245" s="249"/>
      <c r="H245" s="252">
        <v>51.979999999999997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8" t="s">
        <v>126</v>
      </c>
      <c r="AU245" s="258" t="s">
        <v>84</v>
      </c>
      <c r="AV245" s="15" t="s">
        <v>124</v>
      </c>
      <c r="AW245" s="15" t="s">
        <v>33</v>
      </c>
      <c r="AX245" s="15" t="s">
        <v>82</v>
      </c>
      <c r="AY245" s="258" t="s">
        <v>117</v>
      </c>
    </row>
    <row r="246" s="2" customFormat="1" ht="37.8" customHeight="1">
      <c r="A246" s="38"/>
      <c r="B246" s="39"/>
      <c r="C246" s="212" t="s">
        <v>254</v>
      </c>
      <c r="D246" s="212" t="s">
        <v>120</v>
      </c>
      <c r="E246" s="213" t="s">
        <v>255</v>
      </c>
      <c r="F246" s="214" t="s">
        <v>256</v>
      </c>
      <c r="G246" s="215" t="s">
        <v>135</v>
      </c>
      <c r="H246" s="216">
        <v>47.567999999999998</v>
      </c>
      <c r="I246" s="217"/>
      <c r="J246" s="218">
        <f>ROUND(I246*H246,2)</f>
        <v>0</v>
      </c>
      <c r="K246" s="219"/>
      <c r="L246" s="44"/>
      <c r="M246" s="220" t="s">
        <v>1</v>
      </c>
      <c r="N246" s="221" t="s">
        <v>42</v>
      </c>
      <c r="O246" s="91"/>
      <c r="P246" s="222">
        <f>O246*H246</f>
        <v>0</v>
      </c>
      <c r="Q246" s="222">
        <v>0</v>
      </c>
      <c r="R246" s="222">
        <f>Q246*H246</f>
        <v>0</v>
      </c>
      <c r="S246" s="222">
        <v>0.045999999999999999</v>
      </c>
      <c r="T246" s="223">
        <f>S246*H246</f>
        <v>2.1881279999999999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124</v>
      </c>
      <c r="AT246" s="224" t="s">
        <v>120</v>
      </c>
      <c r="AU246" s="224" t="s">
        <v>84</v>
      </c>
      <c r="AY246" s="17" t="s">
        <v>117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82</v>
      </c>
      <c r="BK246" s="225">
        <f>ROUND(I246*H246,2)</f>
        <v>0</v>
      </c>
      <c r="BL246" s="17" t="s">
        <v>124</v>
      </c>
      <c r="BM246" s="224" t="s">
        <v>257</v>
      </c>
    </row>
    <row r="247" s="13" customFormat="1">
      <c r="A247" s="13"/>
      <c r="B247" s="226"/>
      <c r="C247" s="227"/>
      <c r="D247" s="228" t="s">
        <v>126</v>
      </c>
      <c r="E247" s="229" t="s">
        <v>1</v>
      </c>
      <c r="F247" s="230" t="s">
        <v>159</v>
      </c>
      <c r="G247" s="227"/>
      <c r="H247" s="229" t="s">
        <v>1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126</v>
      </c>
      <c r="AU247" s="236" t="s">
        <v>84</v>
      </c>
      <c r="AV247" s="13" t="s">
        <v>82</v>
      </c>
      <c r="AW247" s="13" t="s">
        <v>33</v>
      </c>
      <c r="AX247" s="13" t="s">
        <v>77</v>
      </c>
      <c r="AY247" s="236" t="s">
        <v>117</v>
      </c>
    </row>
    <row r="248" s="13" customFormat="1">
      <c r="A248" s="13"/>
      <c r="B248" s="226"/>
      <c r="C248" s="227"/>
      <c r="D248" s="228" t="s">
        <v>126</v>
      </c>
      <c r="E248" s="229" t="s">
        <v>1</v>
      </c>
      <c r="F248" s="230" t="s">
        <v>160</v>
      </c>
      <c r="G248" s="227"/>
      <c r="H248" s="229" t="s">
        <v>1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126</v>
      </c>
      <c r="AU248" s="236" t="s">
        <v>84</v>
      </c>
      <c r="AV248" s="13" t="s">
        <v>82</v>
      </c>
      <c r="AW248" s="13" t="s">
        <v>33</v>
      </c>
      <c r="AX248" s="13" t="s">
        <v>77</v>
      </c>
      <c r="AY248" s="236" t="s">
        <v>117</v>
      </c>
    </row>
    <row r="249" s="14" customFormat="1">
      <c r="A249" s="14"/>
      <c r="B249" s="237"/>
      <c r="C249" s="238"/>
      <c r="D249" s="228" t="s">
        <v>126</v>
      </c>
      <c r="E249" s="239" t="s">
        <v>1</v>
      </c>
      <c r="F249" s="240" t="s">
        <v>161</v>
      </c>
      <c r="G249" s="238"/>
      <c r="H249" s="241">
        <v>2.4300000000000002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126</v>
      </c>
      <c r="AU249" s="247" t="s">
        <v>84</v>
      </c>
      <c r="AV249" s="14" t="s">
        <v>84</v>
      </c>
      <c r="AW249" s="14" t="s">
        <v>33</v>
      </c>
      <c r="AX249" s="14" t="s">
        <v>77</v>
      </c>
      <c r="AY249" s="247" t="s">
        <v>117</v>
      </c>
    </row>
    <row r="250" s="13" customFormat="1">
      <c r="A250" s="13"/>
      <c r="B250" s="226"/>
      <c r="C250" s="227"/>
      <c r="D250" s="228" t="s">
        <v>126</v>
      </c>
      <c r="E250" s="229" t="s">
        <v>1</v>
      </c>
      <c r="F250" s="230" t="s">
        <v>162</v>
      </c>
      <c r="G250" s="227"/>
      <c r="H250" s="229" t="s">
        <v>1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126</v>
      </c>
      <c r="AU250" s="236" t="s">
        <v>84</v>
      </c>
      <c r="AV250" s="13" t="s">
        <v>82</v>
      </c>
      <c r="AW250" s="13" t="s">
        <v>33</v>
      </c>
      <c r="AX250" s="13" t="s">
        <v>77</v>
      </c>
      <c r="AY250" s="236" t="s">
        <v>117</v>
      </c>
    </row>
    <row r="251" s="14" customFormat="1">
      <c r="A251" s="14"/>
      <c r="B251" s="237"/>
      <c r="C251" s="238"/>
      <c r="D251" s="228" t="s">
        <v>126</v>
      </c>
      <c r="E251" s="239" t="s">
        <v>1</v>
      </c>
      <c r="F251" s="240" t="s">
        <v>163</v>
      </c>
      <c r="G251" s="238"/>
      <c r="H251" s="241">
        <v>5.5199999999999996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126</v>
      </c>
      <c r="AU251" s="247" t="s">
        <v>84</v>
      </c>
      <c r="AV251" s="14" t="s">
        <v>84</v>
      </c>
      <c r="AW251" s="14" t="s">
        <v>33</v>
      </c>
      <c r="AX251" s="14" t="s">
        <v>77</v>
      </c>
      <c r="AY251" s="247" t="s">
        <v>117</v>
      </c>
    </row>
    <row r="252" s="13" customFormat="1">
      <c r="A252" s="13"/>
      <c r="B252" s="226"/>
      <c r="C252" s="227"/>
      <c r="D252" s="228" t="s">
        <v>126</v>
      </c>
      <c r="E252" s="229" t="s">
        <v>1</v>
      </c>
      <c r="F252" s="230" t="s">
        <v>164</v>
      </c>
      <c r="G252" s="227"/>
      <c r="H252" s="229" t="s">
        <v>1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126</v>
      </c>
      <c r="AU252" s="236" t="s">
        <v>84</v>
      </c>
      <c r="AV252" s="13" t="s">
        <v>82</v>
      </c>
      <c r="AW252" s="13" t="s">
        <v>33</v>
      </c>
      <c r="AX252" s="13" t="s">
        <v>77</v>
      </c>
      <c r="AY252" s="236" t="s">
        <v>117</v>
      </c>
    </row>
    <row r="253" s="14" customFormat="1">
      <c r="A253" s="14"/>
      <c r="B253" s="237"/>
      <c r="C253" s="238"/>
      <c r="D253" s="228" t="s">
        <v>126</v>
      </c>
      <c r="E253" s="239" t="s">
        <v>1</v>
      </c>
      <c r="F253" s="240" t="s">
        <v>165</v>
      </c>
      <c r="G253" s="238"/>
      <c r="H253" s="241">
        <v>5.9800000000000004</v>
      </c>
      <c r="I253" s="242"/>
      <c r="J253" s="238"/>
      <c r="K253" s="238"/>
      <c r="L253" s="243"/>
      <c r="M253" s="244"/>
      <c r="N253" s="245"/>
      <c r="O253" s="245"/>
      <c r="P253" s="245"/>
      <c r="Q253" s="245"/>
      <c r="R253" s="245"/>
      <c r="S253" s="245"/>
      <c r="T253" s="24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7" t="s">
        <v>126</v>
      </c>
      <c r="AU253" s="247" t="s">
        <v>84</v>
      </c>
      <c r="AV253" s="14" t="s">
        <v>84</v>
      </c>
      <c r="AW253" s="14" t="s">
        <v>33</v>
      </c>
      <c r="AX253" s="14" t="s">
        <v>77</v>
      </c>
      <c r="AY253" s="247" t="s">
        <v>117</v>
      </c>
    </row>
    <row r="254" s="13" customFormat="1">
      <c r="A254" s="13"/>
      <c r="B254" s="226"/>
      <c r="C254" s="227"/>
      <c r="D254" s="228" t="s">
        <v>126</v>
      </c>
      <c r="E254" s="229" t="s">
        <v>1</v>
      </c>
      <c r="F254" s="230" t="s">
        <v>166</v>
      </c>
      <c r="G254" s="227"/>
      <c r="H254" s="229" t="s">
        <v>1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126</v>
      </c>
      <c r="AU254" s="236" t="s">
        <v>84</v>
      </c>
      <c r="AV254" s="13" t="s">
        <v>82</v>
      </c>
      <c r="AW254" s="13" t="s">
        <v>33</v>
      </c>
      <c r="AX254" s="13" t="s">
        <v>77</v>
      </c>
      <c r="AY254" s="236" t="s">
        <v>117</v>
      </c>
    </row>
    <row r="255" s="14" customFormat="1">
      <c r="A255" s="14"/>
      <c r="B255" s="237"/>
      <c r="C255" s="238"/>
      <c r="D255" s="228" t="s">
        <v>126</v>
      </c>
      <c r="E255" s="239" t="s">
        <v>1</v>
      </c>
      <c r="F255" s="240" t="s">
        <v>167</v>
      </c>
      <c r="G255" s="238"/>
      <c r="H255" s="241">
        <v>5.46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126</v>
      </c>
      <c r="AU255" s="247" t="s">
        <v>84</v>
      </c>
      <c r="AV255" s="14" t="s">
        <v>84</v>
      </c>
      <c r="AW255" s="14" t="s">
        <v>33</v>
      </c>
      <c r="AX255" s="14" t="s">
        <v>77</v>
      </c>
      <c r="AY255" s="247" t="s">
        <v>117</v>
      </c>
    </row>
    <row r="256" s="13" customFormat="1">
      <c r="A256" s="13"/>
      <c r="B256" s="226"/>
      <c r="C256" s="227"/>
      <c r="D256" s="228" t="s">
        <v>126</v>
      </c>
      <c r="E256" s="229" t="s">
        <v>1</v>
      </c>
      <c r="F256" s="230" t="s">
        <v>168</v>
      </c>
      <c r="G256" s="227"/>
      <c r="H256" s="229" t="s">
        <v>1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126</v>
      </c>
      <c r="AU256" s="236" t="s">
        <v>84</v>
      </c>
      <c r="AV256" s="13" t="s">
        <v>82</v>
      </c>
      <c r="AW256" s="13" t="s">
        <v>33</v>
      </c>
      <c r="AX256" s="13" t="s">
        <v>77</v>
      </c>
      <c r="AY256" s="236" t="s">
        <v>117</v>
      </c>
    </row>
    <row r="257" s="14" customFormat="1">
      <c r="A257" s="14"/>
      <c r="B257" s="237"/>
      <c r="C257" s="238"/>
      <c r="D257" s="228" t="s">
        <v>126</v>
      </c>
      <c r="E257" s="239" t="s">
        <v>1</v>
      </c>
      <c r="F257" s="240" t="s">
        <v>169</v>
      </c>
      <c r="G257" s="238"/>
      <c r="H257" s="241">
        <v>4.6799999999999997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126</v>
      </c>
      <c r="AU257" s="247" t="s">
        <v>84</v>
      </c>
      <c r="AV257" s="14" t="s">
        <v>84</v>
      </c>
      <c r="AW257" s="14" t="s">
        <v>33</v>
      </c>
      <c r="AX257" s="14" t="s">
        <v>77</v>
      </c>
      <c r="AY257" s="247" t="s">
        <v>117</v>
      </c>
    </row>
    <row r="258" s="13" customFormat="1">
      <c r="A258" s="13"/>
      <c r="B258" s="226"/>
      <c r="C258" s="227"/>
      <c r="D258" s="228" t="s">
        <v>126</v>
      </c>
      <c r="E258" s="229" t="s">
        <v>1</v>
      </c>
      <c r="F258" s="230" t="s">
        <v>170</v>
      </c>
      <c r="G258" s="227"/>
      <c r="H258" s="229" t="s">
        <v>1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126</v>
      </c>
      <c r="AU258" s="236" t="s">
        <v>84</v>
      </c>
      <c r="AV258" s="13" t="s">
        <v>82</v>
      </c>
      <c r="AW258" s="13" t="s">
        <v>33</v>
      </c>
      <c r="AX258" s="13" t="s">
        <v>77</v>
      </c>
      <c r="AY258" s="236" t="s">
        <v>117</v>
      </c>
    </row>
    <row r="259" s="14" customFormat="1">
      <c r="A259" s="14"/>
      <c r="B259" s="237"/>
      <c r="C259" s="238"/>
      <c r="D259" s="228" t="s">
        <v>126</v>
      </c>
      <c r="E259" s="239" t="s">
        <v>1</v>
      </c>
      <c r="F259" s="240" t="s">
        <v>171</v>
      </c>
      <c r="G259" s="238"/>
      <c r="H259" s="241">
        <v>3.7959999999999998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126</v>
      </c>
      <c r="AU259" s="247" t="s">
        <v>84</v>
      </c>
      <c r="AV259" s="14" t="s">
        <v>84</v>
      </c>
      <c r="AW259" s="14" t="s">
        <v>33</v>
      </c>
      <c r="AX259" s="14" t="s">
        <v>77</v>
      </c>
      <c r="AY259" s="247" t="s">
        <v>117</v>
      </c>
    </row>
    <row r="260" s="13" customFormat="1">
      <c r="A260" s="13"/>
      <c r="B260" s="226"/>
      <c r="C260" s="227"/>
      <c r="D260" s="228" t="s">
        <v>126</v>
      </c>
      <c r="E260" s="229" t="s">
        <v>1</v>
      </c>
      <c r="F260" s="230" t="s">
        <v>172</v>
      </c>
      <c r="G260" s="227"/>
      <c r="H260" s="229" t="s">
        <v>1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126</v>
      </c>
      <c r="AU260" s="236" t="s">
        <v>84</v>
      </c>
      <c r="AV260" s="13" t="s">
        <v>82</v>
      </c>
      <c r="AW260" s="13" t="s">
        <v>33</v>
      </c>
      <c r="AX260" s="13" t="s">
        <v>77</v>
      </c>
      <c r="AY260" s="236" t="s">
        <v>117</v>
      </c>
    </row>
    <row r="261" s="14" customFormat="1">
      <c r="A261" s="14"/>
      <c r="B261" s="237"/>
      <c r="C261" s="238"/>
      <c r="D261" s="228" t="s">
        <v>126</v>
      </c>
      <c r="E261" s="239" t="s">
        <v>1</v>
      </c>
      <c r="F261" s="240" t="s">
        <v>173</v>
      </c>
      <c r="G261" s="238"/>
      <c r="H261" s="241">
        <v>3.77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126</v>
      </c>
      <c r="AU261" s="247" t="s">
        <v>84</v>
      </c>
      <c r="AV261" s="14" t="s">
        <v>84</v>
      </c>
      <c r="AW261" s="14" t="s">
        <v>33</v>
      </c>
      <c r="AX261" s="14" t="s">
        <v>77</v>
      </c>
      <c r="AY261" s="247" t="s">
        <v>117</v>
      </c>
    </row>
    <row r="262" s="13" customFormat="1">
      <c r="A262" s="13"/>
      <c r="B262" s="226"/>
      <c r="C262" s="227"/>
      <c r="D262" s="228" t="s">
        <v>126</v>
      </c>
      <c r="E262" s="229" t="s">
        <v>1</v>
      </c>
      <c r="F262" s="230" t="s">
        <v>174</v>
      </c>
      <c r="G262" s="227"/>
      <c r="H262" s="229" t="s">
        <v>1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126</v>
      </c>
      <c r="AU262" s="236" t="s">
        <v>84</v>
      </c>
      <c r="AV262" s="13" t="s">
        <v>82</v>
      </c>
      <c r="AW262" s="13" t="s">
        <v>33</v>
      </c>
      <c r="AX262" s="13" t="s">
        <v>77</v>
      </c>
      <c r="AY262" s="236" t="s">
        <v>117</v>
      </c>
    </row>
    <row r="263" s="14" customFormat="1">
      <c r="A263" s="14"/>
      <c r="B263" s="237"/>
      <c r="C263" s="238"/>
      <c r="D263" s="228" t="s">
        <v>126</v>
      </c>
      <c r="E263" s="239" t="s">
        <v>1</v>
      </c>
      <c r="F263" s="240" t="s">
        <v>175</v>
      </c>
      <c r="G263" s="238"/>
      <c r="H263" s="241">
        <v>3.452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7" t="s">
        <v>126</v>
      </c>
      <c r="AU263" s="247" t="s">
        <v>84</v>
      </c>
      <c r="AV263" s="14" t="s">
        <v>84</v>
      </c>
      <c r="AW263" s="14" t="s">
        <v>33</v>
      </c>
      <c r="AX263" s="14" t="s">
        <v>77</v>
      </c>
      <c r="AY263" s="247" t="s">
        <v>117</v>
      </c>
    </row>
    <row r="264" s="13" customFormat="1">
      <c r="A264" s="13"/>
      <c r="B264" s="226"/>
      <c r="C264" s="227"/>
      <c r="D264" s="228" t="s">
        <v>126</v>
      </c>
      <c r="E264" s="229" t="s">
        <v>1</v>
      </c>
      <c r="F264" s="230" t="s">
        <v>176</v>
      </c>
      <c r="G264" s="227"/>
      <c r="H264" s="229" t="s">
        <v>1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126</v>
      </c>
      <c r="AU264" s="236" t="s">
        <v>84</v>
      </c>
      <c r="AV264" s="13" t="s">
        <v>82</v>
      </c>
      <c r="AW264" s="13" t="s">
        <v>33</v>
      </c>
      <c r="AX264" s="13" t="s">
        <v>77</v>
      </c>
      <c r="AY264" s="236" t="s">
        <v>117</v>
      </c>
    </row>
    <row r="265" s="14" customFormat="1">
      <c r="A265" s="14"/>
      <c r="B265" s="237"/>
      <c r="C265" s="238"/>
      <c r="D265" s="228" t="s">
        <v>126</v>
      </c>
      <c r="E265" s="239" t="s">
        <v>1</v>
      </c>
      <c r="F265" s="240" t="s">
        <v>177</v>
      </c>
      <c r="G265" s="238"/>
      <c r="H265" s="241">
        <v>12.48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126</v>
      </c>
      <c r="AU265" s="247" t="s">
        <v>84</v>
      </c>
      <c r="AV265" s="14" t="s">
        <v>84</v>
      </c>
      <c r="AW265" s="14" t="s">
        <v>33</v>
      </c>
      <c r="AX265" s="14" t="s">
        <v>77</v>
      </c>
      <c r="AY265" s="247" t="s">
        <v>117</v>
      </c>
    </row>
    <row r="266" s="15" customFormat="1">
      <c r="A266" s="15"/>
      <c r="B266" s="248"/>
      <c r="C266" s="249"/>
      <c r="D266" s="228" t="s">
        <v>126</v>
      </c>
      <c r="E266" s="250" t="s">
        <v>1</v>
      </c>
      <c r="F266" s="251" t="s">
        <v>130</v>
      </c>
      <c r="G266" s="249"/>
      <c r="H266" s="252">
        <v>47.567999999999998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8" t="s">
        <v>126</v>
      </c>
      <c r="AU266" s="258" t="s">
        <v>84</v>
      </c>
      <c r="AV266" s="15" t="s">
        <v>124</v>
      </c>
      <c r="AW266" s="15" t="s">
        <v>33</v>
      </c>
      <c r="AX266" s="15" t="s">
        <v>82</v>
      </c>
      <c r="AY266" s="258" t="s">
        <v>117</v>
      </c>
    </row>
    <row r="267" s="2" customFormat="1" ht="33" customHeight="1">
      <c r="A267" s="38"/>
      <c r="B267" s="39"/>
      <c r="C267" s="212" t="s">
        <v>258</v>
      </c>
      <c r="D267" s="212" t="s">
        <v>120</v>
      </c>
      <c r="E267" s="213" t="s">
        <v>259</v>
      </c>
      <c r="F267" s="214" t="s">
        <v>260</v>
      </c>
      <c r="G267" s="215" t="s">
        <v>261</v>
      </c>
      <c r="H267" s="216">
        <v>1</v>
      </c>
      <c r="I267" s="217"/>
      <c r="J267" s="218">
        <f>ROUND(I267*H267,2)</f>
        <v>0</v>
      </c>
      <c r="K267" s="219"/>
      <c r="L267" s="44"/>
      <c r="M267" s="220" t="s">
        <v>1</v>
      </c>
      <c r="N267" s="221" t="s">
        <v>42</v>
      </c>
      <c r="O267" s="91"/>
      <c r="P267" s="222">
        <f>O267*H267</f>
        <v>0</v>
      </c>
      <c r="Q267" s="222">
        <v>0</v>
      </c>
      <c r="R267" s="222">
        <f>Q267*H267</f>
        <v>0</v>
      </c>
      <c r="S267" s="222">
        <v>0</v>
      </c>
      <c r="T267" s="223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4" t="s">
        <v>124</v>
      </c>
      <c r="AT267" s="224" t="s">
        <v>120</v>
      </c>
      <c r="AU267" s="224" t="s">
        <v>84</v>
      </c>
      <c r="AY267" s="17" t="s">
        <v>117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7" t="s">
        <v>82</v>
      </c>
      <c r="BK267" s="225">
        <f>ROUND(I267*H267,2)</f>
        <v>0</v>
      </c>
      <c r="BL267" s="17" t="s">
        <v>124</v>
      </c>
      <c r="BM267" s="224" t="s">
        <v>262</v>
      </c>
    </row>
    <row r="268" s="13" customFormat="1">
      <c r="A268" s="13"/>
      <c r="B268" s="226"/>
      <c r="C268" s="227"/>
      <c r="D268" s="228" t="s">
        <v>126</v>
      </c>
      <c r="E268" s="229" t="s">
        <v>1</v>
      </c>
      <c r="F268" s="230" t="s">
        <v>263</v>
      </c>
      <c r="G268" s="227"/>
      <c r="H268" s="229" t="s">
        <v>1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126</v>
      </c>
      <c r="AU268" s="236" t="s">
        <v>84</v>
      </c>
      <c r="AV268" s="13" t="s">
        <v>82</v>
      </c>
      <c r="AW268" s="13" t="s">
        <v>33</v>
      </c>
      <c r="AX268" s="13" t="s">
        <v>77</v>
      </c>
      <c r="AY268" s="236" t="s">
        <v>117</v>
      </c>
    </row>
    <row r="269" s="13" customFormat="1">
      <c r="A269" s="13"/>
      <c r="B269" s="226"/>
      <c r="C269" s="227"/>
      <c r="D269" s="228" t="s">
        <v>126</v>
      </c>
      <c r="E269" s="229" t="s">
        <v>1</v>
      </c>
      <c r="F269" s="230" t="s">
        <v>264</v>
      </c>
      <c r="G269" s="227"/>
      <c r="H269" s="229" t="s">
        <v>1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126</v>
      </c>
      <c r="AU269" s="236" t="s">
        <v>84</v>
      </c>
      <c r="AV269" s="13" t="s">
        <v>82</v>
      </c>
      <c r="AW269" s="13" t="s">
        <v>33</v>
      </c>
      <c r="AX269" s="13" t="s">
        <v>77</v>
      </c>
      <c r="AY269" s="236" t="s">
        <v>117</v>
      </c>
    </row>
    <row r="270" s="13" customFormat="1">
      <c r="A270" s="13"/>
      <c r="B270" s="226"/>
      <c r="C270" s="227"/>
      <c r="D270" s="228" t="s">
        <v>126</v>
      </c>
      <c r="E270" s="229" t="s">
        <v>1</v>
      </c>
      <c r="F270" s="230" t="s">
        <v>265</v>
      </c>
      <c r="G270" s="227"/>
      <c r="H270" s="229" t="s">
        <v>1</v>
      </c>
      <c r="I270" s="231"/>
      <c r="J270" s="227"/>
      <c r="K270" s="227"/>
      <c r="L270" s="232"/>
      <c r="M270" s="233"/>
      <c r="N270" s="234"/>
      <c r="O270" s="234"/>
      <c r="P270" s="234"/>
      <c r="Q270" s="234"/>
      <c r="R270" s="234"/>
      <c r="S270" s="234"/>
      <c r="T270" s="23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6" t="s">
        <v>126</v>
      </c>
      <c r="AU270" s="236" t="s">
        <v>84</v>
      </c>
      <c r="AV270" s="13" t="s">
        <v>82</v>
      </c>
      <c r="AW270" s="13" t="s">
        <v>33</v>
      </c>
      <c r="AX270" s="13" t="s">
        <v>77</v>
      </c>
      <c r="AY270" s="236" t="s">
        <v>117</v>
      </c>
    </row>
    <row r="271" s="13" customFormat="1">
      <c r="A271" s="13"/>
      <c r="B271" s="226"/>
      <c r="C271" s="227"/>
      <c r="D271" s="228" t="s">
        <v>126</v>
      </c>
      <c r="E271" s="229" t="s">
        <v>1</v>
      </c>
      <c r="F271" s="230" t="s">
        <v>266</v>
      </c>
      <c r="G271" s="227"/>
      <c r="H271" s="229" t="s">
        <v>1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126</v>
      </c>
      <c r="AU271" s="236" t="s">
        <v>84</v>
      </c>
      <c r="AV271" s="13" t="s">
        <v>82</v>
      </c>
      <c r="AW271" s="13" t="s">
        <v>33</v>
      </c>
      <c r="AX271" s="13" t="s">
        <v>77</v>
      </c>
      <c r="AY271" s="236" t="s">
        <v>117</v>
      </c>
    </row>
    <row r="272" s="13" customFormat="1">
      <c r="A272" s="13"/>
      <c r="B272" s="226"/>
      <c r="C272" s="227"/>
      <c r="D272" s="228" t="s">
        <v>126</v>
      </c>
      <c r="E272" s="229" t="s">
        <v>1</v>
      </c>
      <c r="F272" s="230" t="s">
        <v>267</v>
      </c>
      <c r="G272" s="227"/>
      <c r="H272" s="229" t="s">
        <v>1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126</v>
      </c>
      <c r="AU272" s="236" t="s">
        <v>84</v>
      </c>
      <c r="AV272" s="13" t="s">
        <v>82</v>
      </c>
      <c r="AW272" s="13" t="s">
        <v>33</v>
      </c>
      <c r="AX272" s="13" t="s">
        <v>77</v>
      </c>
      <c r="AY272" s="236" t="s">
        <v>117</v>
      </c>
    </row>
    <row r="273" s="13" customFormat="1">
      <c r="A273" s="13"/>
      <c r="B273" s="226"/>
      <c r="C273" s="227"/>
      <c r="D273" s="228" t="s">
        <v>126</v>
      </c>
      <c r="E273" s="229" t="s">
        <v>1</v>
      </c>
      <c r="F273" s="230" t="s">
        <v>268</v>
      </c>
      <c r="G273" s="227"/>
      <c r="H273" s="229" t="s">
        <v>1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126</v>
      </c>
      <c r="AU273" s="236" t="s">
        <v>84</v>
      </c>
      <c r="AV273" s="13" t="s">
        <v>82</v>
      </c>
      <c r="AW273" s="13" t="s">
        <v>33</v>
      </c>
      <c r="AX273" s="13" t="s">
        <v>77</v>
      </c>
      <c r="AY273" s="236" t="s">
        <v>117</v>
      </c>
    </row>
    <row r="274" s="13" customFormat="1">
      <c r="A274" s="13"/>
      <c r="B274" s="226"/>
      <c r="C274" s="227"/>
      <c r="D274" s="228" t="s">
        <v>126</v>
      </c>
      <c r="E274" s="229" t="s">
        <v>1</v>
      </c>
      <c r="F274" s="230" t="s">
        <v>269</v>
      </c>
      <c r="G274" s="227"/>
      <c r="H274" s="229" t="s">
        <v>1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126</v>
      </c>
      <c r="AU274" s="236" t="s">
        <v>84</v>
      </c>
      <c r="AV274" s="13" t="s">
        <v>82</v>
      </c>
      <c r="AW274" s="13" t="s">
        <v>33</v>
      </c>
      <c r="AX274" s="13" t="s">
        <v>77</v>
      </c>
      <c r="AY274" s="236" t="s">
        <v>117</v>
      </c>
    </row>
    <row r="275" s="13" customFormat="1">
      <c r="A275" s="13"/>
      <c r="B275" s="226"/>
      <c r="C275" s="227"/>
      <c r="D275" s="228" t="s">
        <v>126</v>
      </c>
      <c r="E275" s="229" t="s">
        <v>1</v>
      </c>
      <c r="F275" s="230" t="s">
        <v>270</v>
      </c>
      <c r="G275" s="227"/>
      <c r="H275" s="229" t="s">
        <v>1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126</v>
      </c>
      <c r="AU275" s="236" t="s">
        <v>84</v>
      </c>
      <c r="AV275" s="13" t="s">
        <v>82</v>
      </c>
      <c r="AW275" s="13" t="s">
        <v>33</v>
      </c>
      <c r="AX275" s="13" t="s">
        <v>77</v>
      </c>
      <c r="AY275" s="236" t="s">
        <v>117</v>
      </c>
    </row>
    <row r="276" s="13" customFormat="1">
      <c r="A276" s="13"/>
      <c r="B276" s="226"/>
      <c r="C276" s="227"/>
      <c r="D276" s="228" t="s">
        <v>126</v>
      </c>
      <c r="E276" s="229" t="s">
        <v>1</v>
      </c>
      <c r="F276" s="230" t="s">
        <v>271</v>
      </c>
      <c r="G276" s="227"/>
      <c r="H276" s="229" t="s">
        <v>1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126</v>
      </c>
      <c r="AU276" s="236" t="s">
        <v>84</v>
      </c>
      <c r="AV276" s="13" t="s">
        <v>82</v>
      </c>
      <c r="AW276" s="13" t="s">
        <v>33</v>
      </c>
      <c r="AX276" s="13" t="s">
        <v>77</v>
      </c>
      <c r="AY276" s="236" t="s">
        <v>117</v>
      </c>
    </row>
    <row r="277" s="13" customFormat="1">
      <c r="A277" s="13"/>
      <c r="B277" s="226"/>
      <c r="C277" s="227"/>
      <c r="D277" s="228" t="s">
        <v>126</v>
      </c>
      <c r="E277" s="229" t="s">
        <v>1</v>
      </c>
      <c r="F277" s="230" t="s">
        <v>272</v>
      </c>
      <c r="G277" s="227"/>
      <c r="H277" s="229" t="s">
        <v>1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126</v>
      </c>
      <c r="AU277" s="236" t="s">
        <v>84</v>
      </c>
      <c r="AV277" s="13" t="s">
        <v>82</v>
      </c>
      <c r="AW277" s="13" t="s">
        <v>33</v>
      </c>
      <c r="AX277" s="13" t="s">
        <v>77</v>
      </c>
      <c r="AY277" s="236" t="s">
        <v>117</v>
      </c>
    </row>
    <row r="278" s="13" customFormat="1">
      <c r="A278" s="13"/>
      <c r="B278" s="226"/>
      <c r="C278" s="227"/>
      <c r="D278" s="228" t="s">
        <v>126</v>
      </c>
      <c r="E278" s="229" t="s">
        <v>1</v>
      </c>
      <c r="F278" s="230" t="s">
        <v>273</v>
      </c>
      <c r="G278" s="227"/>
      <c r="H278" s="229" t="s">
        <v>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126</v>
      </c>
      <c r="AU278" s="236" t="s">
        <v>84</v>
      </c>
      <c r="AV278" s="13" t="s">
        <v>82</v>
      </c>
      <c r="AW278" s="13" t="s">
        <v>33</v>
      </c>
      <c r="AX278" s="13" t="s">
        <v>77</v>
      </c>
      <c r="AY278" s="236" t="s">
        <v>117</v>
      </c>
    </row>
    <row r="279" s="13" customFormat="1">
      <c r="A279" s="13"/>
      <c r="B279" s="226"/>
      <c r="C279" s="227"/>
      <c r="D279" s="228" t="s">
        <v>126</v>
      </c>
      <c r="E279" s="229" t="s">
        <v>1</v>
      </c>
      <c r="F279" s="230" t="s">
        <v>274</v>
      </c>
      <c r="G279" s="227"/>
      <c r="H279" s="229" t="s">
        <v>1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126</v>
      </c>
      <c r="AU279" s="236" t="s">
        <v>84</v>
      </c>
      <c r="AV279" s="13" t="s">
        <v>82</v>
      </c>
      <c r="AW279" s="13" t="s">
        <v>33</v>
      </c>
      <c r="AX279" s="13" t="s">
        <v>77</v>
      </c>
      <c r="AY279" s="236" t="s">
        <v>117</v>
      </c>
    </row>
    <row r="280" s="13" customFormat="1">
      <c r="A280" s="13"/>
      <c r="B280" s="226"/>
      <c r="C280" s="227"/>
      <c r="D280" s="228" t="s">
        <v>126</v>
      </c>
      <c r="E280" s="229" t="s">
        <v>1</v>
      </c>
      <c r="F280" s="230" t="s">
        <v>275</v>
      </c>
      <c r="G280" s="227"/>
      <c r="H280" s="229" t="s">
        <v>1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126</v>
      </c>
      <c r="AU280" s="236" t="s">
        <v>84</v>
      </c>
      <c r="AV280" s="13" t="s">
        <v>82</v>
      </c>
      <c r="AW280" s="13" t="s">
        <v>33</v>
      </c>
      <c r="AX280" s="13" t="s">
        <v>77</v>
      </c>
      <c r="AY280" s="236" t="s">
        <v>117</v>
      </c>
    </row>
    <row r="281" s="13" customFormat="1">
      <c r="A281" s="13"/>
      <c r="B281" s="226"/>
      <c r="C281" s="227"/>
      <c r="D281" s="228" t="s">
        <v>126</v>
      </c>
      <c r="E281" s="229" t="s">
        <v>1</v>
      </c>
      <c r="F281" s="230" t="s">
        <v>276</v>
      </c>
      <c r="G281" s="227"/>
      <c r="H281" s="229" t="s">
        <v>1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126</v>
      </c>
      <c r="AU281" s="236" t="s">
        <v>84</v>
      </c>
      <c r="AV281" s="13" t="s">
        <v>82</v>
      </c>
      <c r="AW281" s="13" t="s">
        <v>33</v>
      </c>
      <c r="AX281" s="13" t="s">
        <v>77</v>
      </c>
      <c r="AY281" s="236" t="s">
        <v>117</v>
      </c>
    </row>
    <row r="282" s="13" customFormat="1">
      <c r="A282" s="13"/>
      <c r="B282" s="226"/>
      <c r="C282" s="227"/>
      <c r="D282" s="228" t="s">
        <v>126</v>
      </c>
      <c r="E282" s="229" t="s">
        <v>1</v>
      </c>
      <c r="F282" s="230" t="s">
        <v>277</v>
      </c>
      <c r="G282" s="227"/>
      <c r="H282" s="229" t="s">
        <v>1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126</v>
      </c>
      <c r="AU282" s="236" t="s">
        <v>84</v>
      </c>
      <c r="AV282" s="13" t="s">
        <v>82</v>
      </c>
      <c r="AW282" s="13" t="s">
        <v>33</v>
      </c>
      <c r="AX282" s="13" t="s">
        <v>77</v>
      </c>
      <c r="AY282" s="236" t="s">
        <v>117</v>
      </c>
    </row>
    <row r="283" s="13" customFormat="1">
      <c r="A283" s="13"/>
      <c r="B283" s="226"/>
      <c r="C283" s="227"/>
      <c r="D283" s="228" t="s">
        <v>126</v>
      </c>
      <c r="E283" s="229" t="s">
        <v>1</v>
      </c>
      <c r="F283" s="230" t="s">
        <v>278</v>
      </c>
      <c r="G283" s="227"/>
      <c r="H283" s="229" t="s">
        <v>1</v>
      </c>
      <c r="I283" s="231"/>
      <c r="J283" s="227"/>
      <c r="K283" s="227"/>
      <c r="L283" s="232"/>
      <c r="M283" s="233"/>
      <c r="N283" s="234"/>
      <c r="O283" s="234"/>
      <c r="P283" s="234"/>
      <c r="Q283" s="234"/>
      <c r="R283" s="234"/>
      <c r="S283" s="234"/>
      <c r="T283" s="23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6" t="s">
        <v>126</v>
      </c>
      <c r="AU283" s="236" t="s">
        <v>84</v>
      </c>
      <c r="AV283" s="13" t="s">
        <v>82</v>
      </c>
      <c r="AW283" s="13" t="s">
        <v>33</v>
      </c>
      <c r="AX283" s="13" t="s">
        <v>77</v>
      </c>
      <c r="AY283" s="236" t="s">
        <v>117</v>
      </c>
    </row>
    <row r="284" s="13" customFormat="1">
      <c r="A284" s="13"/>
      <c r="B284" s="226"/>
      <c r="C284" s="227"/>
      <c r="D284" s="228" t="s">
        <v>126</v>
      </c>
      <c r="E284" s="229" t="s">
        <v>1</v>
      </c>
      <c r="F284" s="230" t="s">
        <v>279</v>
      </c>
      <c r="G284" s="227"/>
      <c r="H284" s="229" t="s">
        <v>1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126</v>
      </c>
      <c r="AU284" s="236" t="s">
        <v>84</v>
      </c>
      <c r="AV284" s="13" t="s">
        <v>82</v>
      </c>
      <c r="AW284" s="13" t="s">
        <v>33</v>
      </c>
      <c r="AX284" s="13" t="s">
        <v>77</v>
      </c>
      <c r="AY284" s="236" t="s">
        <v>117</v>
      </c>
    </row>
    <row r="285" s="13" customFormat="1">
      <c r="A285" s="13"/>
      <c r="B285" s="226"/>
      <c r="C285" s="227"/>
      <c r="D285" s="228" t="s">
        <v>126</v>
      </c>
      <c r="E285" s="229" t="s">
        <v>1</v>
      </c>
      <c r="F285" s="230" t="s">
        <v>280</v>
      </c>
      <c r="G285" s="227"/>
      <c r="H285" s="229" t="s">
        <v>1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126</v>
      </c>
      <c r="AU285" s="236" t="s">
        <v>84</v>
      </c>
      <c r="AV285" s="13" t="s">
        <v>82</v>
      </c>
      <c r="AW285" s="13" t="s">
        <v>33</v>
      </c>
      <c r="AX285" s="13" t="s">
        <v>77</v>
      </c>
      <c r="AY285" s="236" t="s">
        <v>117</v>
      </c>
    </row>
    <row r="286" s="13" customFormat="1">
      <c r="A286" s="13"/>
      <c r="B286" s="226"/>
      <c r="C286" s="227"/>
      <c r="D286" s="228" t="s">
        <v>126</v>
      </c>
      <c r="E286" s="229" t="s">
        <v>1</v>
      </c>
      <c r="F286" s="230" t="s">
        <v>281</v>
      </c>
      <c r="G286" s="227"/>
      <c r="H286" s="229" t="s">
        <v>1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126</v>
      </c>
      <c r="AU286" s="236" t="s">
        <v>84</v>
      </c>
      <c r="AV286" s="13" t="s">
        <v>82</v>
      </c>
      <c r="AW286" s="13" t="s">
        <v>33</v>
      </c>
      <c r="AX286" s="13" t="s">
        <v>77</v>
      </c>
      <c r="AY286" s="236" t="s">
        <v>117</v>
      </c>
    </row>
    <row r="287" s="13" customFormat="1">
      <c r="A287" s="13"/>
      <c r="B287" s="226"/>
      <c r="C287" s="227"/>
      <c r="D287" s="228" t="s">
        <v>126</v>
      </c>
      <c r="E287" s="229" t="s">
        <v>1</v>
      </c>
      <c r="F287" s="230" t="s">
        <v>282</v>
      </c>
      <c r="G287" s="227"/>
      <c r="H287" s="229" t="s">
        <v>1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126</v>
      </c>
      <c r="AU287" s="236" t="s">
        <v>84</v>
      </c>
      <c r="AV287" s="13" t="s">
        <v>82</v>
      </c>
      <c r="AW287" s="13" t="s">
        <v>33</v>
      </c>
      <c r="AX287" s="13" t="s">
        <v>77</v>
      </c>
      <c r="AY287" s="236" t="s">
        <v>117</v>
      </c>
    </row>
    <row r="288" s="13" customFormat="1">
      <c r="A288" s="13"/>
      <c r="B288" s="226"/>
      <c r="C288" s="227"/>
      <c r="D288" s="228" t="s">
        <v>126</v>
      </c>
      <c r="E288" s="229" t="s">
        <v>1</v>
      </c>
      <c r="F288" s="230" t="s">
        <v>283</v>
      </c>
      <c r="G288" s="227"/>
      <c r="H288" s="229" t="s">
        <v>1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126</v>
      </c>
      <c r="AU288" s="236" t="s">
        <v>84</v>
      </c>
      <c r="AV288" s="13" t="s">
        <v>82</v>
      </c>
      <c r="AW288" s="13" t="s">
        <v>33</v>
      </c>
      <c r="AX288" s="13" t="s">
        <v>77</v>
      </c>
      <c r="AY288" s="236" t="s">
        <v>117</v>
      </c>
    </row>
    <row r="289" s="13" customFormat="1">
      <c r="A289" s="13"/>
      <c r="B289" s="226"/>
      <c r="C289" s="227"/>
      <c r="D289" s="228" t="s">
        <v>126</v>
      </c>
      <c r="E289" s="229" t="s">
        <v>1</v>
      </c>
      <c r="F289" s="230" t="s">
        <v>284</v>
      </c>
      <c r="G289" s="227"/>
      <c r="H289" s="229" t="s">
        <v>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126</v>
      </c>
      <c r="AU289" s="236" t="s">
        <v>84</v>
      </c>
      <c r="AV289" s="13" t="s">
        <v>82</v>
      </c>
      <c r="AW289" s="13" t="s">
        <v>33</v>
      </c>
      <c r="AX289" s="13" t="s">
        <v>77</v>
      </c>
      <c r="AY289" s="236" t="s">
        <v>117</v>
      </c>
    </row>
    <row r="290" s="14" customFormat="1">
      <c r="A290" s="14"/>
      <c r="B290" s="237"/>
      <c r="C290" s="238"/>
      <c r="D290" s="228" t="s">
        <v>126</v>
      </c>
      <c r="E290" s="239" t="s">
        <v>1</v>
      </c>
      <c r="F290" s="240" t="s">
        <v>82</v>
      </c>
      <c r="G290" s="238"/>
      <c r="H290" s="241">
        <v>1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126</v>
      </c>
      <c r="AU290" s="247" t="s">
        <v>84</v>
      </c>
      <c r="AV290" s="14" t="s">
        <v>84</v>
      </c>
      <c r="AW290" s="14" t="s">
        <v>33</v>
      </c>
      <c r="AX290" s="14" t="s">
        <v>82</v>
      </c>
      <c r="AY290" s="247" t="s">
        <v>117</v>
      </c>
    </row>
    <row r="291" s="2" customFormat="1" ht="37.8" customHeight="1">
      <c r="A291" s="38"/>
      <c r="B291" s="39"/>
      <c r="C291" s="212" t="s">
        <v>7</v>
      </c>
      <c r="D291" s="212" t="s">
        <v>120</v>
      </c>
      <c r="E291" s="213" t="s">
        <v>285</v>
      </c>
      <c r="F291" s="214" t="s">
        <v>286</v>
      </c>
      <c r="G291" s="215" t="s">
        <v>261</v>
      </c>
      <c r="H291" s="216">
        <v>1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42</v>
      </c>
      <c r="O291" s="91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124</v>
      </c>
      <c r="AT291" s="224" t="s">
        <v>120</v>
      </c>
      <c r="AU291" s="224" t="s">
        <v>84</v>
      </c>
      <c r="AY291" s="17" t="s">
        <v>117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82</v>
      </c>
      <c r="BK291" s="225">
        <f>ROUND(I291*H291,2)</f>
        <v>0</v>
      </c>
      <c r="BL291" s="17" t="s">
        <v>124</v>
      </c>
      <c r="BM291" s="224" t="s">
        <v>287</v>
      </c>
    </row>
    <row r="292" s="13" customFormat="1">
      <c r="A292" s="13"/>
      <c r="B292" s="226"/>
      <c r="C292" s="227"/>
      <c r="D292" s="228" t="s">
        <v>126</v>
      </c>
      <c r="E292" s="229" t="s">
        <v>1</v>
      </c>
      <c r="F292" s="230" t="s">
        <v>288</v>
      </c>
      <c r="G292" s="227"/>
      <c r="H292" s="229" t="s">
        <v>1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126</v>
      </c>
      <c r="AU292" s="236" t="s">
        <v>84</v>
      </c>
      <c r="AV292" s="13" t="s">
        <v>82</v>
      </c>
      <c r="AW292" s="13" t="s">
        <v>33</v>
      </c>
      <c r="AX292" s="13" t="s">
        <v>77</v>
      </c>
      <c r="AY292" s="236" t="s">
        <v>117</v>
      </c>
    </row>
    <row r="293" s="13" customFormat="1">
      <c r="A293" s="13"/>
      <c r="B293" s="226"/>
      <c r="C293" s="227"/>
      <c r="D293" s="228" t="s">
        <v>126</v>
      </c>
      <c r="E293" s="229" t="s">
        <v>1</v>
      </c>
      <c r="F293" s="230" t="s">
        <v>264</v>
      </c>
      <c r="G293" s="227"/>
      <c r="H293" s="229" t="s">
        <v>1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126</v>
      </c>
      <c r="AU293" s="236" t="s">
        <v>84</v>
      </c>
      <c r="AV293" s="13" t="s">
        <v>82</v>
      </c>
      <c r="AW293" s="13" t="s">
        <v>33</v>
      </c>
      <c r="AX293" s="13" t="s">
        <v>77</v>
      </c>
      <c r="AY293" s="236" t="s">
        <v>117</v>
      </c>
    </row>
    <row r="294" s="13" customFormat="1">
      <c r="A294" s="13"/>
      <c r="B294" s="226"/>
      <c r="C294" s="227"/>
      <c r="D294" s="228" t="s">
        <v>126</v>
      </c>
      <c r="E294" s="229" t="s">
        <v>1</v>
      </c>
      <c r="F294" s="230" t="s">
        <v>289</v>
      </c>
      <c r="G294" s="227"/>
      <c r="H294" s="229" t="s">
        <v>1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126</v>
      </c>
      <c r="AU294" s="236" t="s">
        <v>84</v>
      </c>
      <c r="AV294" s="13" t="s">
        <v>82</v>
      </c>
      <c r="AW294" s="13" t="s">
        <v>33</v>
      </c>
      <c r="AX294" s="13" t="s">
        <v>77</v>
      </c>
      <c r="AY294" s="236" t="s">
        <v>117</v>
      </c>
    </row>
    <row r="295" s="13" customFormat="1">
      <c r="A295" s="13"/>
      <c r="B295" s="226"/>
      <c r="C295" s="227"/>
      <c r="D295" s="228" t="s">
        <v>126</v>
      </c>
      <c r="E295" s="229" t="s">
        <v>1</v>
      </c>
      <c r="F295" s="230" t="s">
        <v>266</v>
      </c>
      <c r="G295" s="227"/>
      <c r="H295" s="229" t="s">
        <v>1</v>
      </c>
      <c r="I295" s="231"/>
      <c r="J295" s="227"/>
      <c r="K295" s="227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126</v>
      </c>
      <c r="AU295" s="236" t="s">
        <v>84</v>
      </c>
      <c r="AV295" s="13" t="s">
        <v>82</v>
      </c>
      <c r="AW295" s="13" t="s">
        <v>33</v>
      </c>
      <c r="AX295" s="13" t="s">
        <v>77</v>
      </c>
      <c r="AY295" s="236" t="s">
        <v>117</v>
      </c>
    </row>
    <row r="296" s="13" customFormat="1">
      <c r="A296" s="13"/>
      <c r="B296" s="226"/>
      <c r="C296" s="227"/>
      <c r="D296" s="228" t="s">
        <v>126</v>
      </c>
      <c r="E296" s="229" t="s">
        <v>1</v>
      </c>
      <c r="F296" s="230" t="s">
        <v>267</v>
      </c>
      <c r="G296" s="227"/>
      <c r="H296" s="229" t="s">
        <v>1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126</v>
      </c>
      <c r="AU296" s="236" t="s">
        <v>84</v>
      </c>
      <c r="AV296" s="13" t="s">
        <v>82</v>
      </c>
      <c r="AW296" s="13" t="s">
        <v>33</v>
      </c>
      <c r="AX296" s="13" t="s">
        <v>77</v>
      </c>
      <c r="AY296" s="236" t="s">
        <v>117</v>
      </c>
    </row>
    <row r="297" s="13" customFormat="1">
      <c r="A297" s="13"/>
      <c r="B297" s="226"/>
      <c r="C297" s="227"/>
      <c r="D297" s="228" t="s">
        <v>126</v>
      </c>
      <c r="E297" s="229" t="s">
        <v>1</v>
      </c>
      <c r="F297" s="230" t="s">
        <v>268</v>
      </c>
      <c r="G297" s="227"/>
      <c r="H297" s="229" t="s">
        <v>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126</v>
      </c>
      <c r="AU297" s="236" t="s">
        <v>84</v>
      </c>
      <c r="AV297" s="13" t="s">
        <v>82</v>
      </c>
      <c r="AW297" s="13" t="s">
        <v>33</v>
      </c>
      <c r="AX297" s="13" t="s">
        <v>77</v>
      </c>
      <c r="AY297" s="236" t="s">
        <v>117</v>
      </c>
    </row>
    <row r="298" s="13" customFormat="1">
      <c r="A298" s="13"/>
      <c r="B298" s="226"/>
      <c r="C298" s="227"/>
      <c r="D298" s="228" t="s">
        <v>126</v>
      </c>
      <c r="E298" s="229" t="s">
        <v>1</v>
      </c>
      <c r="F298" s="230" t="s">
        <v>290</v>
      </c>
      <c r="G298" s="227"/>
      <c r="H298" s="229" t="s">
        <v>1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126</v>
      </c>
      <c r="AU298" s="236" t="s">
        <v>84</v>
      </c>
      <c r="AV298" s="13" t="s">
        <v>82</v>
      </c>
      <c r="AW298" s="13" t="s">
        <v>33</v>
      </c>
      <c r="AX298" s="13" t="s">
        <v>77</v>
      </c>
      <c r="AY298" s="236" t="s">
        <v>117</v>
      </c>
    </row>
    <row r="299" s="13" customFormat="1">
      <c r="A299" s="13"/>
      <c r="B299" s="226"/>
      <c r="C299" s="227"/>
      <c r="D299" s="228" t="s">
        <v>126</v>
      </c>
      <c r="E299" s="229" t="s">
        <v>1</v>
      </c>
      <c r="F299" s="230" t="s">
        <v>270</v>
      </c>
      <c r="G299" s="227"/>
      <c r="H299" s="229" t="s">
        <v>1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126</v>
      </c>
      <c r="AU299" s="236" t="s">
        <v>84</v>
      </c>
      <c r="AV299" s="13" t="s">
        <v>82</v>
      </c>
      <c r="AW299" s="13" t="s">
        <v>33</v>
      </c>
      <c r="AX299" s="13" t="s">
        <v>77</v>
      </c>
      <c r="AY299" s="236" t="s">
        <v>117</v>
      </c>
    </row>
    <row r="300" s="13" customFormat="1">
      <c r="A300" s="13"/>
      <c r="B300" s="226"/>
      <c r="C300" s="227"/>
      <c r="D300" s="228" t="s">
        <v>126</v>
      </c>
      <c r="E300" s="229" t="s">
        <v>1</v>
      </c>
      <c r="F300" s="230" t="s">
        <v>271</v>
      </c>
      <c r="G300" s="227"/>
      <c r="H300" s="229" t="s">
        <v>1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126</v>
      </c>
      <c r="AU300" s="236" t="s">
        <v>84</v>
      </c>
      <c r="AV300" s="13" t="s">
        <v>82</v>
      </c>
      <c r="AW300" s="13" t="s">
        <v>33</v>
      </c>
      <c r="AX300" s="13" t="s">
        <v>77</v>
      </c>
      <c r="AY300" s="236" t="s">
        <v>117</v>
      </c>
    </row>
    <row r="301" s="13" customFormat="1">
      <c r="A301" s="13"/>
      <c r="B301" s="226"/>
      <c r="C301" s="227"/>
      <c r="D301" s="228" t="s">
        <v>126</v>
      </c>
      <c r="E301" s="229" t="s">
        <v>1</v>
      </c>
      <c r="F301" s="230" t="s">
        <v>272</v>
      </c>
      <c r="G301" s="227"/>
      <c r="H301" s="229" t="s">
        <v>1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126</v>
      </c>
      <c r="AU301" s="236" t="s">
        <v>84</v>
      </c>
      <c r="AV301" s="13" t="s">
        <v>82</v>
      </c>
      <c r="AW301" s="13" t="s">
        <v>33</v>
      </c>
      <c r="AX301" s="13" t="s">
        <v>77</v>
      </c>
      <c r="AY301" s="236" t="s">
        <v>117</v>
      </c>
    </row>
    <row r="302" s="13" customFormat="1">
      <c r="A302" s="13"/>
      <c r="B302" s="226"/>
      <c r="C302" s="227"/>
      <c r="D302" s="228" t="s">
        <v>126</v>
      </c>
      <c r="E302" s="229" t="s">
        <v>1</v>
      </c>
      <c r="F302" s="230" t="s">
        <v>291</v>
      </c>
      <c r="G302" s="227"/>
      <c r="H302" s="229" t="s">
        <v>1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126</v>
      </c>
      <c r="AU302" s="236" t="s">
        <v>84</v>
      </c>
      <c r="AV302" s="13" t="s">
        <v>82</v>
      </c>
      <c r="AW302" s="13" t="s">
        <v>33</v>
      </c>
      <c r="AX302" s="13" t="s">
        <v>77</v>
      </c>
      <c r="AY302" s="236" t="s">
        <v>117</v>
      </c>
    </row>
    <row r="303" s="13" customFormat="1">
      <c r="A303" s="13"/>
      <c r="B303" s="226"/>
      <c r="C303" s="227"/>
      <c r="D303" s="228" t="s">
        <v>126</v>
      </c>
      <c r="E303" s="229" t="s">
        <v>1</v>
      </c>
      <c r="F303" s="230" t="s">
        <v>276</v>
      </c>
      <c r="G303" s="227"/>
      <c r="H303" s="229" t="s">
        <v>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126</v>
      </c>
      <c r="AU303" s="236" t="s">
        <v>84</v>
      </c>
      <c r="AV303" s="13" t="s">
        <v>82</v>
      </c>
      <c r="AW303" s="13" t="s">
        <v>33</v>
      </c>
      <c r="AX303" s="13" t="s">
        <v>77</v>
      </c>
      <c r="AY303" s="236" t="s">
        <v>117</v>
      </c>
    </row>
    <row r="304" s="13" customFormat="1">
      <c r="A304" s="13"/>
      <c r="B304" s="226"/>
      <c r="C304" s="227"/>
      <c r="D304" s="228" t="s">
        <v>126</v>
      </c>
      <c r="E304" s="229" t="s">
        <v>1</v>
      </c>
      <c r="F304" s="230" t="s">
        <v>277</v>
      </c>
      <c r="G304" s="227"/>
      <c r="H304" s="229" t="s">
        <v>1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126</v>
      </c>
      <c r="AU304" s="236" t="s">
        <v>84</v>
      </c>
      <c r="AV304" s="13" t="s">
        <v>82</v>
      </c>
      <c r="AW304" s="13" t="s">
        <v>33</v>
      </c>
      <c r="AX304" s="13" t="s">
        <v>77</v>
      </c>
      <c r="AY304" s="236" t="s">
        <v>117</v>
      </c>
    </row>
    <row r="305" s="13" customFormat="1">
      <c r="A305" s="13"/>
      <c r="B305" s="226"/>
      <c r="C305" s="227"/>
      <c r="D305" s="228" t="s">
        <v>126</v>
      </c>
      <c r="E305" s="229" t="s">
        <v>1</v>
      </c>
      <c r="F305" s="230" t="s">
        <v>292</v>
      </c>
      <c r="G305" s="227"/>
      <c r="H305" s="229" t="s">
        <v>1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126</v>
      </c>
      <c r="AU305" s="236" t="s">
        <v>84</v>
      </c>
      <c r="AV305" s="13" t="s">
        <v>82</v>
      </c>
      <c r="AW305" s="13" t="s">
        <v>33</v>
      </c>
      <c r="AX305" s="13" t="s">
        <v>77</v>
      </c>
      <c r="AY305" s="236" t="s">
        <v>117</v>
      </c>
    </row>
    <row r="306" s="13" customFormat="1">
      <c r="A306" s="13"/>
      <c r="B306" s="226"/>
      <c r="C306" s="227"/>
      <c r="D306" s="228" t="s">
        <v>126</v>
      </c>
      <c r="E306" s="229" t="s">
        <v>1</v>
      </c>
      <c r="F306" s="230" t="s">
        <v>293</v>
      </c>
      <c r="G306" s="227"/>
      <c r="H306" s="229" t="s">
        <v>1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126</v>
      </c>
      <c r="AU306" s="236" t="s">
        <v>84</v>
      </c>
      <c r="AV306" s="13" t="s">
        <v>82</v>
      </c>
      <c r="AW306" s="13" t="s">
        <v>33</v>
      </c>
      <c r="AX306" s="13" t="s">
        <v>77</v>
      </c>
      <c r="AY306" s="236" t="s">
        <v>117</v>
      </c>
    </row>
    <row r="307" s="13" customFormat="1">
      <c r="A307" s="13"/>
      <c r="B307" s="226"/>
      <c r="C307" s="227"/>
      <c r="D307" s="228" t="s">
        <v>126</v>
      </c>
      <c r="E307" s="229" t="s">
        <v>1</v>
      </c>
      <c r="F307" s="230" t="s">
        <v>278</v>
      </c>
      <c r="G307" s="227"/>
      <c r="H307" s="229" t="s">
        <v>1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126</v>
      </c>
      <c r="AU307" s="236" t="s">
        <v>84</v>
      </c>
      <c r="AV307" s="13" t="s">
        <v>82</v>
      </c>
      <c r="AW307" s="13" t="s">
        <v>33</v>
      </c>
      <c r="AX307" s="13" t="s">
        <v>77</v>
      </c>
      <c r="AY307" s="236" t="s">
        <v>117</v>
      </c>
    </row>
    <row r="308" s="13" customFormat="1">
      <c r="A308" s="13"/>
      <c r="B308" s="226"/>
      <c r="C308" s="227"/>
      <c r="D308" s="228" t="s">
        <v>126</v>
      </c>
      <c r="E308" s="229" t="s">
        <v>1</v>
      </c>
      <c r="F308" s="230" t="s">
        <v>279</v>
      </c>
      <c r="G308" s="227"/>
      <c r="H308" s="229" t="s">
        <v>1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126</v>
      </c>
      <c r="AU308" s="236" t="s">
        <v>84</v>
      </c>
      <c r="AV308" s="13" t="s">
        <v>82</v>
      </c>
      <c r="AW308" s="13" t="s">
        <v>33</v>
      </c>
      <c r="AX308" s="13" t="s">
        <v>77</v>
      </c>
      <c r="AY308" s="236" t="s">
        <v>117</v>
      </c>
    </row>
    <row r="309" s="13" customFormat="1">
      <c r="A309" s="13"/>
      <c r="B309" s="226"/>
      <c r="C309" s="227"/>
      <c r="D309" s="228" t="s">
        <v>126</v>
      </c>
      <c r="E309" s="229" t="s">
        <v>1</v>
      </c>
      <c r="F309" s="230" t="s">
        <v>280</v>
      </c>
      <c r="G309" s="227"/>
      <c r="H309" s="229" t="s">
        <v>1</v>
      </c>
      <c r="I309" s="231"/>
      <c r="J309" s="227"/>
      <c r="K309" s="227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126</v>
      </c>
      <c r="AU309" s="236" t="s">
        <v>84</v>
      </c>
      <c r="AV309" s="13" t="s">
        <v>82</v>
      </c>
      <c r="AW309" s="13" t="s">
        <v>33</v>
      </c>
      <c r="AX309" s="13" t="s">
        <v>77</v>
      </c>
      <c r="AY309" s="236" t="s">
        <v>117</v>
      </c>
    </row>
    <row r="310" s="13" customFormat="1">
      <c r="A310" s="13"/>
      <c r="B310" s="226"/>
      <c r="C310" s="227"/>
      <c r="D310" s="228" t="s">
        <v>126</v>
      </c>
      <c r="E310" s="229" t="s">
        <v>1</v>
      </c>
      <c r="F310" s="230" t="s">
        <v>281</v>
      </c>
      <c r="G310" s="227"/>
      <c r="H310" s="229" t="s">
        <v>1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126</v>
      </c>
      <c r="AU310" s="236" t="s">
        <v>84</v>
      </c>
      <c r="AV310" s="13" t="s">
        <v>82</v>
      </c>
      <c r="AW310" s="13" t="s">
        <v>33</v>
      </c>
      <c r="AX310" s="13" t="s">
        <v>77</v>
      </c>
      <c r="AY310" s="236" t="s">
        <v>117</v>
      </c>
    </row>
    <row r="311" s="13" customFormat="1">
      <c r="A311" s="13"/>
      <c r="B311" s="226"/>
      <c r="C311" s="227"/>
      <c r="D311" s="228" t="s">
        <v>126</v>
      </c>
      <c r="E311" s="229" t="s">
        <v>1</v>
      </c>
      <c r="F311" s="230" t="s">
        <v>282</v>
      </c>
      <c r="G311" s="227"/>
      <c r="H311" s="229" t="s">
        <v>1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126</v>
      </c>
      <c r="AU311" s="236" t="s">
        <v>84</v>
      </c>
      <c r="AV311" s="13" t="s">
        <v>82</v>
      </c>
      <c r="AW311" s="13" t="s">
        <v>33</v>
      </c>
      <c r="AX311" s="13" t="s">
        <v>77</v>
      </c>
      <c r="AY311" s="236" t="s">
        <v>117</v>
      </c>
    </row>
    <row r="312" s="13" customFormat="1">
      <c r="A312" s="13"/>
      <c r="B312" s="226"/>
      <c r="C312" s="227"/>
      <c r="D312" s="228" t="s">
        <v>126</v>
      </c>
      <c r="E312" s="229" t="s">
        <v>1</v>
      </c>
      <c r="F312" s="230" t="s">
        <v>294</v>
      </c>
      <c r="G312" s="227"/>
      <c r="H312" s="229" t="s">
        <v>1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126</v>
      </c>
      <c r="AU312" s="236" t="s">
        <v>84</v>
      </c>
      <c r="AV312" s="13" t="s">
        <v>82</v>
      </c>
      <c r="AW312" s="13" t="s">
        <v>33</v>
      </c>
      <c r="AX312" s="13" t="s">
        <v>77</v>
      </c>
      <c r="AY312" s="236" t="s">
        <v>117</v>
      </c>
    </row>
    <row r="313" s="13" customFormat="1">
      <c r="A313" s="13"/>
      <c r="B313" s="226"/>
      <c r="C313" s="227"/>
      <c r="D313" s="228" t="s">
        <v>126</v>
      </c>
      <c r="E313" s="229" t="s">
        <v>1</v>
      </c>
      <c r="F313" s="230" t="s">
        <v>284</v>
      </c>
      <c r="G313" s="227"/>
      <c r="H313" s="229" t="s">
        <v>1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126</v>
      </c>
      <c r="AU313" s="236" t="s">
        <v>84</v>
      </c>
      <c r="AV313" s="13" t="s">
        <v>82</v>
      </c>
      <c r="AW313" s="13" t="s">
        <v>33</v>
      </c>
      <c r="AX313" s="13" t="s">
        <v>77</v>
      </c>
      <c r="AY313" s="236" t="s">
        <v>117</v>
      </c>
    </row>
    <row r="314" s="14" customFormat="1">
      <c r="A314" s="14"/>
      <c r="B314" s="237"/>
      <c r="C314" s="238"/>
      <c r="D314" s="228" t="s">
        <v>126</v>
      </c>
      <c r="E314" s="239" t="s">
        <v>1</v>
      </c>
      <c r="F314" s="240" t="s">
        <v>82</v>
      </c>
      <c r="G314" s="238"/>
      <c r="H314" s="241">
        <v>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126</v>
      </c>
      <c r="AU314" s="247" t="s">
        <v>84</v>
      </c>
      <c r="AV314" s="14" t="s">
        <v>84</v>
      </c>
      <c r="AW314" s="14" t="s">
        <v>33</v>
      </c>
      <c r="AX314" s="14" t="s">
        <v>82</v>
      </c>
      <c r="AY314" s="247" t="s">
        <v>117</v>
      </c>
    </row>
    <row r="315" s="2" customFormat="1" ht="37.8" customHeight="1">
      <c r="A315" s="38"/>
      <c r="B315" s="39"/>
      <c r="C315" s="212" t="s">
        <v>295</v>
      </c>
      <c r="D315" s="212" t="s">
        <v>120</v>
      </c>
      <c r="E315" s="213" t="s">
        <v>296</v>
      </c>
      <c r="F315" s="214" t="s">
        <v>297</v>
      </c>
      <c r="G315" s="215" t="s">
        <v>261</v>
      </c>
      <c r="H315" s="216">
        <v>1</v>
      </c>
      <c r="I315" s="217"/>
      <c r="J315" s="218">
        <f>ROUND(I315*H315,2)</f>
        <v>0</v>
      </c>
      <c r="K315" s="219"/>
      <c r="L315" s="44"/>
      <c r="M315" s="220" t="s">
        <v>1</v>
      </c>
      <c r="N315" s="221" t="s">
        <v>42</v>
      </c>
      <c r="O315" s="91"/>
      <c r="P315" s="222">
        <f>O315*H315</f>
        <v>0</v>
      </c>
      <c r="Q315" s="222">
        <v>0</v>
      </c>
      <c r="R315" s="222">
        <f>Q315*H315</f>
        <v>0</v>
      </c>
      <c r="S315" s="222">
        <v>0</v>
      </c>
      <c r="T315" s="223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4" t="s">
        <v>124</v>
      </c>
      <c r="AT315" s="224" t="s">
        <v>120</v>
      </c>
      <c r="AU315" s="224" t="s">
        <v>84</v>
      </c>
      <c r="AY315" s="17" t="s">
        <v>117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7" t="s">
        <v>82</v>
      </c>
      <c r="BK315" s="225">
        <f>ROUND(I315*H315,2)</f>
        <v>0</v>
      </c>
      <c r="BL315" s="17" t="s">
        <v>124</v>
      </c>
      <c r="BM315" s="224" t="s">
        <v>298</v>
      </c>
    </row>
    <row r="316" s="13" customFormat="1">
      <c r="A316" s="13"/>
      <c r="B316" s="226"/>
      <c r="C316" s="227"/>
      <c r="D316" s="228" t="s">
        <v>126</v>
      </c>
      <c r="E316" s="229" t="s">
        <v>1</v>
      </c>
      <c r="F316" s="230" t="s">
        <v>288</v>
      </c>
      <c r="G316" s="227"/>
      <c r="H316" s="229" t="s">
        <v>1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126</v>
      </c>
      <c r="AU316" s="236" t="s">
        <v>84</v>
      </c>
      <c r="AV316" s="13" t="s">
        <v>82</v>
      </c>
      <c r="AW316" s="13" t="s">
        <v>33</v>
      </c>
      <c r="AX316" s="13" t="s">
        <v>77</v>
      </c>
      <c r="AY316" s="236" t="s">
        <v>117</v>
      </c>
    </row>
    <row r="317" s="13" customFormat="1">
      <c r="A317" s="13"/>
      <c r="B317" s="226"/>
      <c r="C317" s="227"/>
      <c r="D317" s="228" t="s">
        <v>126</v>
      </c>
      <c r="E317" s="229" t="s">
        <v>1</v>
      </c>
      <c r="F317" s="230" t="s">
        <v>264</v>
      </c>
      <c r="G317" s="227"/>
      <c r="H317" s="229" t="s">
        <v>1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126</v>
      </c>
      <c r="AU317" s="236" t="s">
        <v>84</v>
      </c>
      <c r="AV317" s="13" t="s">
        <v>82</v>
      </c>
      <c r="AW317" s="13" t="s">
        <v>33</v>
      </c>
      <c r="AX317" s="13" t="s">
        <v>77</v>
      </c>
      <c r="AY317" s="236" t="s">
        <v>117</v>
      </c>
    </row>
    <row r="318" s="13" customFormat="1">
      <c r="A318" s="13"/>
      <c r="B318" s="226"/>
      <c r="C318" s="227"/>
      <c r="D318" s="228" t="s">
        <v>126</v>
      </c>
      <c r="E318" s="229" t="s">
        <v>1</v>
      </c>
      <c r="F318" s="230" t="s">
        <v>299</v>
      </c>
      <c r="G318" s="227"/>
      <c r="H318" s="229" t="s">
        <v>1</v>
      </c>
      <c r="I318" s="231"/>
      <c r="J318" s="227"/>
      <c r="K318" s="227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126</v>
      </c>
      <c r="AU318" s="236" t="s">
        <v>84</v>
      </c>
      <c r="AV318" s="13" t="s">
        <v>82</v>
      </c>
      <c r="AW318" s="13" t="s">
        <v>33</v>
      </c>
      <c r="AX318" s="13" t="s">
        <v>77</v>
      </c>
      <c r="AY318" s="236" t="s">
        <v>117</v>
      </c>
    </row>
    <row r="319" s="13" customFormat="1">
      <c r="A319" s="13"/>
      <c r="B319" s="226"/>
      <c r="C319" s="227"/>
      <c r="D319" s="228" t="s">
        <v>126</v>
      </c>
      <c r="E319" s="229" t="s">
        <v>1</v>
      </c>
      <c r="F319" s="230" t="s">
        <v>266</v>
      </c>
      <c r="G319" s="227"/>
      <c r="H319" s="229" t="s">
        <v>1</v>
      </c>
      <c r="I319" s="231"/>
      <c r="J319" s="227"/>
      <c r="K319" s="227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126</v>
      </c>
      <c r="AU319" s="236" t="s">
        <v>84</v>
      </c>
      <c r="AV319" s="13" t="s">
        <v>82</v>
      </c>
      <c r="AW319" s="13" t="s">
        <v>33</v>
      </c>
      <c r="AX319" s="13" t="s">
        <v>77</v>
      </c>
      <c r="AY319" s="236" t="s">
        <v>117</v>
      </c>
    </row>
    <row r="320" s="13" customFormat="1">
      <c r="A320" s="13"/>
      <c r="B320" s="226"/>
      <c r="C320" s="227"/>
      <c r="D320" s="228" t="s">
        <v>126</v>
      </c>
      <c r="E320" s="229" t="s">
        <v>1</v>
      </c>
      <c r="F320" s="230" t="s">
        <v>267</v>
      </c>
      <c r="G320" s="227"/>
      <c r="H320" s="229" t="s">
        <v>1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126</v>
      </c>
      <c r="AU320" s="236" t="s">
        <v>84</v>
      </c>
      <c r="AV320" s="13" t="s">
        <v>82</v>
      </c>
      <c r="AW320" s="13" t="s">
        <v>33</v>
      </c>
      <c r="AX320" s="13" t="s">
        <v>77</v>
      </c>
      <c r="AY320" s="236" t="s">
        <v>117</v>
      </c>
    </row>
    <row r="321" s="13" customFormat="1">
      <c r="A321" s="13"/>
      <c r="B321" s="226"/>
      <c r="C321" s="227"/>
      <c r="D321" s="228" t="s">
        <v>126</v>
      </c>
      <c r="E321" s="229" t="s">
        <v>1</v>
      </c>
      <c r="F321" s="230" t="s">
        <v>268</v>
      </c>
      <c r="G321" s="227"/>
      <c r="H321" s="229" t="s">
        <v>1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126</v>
      </c>
      <c r="AU321" s="236" t="s">
        <v>84</v>
      </c>
      <c r="AV321" s="13" t="s">
        <v>82</v>
      </c>
      <c r="AW321" s="13" t="s">
        <v>33</v>
      </c>
      <c r="AX321" s="13" t="s">
        <v>77</v>
      </c>
      <c r="AY321" s="236" t="s">
        <v>117</v>
      </c>
    </row>
    <row r="322" s="13" customFormat="1">
      <c r="A322" s="13"/>
      <c r="B322" s="226"/>
      <c r="C322" s="227"/>
      <c r="D322" s="228" t="s">
        <v>126</v>
      </c>
      <c r="E322" s="229" t="s">
        <v>1</v>
      </c>
      <c r="F322" s="230" t="s">
        <v>290</v>
      </c>
      <c r="G322" s="227"/>
      <c r="H322" s="229" t="s">
        <v>1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126</v>
      </c>
      <c r="AU322" s="236" t="s">
        <v>84</v>
      </c>
      <c r="AV322" s="13" t="s">
        <v>82</v>
      </c>
      <c r="AW322" s="13" t="s">
        <v>33</v>
      </c>
      <c r="AX322" s="13" t="s">
        <v>77</v>
      </c>
      <c r="AY322" s="236" t="s">
        <v>117</v>
      </c>
    </row>
    <row r="323" s="13" customFormat="1">
      <c r="A323" s="13"/>
      <c r="B323" s="226"/>
      <c r="C323" s="227"/>
      <c r="D323" s="228" t="s">
        <v>126</v>
      </c>
      <c r="E323" s="229" t="s">
        <v>1</v>
      </c>
      <c r="F323" s="230" t="s">
        <v>270</v>
      </c>
      <c r="G323" s="227"/>
      <c r="H323" s="229" t="s">
        <v>1</v>
      </c>
      <c r="I323" s="231"/>
      <c r="J323" s="227"/>
      <c r="K323" s="227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126</v>
      </c>
      <c r="AU323" s="236" t="s">
        <v>84</v>
      </c>
      <c r="AV323" s="13" t="s">
        <v>82</v>
      </c>
      <c r="AW323" s="13" t="s">
        <v>33</v>
      </c>
      <c r="AX323" s="13" t="s">
        <v>77</v>
      </c>
      <c r="AY323" s="236" t="s">
        <v>117</v>
      </c>
    </row>
    <row r="324" s="13" customFormat="1">
      <c r="A324" s="13"/>
      <c r="B324" s="226"/>
      <c r="C324" s="227"/>
      <c r="D324" s="228" t="s">
        <v>126</v>
      </c>
      <c r="E324" s="229" t="s">
        <v>1</v>
      </c>
      <c r="F324" s="230" t="s">
        <v>271</v>
      </c>
      <c r="G324" s="227"/>
      <c r="H324" s="229" t="s">
        <v>1</v>
      </c>
      <c r="I324" s="231"/>
      <c r="J324" s="227"/>
      <c r="K324" s="227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126</v>
      </c>
      <c r="AU324" s="236" t="s">
        <v>84</v>
      </c>
      <c r="AV324" s="13" t="s">
        <v>82</v>
      </c>
      <c r="AW324" s="13" t="s">
        <v>33</v>
      </c>
      <c r="AX324" s="13" t="s">
        <v>77</v>
      </c>
      <c r="AY324" s="236" t="s">
        <v>117</v>
      </c>
    </row>
    <row r="325" s="13" customFormat="1">
      <c r="A325" s="13"/>
      <c r="B325" s="226"/>
      <c r="C325" s="227"/>
      <c r="D325" s="228" t="s">
        <v>126</v>
      </c>
      <c r="E325" s="229" t="s">
        <v>1</v>
      </c>
      <c r="F325" s="230" t="s">
        <v>272</v>
      </c>
      <c r="G325" s="227"/>
      <c r="H325" s="229" t="s">
        <v>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126</v>
      </c>
      <c r="AU325" s="236" t="s">
        <v>84</v>
      </c>
      <c r="AV325" s="13" t="s">
        <v>82</v>
      </c>
      <c r="AW325" s="13" t="s">
        <v>33</v>
      </c>
      <c r="AX325" s="13" t="s">
        <v>77</v>
      </c>
      <c r="AY325" s="236" t="s">
        <v>117</v>
      </c>
    </row>
    <row r="326" s="13" customFormat="1">
      <c r="A326" s="13"/>
      <c r="B326" s="226"/>
      <c r="C326" s="227"/>
      <c r="D326" s="228" t="s">
        <v>126</v>
      </c>
      <c r="E326" s="229" t="s">
        <v>1</v>
      </c>
      <c r="F326" s="230" t="s">
        <v>291</v>
      </c>
      <c r="G326" s="227"/>
      <c r="H326" s="229" t="s">
        <v>1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126</v>
      </c>
      <c r="AU326" s="236" t="s">
        <v>84</v>
      </c>
      <c r="AV326" s="13" t="s">
        <v>82</v>
      </c>
      <c r="AW326" s="13" t="s">
        <v>33</v>
      </c>
      <c r="AX326" s="13" t="s">
        <v>77</v>
      </c>
      <c r="AY326" s="236" t="s">
        <v>117</v>
      </c>
    </row>
    <row r="327" s="13" customFormat="1">
      <c r="A327" s="13"/>
      <c r="B327" s="226"/>
      <c r="C327" s="227"/>
      <c r="D327" s="228" t="s">
        <v>126</v>
      </c>
      <c r="E327" s="229" t="s">
        <v>1</v>
      </c>
      <c r="F327" s="230" t="s">
        <v>276</v>
      </c>
      <c r="G327" s="227"/>
      <c r="H327" s="229" t="s">
        <v>1</v>
      </c>
      <c r="I327" s="231"/>
      <c r="J327" s="227"/>
      <c r="K327" s="227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126</v>
      </c>
      <c r="AU327" s="236" t="s">
        <v>84</v>
      </c>
      <c r="AV327" s="13" t="s">
        <v>82</v>
      </c>
      <c r="AW327" s="13" t="s">
        <v>33</v>
      </c>
      <c r="AX327" s="13" t="s">
        <v>77</v>
      </c>
      <c r="AY327" s="236" t="s">
        <v>117</v>
      </c>
    </row>
    <row r="328" s="13" customFormat="1">
      <c r="A328" s="13"/>
      <c r="B328" s="226"/>
      <c r="C328" s="227"/>
      <c r="D328" s="228" t="s">
        <v>126</v>
      </c>
      <c r="E328" s="229" t="s">
        <v>1</v>
      </c>
      <c r="F328" s="230" t="s">
        <v>277</v>
      </c>
      <c r="G328" s="227"/>
      <c r="H328" s="229" t="s">
        <v>1</v>
      </c>
      <c r="I328" s="231"/>
      <c r="J328" s="227"/>
      <c r="K328" s="227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126</v>
      </c>
      <c r="AU328" s="236" t="s">
        <v>84</v>
      </c>
      <c r="AV328" s="13" t="s">
        <v>82</v>
      </c>
      <c r="AW328" s="13" t="s">
        <v>33</v>
      </c>
      <c r="AX328" s="13" t="s">
        <v>77</v>
      </c>
      <c r="AY328" s="236" t="s">
        <v>117</v>
      </c>
    </row>
    <row r="329" s="13" customFormat="1">
      <c r="A329" s="13"/>
      <c r="B329" s="226"/>
      <c r="C329" s="227"/>
      <c r="D329" s="228" t="s">
        <v>126</v>
      </c>
      <c r="E329" s="229" t="s">
        <v>1</v>
      </c>
      <c r="F329" s="230" t="s">
        <v>292</v>
      </c>
      <c r="G329" s="227"/>
      <c r="H329" s="229" t="s">
        <v>1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126</v>
      </c>
      <c r="AU329" s="236" t="s">
        <v>84</v>
      </c>
      <c r="AV329" s="13" t="s">
        <v>82</v>
      </c>
      <c r="AW329" s="13" t="s">
        <v>33</v>
      </c>
      <c r="AX329" s="13" t="s">
        <v>77</v>
      </c>
      <c r="AY329" s="236" t="s">
        <v>117</v>
      </c>
    </row>
    <row r="330" s="13" customFormat="1">
      <c r="A330" s="13"/>
      <c r="B330" s="226"/>
      <c r="C330" s="227"/>
      <c r="D330" s="228" t="s">
        <v>126</v>
      </c>
      <c r="E330" s="229" t="s">
        <v>1</v>
      </c>
      <c r="F330" s="230" t="s">
        <v>293</v>
      </c>
      <c r="G330" s="227"/>
      <c r="H330" s="229" t="s">
        <v>1</v>
      </c>
      <c r="I330" s="231"/>
      <c r="J330" s="227"/>
      <c r="K330" s="227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126</v>
      </c>
      <c r="AU330" s="236" t="s">
        <v>84</v>
      </c>
      <c r="AV330" s="13" t="s">
        <v>82</v>
      </c>
      <c r="AW330" s="13" t="s">
        <v>33</v>
      </c>
      <c r="AX330" s="13" t="s">
        <v>77</v>
      </c>
      <c r="AY330" s="236" t="s">
        <v>117</v>
      </c>
    </row>
    <row r="331" s="13" customFormat="1">
      <c r="A331" s="13"/>
      <c r="B331" s="226"/>
      <c r="C331" s="227"/>
      <c r="D331" s="228" t="s">
        <v>126</v>
      </c>
      <c r="E331" s="229" t="s">
        <v>1</v>
      </c>
      <c r="F331" s="230" t="s">
        <v>278</v>
      </c>
      <c r="G331" s="227"/>
      <c r="H331" s="229" t="s">
        <v>1</v>
      </c>
      <c r="I331" s="231"/>
      <c r="J331" s="227"/>
      <c r="K331" s="227"/>
      <c r="L331" s="232"/>
      <c r="M331" s="233"/>
      <c r="N331" s="234"/>
      <c r="O331" s="234"/>
      <c r="P331" s="234"/>
      <c r="Q331" s="234"/>
      <c r="R331" s="234"/>
      <c r="S331" s="234"/>
      <c r="T331" s="23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126</v>
      </c>
      <c r="AU331" s="236" t="s">
        <v>84</v>
      </c>
      <c r="AV331" s="13" t="s">
        <v>82</v>
      </c>
      <c r="AW331" s="13" t="s">
        <v>33</v>
      </c>
      <c r="AX331" s="13" t="s">
        <v>77</v>
      </c>
      <c r="AY331" s="236" t="s">
        <v>117</v>
      </c>
    </row>
    <row r="332" s="13" customFormat="1">
      <c r="A332" s="13"/>
      <c r="B332" s="226"/>
      <c r="C332" s="227"/>
      <c r="D332" s="228" t="s">
        <v>126</v>
      </c>
      <c r="E332" s="229" t="s">
        <v>1</v>
      </c>
      <c r="F332" s="230" t="s">
        <v>279</v>
      </c>
      <c r="G332" s="227"/>
      <c r="H332" s="229" t="s">
        <v>1</v>
      </c>
      <c r="I332" s="231"/>
      <c r="J332" s="227"/>
      <c r="K332" s="227"/>
      <c r="L332" s="232"/>
      <c r="M332" s="233"/>
      <c r="N332" s="234"/>
      <c r="O332" s="234"/>
      <c r="P332" s="234"/>
      <c r="Q332" s="234"/>
      <c r="R332" s="234"/>
      <c r="S332" s="234"/>
      <c r="T332" s="23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6" t="s">
        <v>126</v>
      </c>
      <c r="AU332" s="236" t="s">
        <v>84</v>
      </c>
      <c r="AV332" s="13" t="s">
        <v>82</v>
      </c>
      <c r="AW332" s="13" t="s">
        <v>33</v>
      </c>
      <c r="AX332" s="13" t="s">
        <v>77</v>
      </c>
      <c r="AY332" s="236" t="s">
        <v>117</v>
      </c>
    </row>
    <row r="333" s="13" customFormat="1">
      <c r="A333" s="13"/>
      <c r="B333" s="226"/>
      <c r="C333" s="227"/>
      <c r="D333" s="228" t="s">
        <v>126</v>
      </c>
      <c r="E333" s="229" t="s">
        <v>1</v>
      </c>
      <c r="F333" s="230" t="s">
        <v>280</v>
      </c>
      <c r="G333" s="227"/>
      <c r="H333" s="229" t="s">
        <v>1</v>
      </c>
      <c r="I333" s="231"/>
      <c r="J333" s="227"/>
      <c r="K333" s="227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126</v>
      </c>
      <c r="AU333" s="236" t="s">
        <v>84</v>
      </c>
      <c r="AV333" s="13" t="s">
        <v>82</v>
      </c>
      <c r="AW333" s="13" t="s">
        <v>33</v>
      </c>
      <c r="AX333" s="13" t="s">
        <v>77</v>
      </c>
      <c r="AY333" s="236" t="s">
        <v>117</v>
      </c>
    </row>
    <row r="334" s="13" customFormat="1">
      <c r="A334" s="13"/>
      <c r="B334" s="226"/>
      <c r="C334" s="227"/>
      <c r="D334" s="228" t="s">
        <v>126</v>
      </c>
      <c r="E334" s="229" t="s">
        <v>1</v>
      </c>
      <c r="F334" s="230" t="s">
        <v>281</v>
      </c>
      <c r="G334" s="227"/>
      <c r="H334" s="229" t="s">
        <v>1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126</v>
      </c>
      <c r="AU334" s="236" t="s">
        <v>84</v>
      </c>
      <c r="AV334" s="13" t="s">
        <v>82</v>
      </c>
      <c r="AW334" s="13" t="s">
        <v>33</v>
      </c>
      <c r="AX334" s="13" t="s">
        <v>77</v>
      </c>
      <c r="AY334" s="236" t="s">
        <v>117</v>
      </c>
    </row>
    <row r="335" s="13" customFormat="1">
      <c r="A335" s="13"/>
      <c r="B335" s="226"/>
      <c r="C335" s="227"/>
      <c r="D335" s="228" t="s">
        <v>126</v>
      </c>
      <c r="E335" s="229" t="s">
        <v>1</v>
      </c>
      <c r="F335" s="230" t="s">
        <v>282</v>
      </c>
      <c r="G335" s="227"/>
      <c r="H335" s="229" t="s">
        <v>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126</v>
      </c>
      <c r="AU335" s="236" t="s">
        <v>84</v>
      </c>
      <c r="AV335" s="13" t="s">
        <v>82</v>
      </c>
      <c r="AW335" s="13" t="s">
        <v>33</v>
      </c>
      <c r="AX335" s="13" t="s">
        <v>77</v>
      </c>
      <c r="AY335" s="236" t="s">
        <v>117</v>
      </c>
    </row>
    <row r="336" s="13" customFormat="1">
      <c r="A336" s="13"/>
      <c r="B336" s="226"/>
      <c r="C336" s="227"/>
      <c r="D336" s="228" t="s">
        <v>126</v>
      </c>
      <c r="E336" s="229" t="s">
        <v>1</v>
      </c>
      <c r="F336" s="230" t="s">
        <v>300</v>
      </c>
      <c r="G336" s="227"/>
      <c r="H336" s="229" t="s">
        <v>1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126</v>
      </c>
      <c r="AU336" s="236" t="s">
        <v>84</v>
      </c>
      <c r="AV336" s="13" t="s">
        <v>82</v>
      </c>
      <c r="AW336" s="13" t="s">
        <v>33</v>
      </c>
      <c r="AX336" s="13" t="s">
        <v>77</v>
      </c>
      <c r="AY336" s="236" t="s">
        <v>117</v>
      </c>
    </row>
    <row r="337" s="13" customFormat="1">
      <c r="A337" s="13"/>
      <c r="B337" s="226"/>
      <c r="C337" s="227"/>
      <c r="D337" s="228" t="s">
        <v>126</v>
      </c>
      <c r="E337" s="229" t="s">
        <v>1</v>
      </c>
      <c r="F337" s="230" t="s">
        <v>284</v>
      </c>
      <c r="G337" s="227"/>
      <c r="H337" s="229" t="s">
        <v>1</v>
      </c>
      <c r="I337" s="231"/>
      <c r="J337" s="227"/>
      <c r="K337" s="227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126</v>
      </c>
      <c r="AU337" s="236" t="s">
        <v>84</v>
      </c>
      <c r="AV337" s="13" t="s">
        <v>82</v>
      </c>
      <c r="AW337" s="13" t="s">
        <v>33</v>
      </c>
      <c r="AX337" s="13" t="s">
        <v>77</v>
      </c>
      <c r="AY337" s="236" t="s">
        <v>117</v>
      </c>
    </row>
    <row r="338" s="14" customFormat="1">
      <c r="A338" s="14"/>
      <c r="B338" s="237"/>
      <c r="C338" s="238"/>
      <c r="D338" s="228" t="s">
        <v>126</v>
      </c>
      <c r="E338" s="239" t="s">
        <v>1</v>
      </c>
      <c r="F338" s="240" t="s">
        <v>82</v>
      </c>
      <c r="G338" s="238"/>
      <c r="H338" s="241">
        <v>1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7" t="s">
        <v>126</v>
      </c>
      <c r="AU338" s="247" t="s">
        <v>84</v>
      </c>
      <c r="AV338" s="14" t="s">
        <v>84</v>
      </c>
      <c r="AW338" s="14" t="s">
        <v>33</v>
      </c>
      <c r="AX338" s="14" t="s">
        <v>82</v>
      </c>
      <c r="AY338" s="247" t="s">
        <v>117</v>
      </c>
    </row>
    <row r="339" s="2" customFormat="1" ht="37.8" customHeight="1">
      <c r="A339" s="38"/>
      <c r="B339" s="39"/>
      <c r="C339" s="212" t="s">
        <v>301</v>
      </c>
      <c r="D339" s="212" t="s">
        <v>120</v>
      </c>
      <c r="E339" s="213" t="s">
        <v>302</v>
      </c>
      <c r="F339" s="214" t="s">
        <v>303</v>
      </c>
      <c r="G339" s="215" t="s">
        <v>261</v>
      </c>
      <c r="H339" s="216">
        <v>1</v>
      </c>
      <c r="I339" s="217"/>
      <c r="J339" s="218">
        <f>ROUND(I339*H339,2)</f>
        <v>0</v>
      </c>
      <c r="K339" s="219"/>
      <c r="L339" s="44"/>
      <c r="M339" s="220" t="s">
        <v>1</v>
      </c>
      <c r="N339" s="221" t="s">
        <v>42</v>
      </c>
      <c r="O339" s="91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4" t="s">
        <v>124</v>
      </c>
      <c r="AT339" s="224" t="s">
        <v>120</v>
      </c>
      <c r="AU339" s="224" t="s">
        <v>84</v>
      </c>
      <c r="AY339" s="17" t="s">
        <v>117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7" t="s">
        <v>82</v>
      </c>
      <c r="BK339" s="225">
        <f>ROUND(I339*H339,2)</f>
        <v>0</v>
      </c>
      <c r="BL339" s="17" t="s">
        <v>124</v>
      </c>
      <c r="BM339" s="224" t="s">
        <v>304</v>
      </c>
    </row>
    <row r="340" s="13" customFormat="1">
      <c r="A340" s="13"/>
      <c r="B340" s="226"/>
      <c r="C340" s="227"/>
      <c r="D340" s="228" t="s">
        <v>126</v>
      </c>
      <c r="E340" s="229" t="s">
        <v>1</v>
      </c>
      <c r="F340" s="230" t="s">
        <v>288</v>
      </c>
      <c r="G340" s="227"/>
      <c r="H340" s="229" t="s">
        <v>1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126</v>
      </c>
      <c r="AU340" s="236" t="s">
        <v>84</v>
      </c>
      <c r="AV340" s="13" t="s">
        <v>82</v>
      </c>
      <c r="AW340" s="13" t="s">
        <v>33</v>
      </c>
      <c r="AX340" s="13" t="s">
        <v>77</v>
      </c>
      <c r="AY340" s="236" t="s">
        <v>117</v>
      </c>
    </row>
    <row r="341" s="13" customFormat="1">
      <c r="A341" s="13"/>
      <c r="B341" s="226"/>
      <c r="C341" s="227"/>
      <c r="D341" s="228" t="s">
        <v>126</v>
      </c>
      <c r="E341" s="229" t="s">
        <v>1</v>
      </c>
      <c r="F341" s="230" t="s">
        <v>264</v>
      </c>
      <c r="G341" s="227"/>
      <c r="H341" s="229" t="s">
        <v>1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126</v>
      </c>
      <c r="AU341" s="236" t="s">
        <v>84</v>
      </c>
      <c r="AV341" s="13" t="s">
        <v>82</v>
      </c>
      <c r="AW341" s="13" t="s">
        <v>33</v>
      </c>
      <c r="AX341" s="13" t="s">
        <v>77</v>
      </c>
      <c r="AY341" s="236" t="s">
        <v>117</v>
      </c>
    </row>
    <row r="342" s="13" customFormat="1">
      <c r="A342" s="13"/>
      <c r="B342" s="226"/>
      <c r="C342" s="227"/>
      <c r="D342" s="228" t="s">
        <v>126</v>
      </c>
      <c r="E342" s="229" t="s">
        <v>1</v>
      </c>
      <c r="F342" s="230" t="s">
        <v>305</v>
      </c>
      <c r="G342" s="227"/>
      <c r="H342" s="229" t="s">
        <v>1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126</v>
      </c>
      <c r="AU342" s="236" t="s">
        <v>84</v>
      </c>
      <c r="AV342" s="13" t="s">
        <v>82</v>
      </c>
      <c r="AW342" s="13" t="s">
        <v>33</v>
      </c>
      <c r="AX342" s="13" t="s">
        <v>77</v>
      </c>
      <c r="AY342" s="236" t="s">
        <v>117</v>
      </c>
    </row>
    <row r="343" s="13" customFormat="1">
      <c r="A343" s="13"/>
      <c r="B343" s="226"/>
      <c r="C343" s="227"/>
      <c r="D343" s="228" t="s">
        <v>126</v>
      </c>
      <c r="E343" s="229" t="s">
        <v>1</v>
      </c>
      <c r="F343" s="230" t="s">
        <v>266</v>
      </c>
      <c r="G343" s="227"/>
      <c r="H343" s="229" t="s">
        <v>1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126</v>
      </c>
      <c r="AU343" s="236" t="s">
        <v>84</v>
      </c>
      <c r="AV343" s="13" t="s">
        <v>82</v>
      </c>
      <c r="AW343" s="13" t="s">
        <v>33</v>
      </c>
      <c r="AX343" s="13" t="s">
        <v>77</v>
      </c>
      <c r="AY343" s="236" t="s">
        <v>117</v>
      </c>
    </row>
    <row r="344" s="13" customFormat="1">
      <c r="A344" s="13"/>
      <c r="B344" s="226"/>
      <c r="C344" s="227"/>
      <c r="D344" s="228" t="s">
        <v>126</v>
      </c>
      <c r="E344" s="229" t="s">
        <v>1</v>
      </c>
      <c r="F344" s="230" t="s">
        <v>267</v>
      </c>
      <c r="G344" s="227"/>
      <c r="H344" s="229" t="s">
        <v>1</v>
      </c>
      <c r="I344" s="231"/>
      <c r="J344" s="227"/>
      <c r="K344" s="227"/>
      <c r="L344" s="232"/>
      <c r="M344" s="233"/>
      <c r="N344" s="234"/>
      <c r="O344" s="234"/>
      <c r="P344" s="234"/>
      <c r="Q344" s="234"/>
      <c r="R344" s="234"/>
      <c r="S344" s="234"/>
      <c r="T344" s="23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6" t="s">
        <v>126</v>
      </c>
      <c r="AU344" s="236" t="s">
        <v>84</v>
      </c>
      <c r="AV344" s="13" t="s">
        <v>82</v>
      </c>
      <c r="AW344" s="13" t="s">
        <v>33</v>
      </c>
      <c r="AX344" s="13" t="s">
        <v>77</v>
      </c>
      <c r="AY344" s="236" t="s">
        <v>117</v>
      </c>
    </row>
    <row r="345" s="13" customFormat="1">
      <c r="A345" s="13"/>
      <c r="B345" s="226"/>
      <c r="C345" s="227"/>
      <c r="D345" s="228" t="s">
        <v>126</v>
      </c>
      <c r="E345" s="229" t="s">
        <v>1</v>
      </c>
      <c r="F345" s="230" t="s">
        <v>268</v>
      </c>
      <c r="G345" s="227"/>
      <c r="H345" s="229" t="s">
        <v>1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126</v>
      </c>
      <c r="AU345" s="236" t="s">
        <v>84</v>
      </c>
      <c r="AV345" s="13" t="s">
        <v>82</v>
      </c>
      <c r="AW345" s="13" t="s">
        <v>33</v>
      </c>
      <c r="AX345" s="13" t="s">
        <v>77</v>
      </c>
      <c r="AY345" s="236" t="s">
        <v>117</v>
      </c>
    </row>
    <row r="346" s="13" customFormat="1">
      <c r="A346" s="13"/>
      <c r="B346" s="226"/>
      <c r="C346" s="227"/>
      <c r="D346" s="228" t="s">
        <v>126</v>
      </c>
      <c r="E346" s="229" t="s">
        <v>1</v>
      </c>
      <c r="F346" s="230" t="s">
        <v>269</v>
      </c>
      <c r="G346" s="227"/>
      <c r="H346" s="229" t="s">
        <v>1</v>
      </c>
      <c r="I346" s="231"/>
      <c r="J346" s="227"/>
      <c r="K346" s="227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126</v>
      </c>
      <c r="AU346" s="236" t="s">
        <v>84</v>
      </c>
      <c r="AV346" s="13" t="s">
        <v>82</v>
      </c>
      <c r="AW346" s="13" t="s">
        <v>33</v>
      </c>
      <c r="AX346" s="13" t="s">
        <v>77</v>
      </c>
      <c r="AY346" s="236" t="s">
        <v>117</v>
      </c>
    </row>
    <row r="347" s="13" customFormat="1">
      <c r="A347" s="13"/>
      <c r="B347" s="226"/>
      <c r="C347" s="227"/>
      <c r="D347" s="228" t="s">
        <v>126</v>
      </c>
      <c r="E347" s="229" t="s">
        <v>1</v>
      </c>
      <c r="F347" s="230" t="s">
        <v>270</v>
      </c>
      <c r="G347" s="227"/>
      <c r="H347" s="229" t="s">
        <v>1</v>
      </c>
      <c r="I347" s="231"/>
      <c r="J347" s="227"/>
      <c r="K347" s="227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126</v>
      </c>
      <c r="AU347" s="236" t="s">
        <v>84</v>
      </c>
      <c r="AV347" s="13" t="s">
        <v>82</v>
      </c>
      <c r="AW347" s="13" t="s">
        <v>33</v>
      </c>
      <c r="AX347" s="13" t="s">
        <v>77</v>
      </c>
      <c r="AY347" s="236" t="s">
        <v>117</v>
      </c>
    </row>
    <row r="348" s="13" customFormat="1">
      <c r="A348" s="13"/>
      <c r="B348" s="226"/>
      <c r="C348" s="227"/>
      <c r="D348" s="228" t="s">
        <v>126</v>
      </c>
      <c r="E348" s="229" t="s">
        <v>1</v>
      </c>
      <c r="F348" s="230" t="s">
        <v>271</v>
      </c>
      <c r="G348" s="227"/>
      <c r="H348" s="229" t="s">
        <v>1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126</v>
      </c>
      <c r="AU348" s="236" t="s">
        <v>84</v>
      </c>
      <c r="AV348" s="13" t="s">
        <v>82</v>
      </c>
      <c r="AW348" s="13" t="s">
        <v>33</v>
      </c>
      <c r="AX348" s="13" t="s">
        <v>77</v>
      </c>
      <c r="AY348" s="236" t="s">
        <v>117</v>
      </c>
    </row>
    <row r="349" s="13" customFormat="1">
      <c r="A349" s="13"/>
      <c r="B349" s="226"/>
      <c r="C349" s="227"/>
      <c r="D349" s="228" t="s">
        <v>126</v>
      </c>
      <c r="E349" s="229" t="s">
        <v>1</v>
      </c>
      <c r="F349" s="230" t="s">
        <v>272</v>
      </c>
      <c r="G349" s="227"/>
      <c r="H349" s="229" t="s">
        <v>1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126</v>
      </c>
      <c r="AU349" s="236" t="s">
        <v>84</v>
      </c>
      <c r="AV349" s="13" t="s">
        <v>82</v>
      </c>
      <c r="AW349" s="13" t="s">
        <v>33</v>
      </c>
      <c r="AX349" s="13" t="s">
        <v>77</v>
      </c>
      <c r="AY349" s="236" t="s">
        <v>117</v>
      </c>
    </row>
    <row r="350" s="13" customFormat="1">
      <c r="A350" s="13"/>
      <c r="B350" s="226"/>
      <c r="C350" s="227"/>
      <c r="D350" s="228" t="s">
        <v>126</v>
      </c>
      <c r="E350" s="229" t="s">
        <v>1</v>
      </c>
      <c r="F350" s="230" t="s">
        <v>291</v>
      </c>
      <c r="G350" s="227"/>
      <c r="H350" s="229" t="s">
        <v>1</v>
      </c>
      <c r="I350" s="231"/>
      <c r="J350" s="227"/>
      <c r="K350" s="227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126</v>
      </c>
      <c r="AU350" s="236" t="s">
        <v>84</v>
      </c>
      <c r="AV350" s="13" t="s">
        <v>82</v>
      </c>
      <c r="AW350" s="13" t="s">
        <v>33</v>
      </c>
      <c r="AX350" s="13" t="s">
        <v>77</v>
      </c>
      <c r="AY350" s="236" t="s">
        <v>117</v>
      </c>
    </row>
    <row r="351" s="13" customFormat="1">
      <c r="A351" s="13"/>
      <c r="B351" s="226"/>
      <c r="C351" s="227"/>
      <c r="D351" s="228" t="s">
        <v>126</v>
      </c>
      <c r="E351" s="229" t="s">
        <v>1</v>
      </c>
      <c r="F351" s="230" t="s">
        <v>276</v>
      </c>
      <c r="G351" s="227"/>
      <c r="H351" s="229" t="s">
        <v>1</v>
      </c>
      <c r="I351" s="231"/>
      <c r="J351" s="227"/>
      <c r="K351" s="227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126</v>
      </c>
      <c r="AU351" s="236" t="s">
        <v>84</v>
      </c>
      <c r="AV351" s="13" t="s">
        <v>82</v>
      </c>
      <c r="AW351" s="13" t="s">
        <v>33</v>
      </c>
      <c r="AX351" s="13" t="s">
        <v>77</v>
      </c>
      <c r="AY351" s="236" t="s">
        <v>117</v>
      </c>
    </row>
    <row r="352" s="13" customFormat="1">
      <c r="A352" s="13"/>
      <c r="B352" s="226"/>
      <c r="C352" s="227"/>
      <c r="D352" s="228" t="s">
        <v>126</v>
      </c>
      <c r="E352" s="229" t="s">
        <v>1</v>
      </c>
      <c r="F352" s="230" t="s">
        <v>277</v>
      </c>
      <c r="G352" s="227"/>
      <c r="H352" s="229" t="s">
        <v>1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126</v>
      </c>
      <c r="AU352" s="236" t="s">
        <v>84</v>
      </c>
      <c r="AV352" s="13" t="s">
        <v>82</v>
      </c>
      <c r="AW352" s="13" t="s">
        <v>33</v>
      </c>
      <c r="AX352" s="13" t="s">
        <v>77</v>
      </c>
      <c r="AY352" s="236" t="s">
        <v>117</v>
      </c>
    </row>
    <row r="353" s="13" customFormat="1">
      <c r="A353" s="13"/>
      <c r="B353" s="226"/>
      <c r="C353" s="227"/>
      <c r="D353" s="228" t="s">
        <v>126</v>
      </c>
      <c r="E353" s="229" t="s">
        <v>1</v>
      </c>
      <c r="F353" s="230" t="s">
        <v>292</v>
      </c>
      <c r="G353" s="227"/>
      <c r="H353" s="229" t="s">
        <v>1</v>
      </c>
      <c r="I353" s="231"/>
      <c r="J353" s="227"/>
      <c r="K353" s="227"/>
      <c r="L353" s="232"/>
      <c r="M353" s="233"/>
      <c r="N353" s="234"/>
      <c r="O353" s="234"/>
      <c r="P353" s="234"/>
      <c r="Q353" s="234"/>
      <c r="R353" s="234"/>
      <c r="S353" s="234"/>
      <c r="T353" s="23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6" t="s">
        <v>126</v>
      </c>
      <c r="AU353" s="236" t="s">
        <v>84</v>
      </c>
      <c r="AV353" s="13" t="s">
        <v>82</v>
      </c>
      <c r="AW353" s="13" t="s">
        <v>33</v>
      </c>
      <c r="AX353" s="13" t="s">
        <v>77</v>
      </c>
      <c r="AY353" s="236" t="s">
        <v>117</v>
      </c>
    </row>
    <row r="354" s="13" customFormat="1">
      <c r="A354" s="13"/>
      <c r="B354" s="226"/>
      <c r="C354" s="227"/>
      <c r="D354" s="228" t="s">
        <v>126</v>
      </c>
      <c r="E354" s="229" t="s">
        <v>1</v>
      </c>
      <c r="F354" s="230" t="s">
        <v>293</v>
      </c>
      <c r="G354" s="227"/>
      <c r="H354" s="229" t="s">
        <v>1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126</v>
      </c>
      <c r="AU354" s="236" t="s">
        <v>84</v>
      </c>
      <c r="AV354" s="13" t="s">
        <v>82</v>
      </c>
      <c r="AW354" s="13" t="s">
        <v>33</v>
      </c>
      <c r="AX354" s="13" t="s">
        <v>77</v>
      </c>
      <c r="AY354" s="236" t="s">
        <v>117</v>
      </c>
    </row>
    <row r="355" s="13" customFormat="1">
      <c r="A355" s="13"/>
      <c r="B355" s="226"/>
      <c r="C355" s="227"/>
      <c r="D355" s="228" t="s">
        <v>126</v>
      </c>
      <c r="E355" s="229" t="s">
        <v>1</v>
      </c>
      <c r="F355" s="230" t="s">
        <v>278</v>
      </c>
      <c r="G355" s="227"/>
      <c r="H355" s="229" t="s">
        <v>1</v>
      </c>
      <c r="I355" s="231"/>
      <c r="J355" s="227"/>
      <c r="K355" s="227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126</v>
      </c>
      <c r="AU355" s="236" t="s">
        <v>84</v>
      </c>
      <c r="AV355" s="13" t="s">
        <v>82</v>
      </c>
      <c r="AW355" s="13" t="s">
        <v>33</v>
      </c>
      <c r="AX355" s="13" t="s">
        <v>77</v>
      </c>
      <c r="AY355" s="236" t="s">
        <v>117</v>
      </c>
    </row>
    <row r="356" s="13" customFormat="1">
      <c r="A356" s="13"/>
      <c r="B356" s="226"/>
      <c r="C356" s="227"/>
      <c r="D356" s="228" t="s">
        <v>126</v>
      </c>
      <c r="E356" s="229" t="s">
        <v>1</v>
      </c>
      <c r="F356" s="230" t="s">
        <v>279</v>
      </c>
      <c r="G356" s="227"/>
      <c r="H356" s="229" t="s">
        <v>1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126</v>
      </c>
      <c r="AU356" s="236" t="s">
        <v>84</v>
      </c>
      <c r="AV356" s="13" t="s">
        <v>82</v>
      </c>
      <c r="AW356" s="13" t="s">
        <v>33</v>
      </c>
      <c r="AX356" s="13" t="s">
        <v>77</v>
      </c>
      <c r="AY356" s="236" t="s">
        <v>117</v>
      </c>
    </row>
    <row r="357" s="13" customFormat="1">
      <c r="A357" s="13"/>
      <c r="B357" s="226"/>
      <c r="C357" s="227"/>
      <c r="D357" s="228" t="s">
        <v>126</v>
      </c>
      <c r="E357" s="229" t="s">
        <v>1</v>
      </c>
      <c r="F357" s="230" t="s">
        <v>280</v>
      </c>
      <c r="G357" s="227"/>
      <c r="H357" s="229" t="s">
        <v>1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126</v>
      </c>
      <c r="AU357" s="236" t="s">
        <v>84</v>
      </c>
      <c r="AV357" s="13" t="s">
        <v>82</v>
      </c>
      <c r="AW357" s="13" t="s">
        <v>33</v>
      </c>
      <c r="AX357" s="13" t="s">
        <v>77</v>
      </c>
      <c r="AY357" s="236" t="s">
        <v>117</v>
      </c>
    </row>
    <row r="358" s="13" customFormat="1">
      <c r="A358" s="13"/>
      <c r="B358" s="226"/>
      <c r="C358" s="227"/>
      <c r="D358" s="228" t="s">
        <v>126</v>
      </c>
      <c r="E358" s="229" t="s">
        <v>1</v>
      </c>
      <c r="F358" s="230" t="s">
        <v>281</v>
      </c>
      <c r="G358" s="227"/>
      <c r="H358" s="229" t="s">
        <v>1</v>
      </c>
      <c r="I358" s="231"/>
      <c r="J358" s="227"/>
      <c r="K358" s="227"/>
      <c r="L358" s="232"/>
      <c r="M358" s="233"/>
      <c r="N358" s="234"/>
      <c r="O358" s="234"/>
      <c r="P358" s="234"/>
      <c r="Q358" s="234"/>
      <c r="R358" s="234"/>
      <c r="S358" s="234"/>
      <c r="T358" s="23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6" t="s">
        <v>126</v>
      </c>
      <c r="AU358" s="236" t="s">
        <v>84</v>
      </c>
      <c r="AV358" s="13" t="s">
        <v>82</v>
      </c>
      <c r="AW358" s="13" t="s">
        <v>33</v>
      </c>
      <c r="AX358" s="13" t="s">
        <v>77</v>
      </c>
      <c r="AY358" s="236" t="s">
        <v>117</v>
      </c>
    </row>
    <row r="359" s="13" customFormat="1">
      <c r="A359" s="13"/>
      <c r="B359" s="226"/>
      <c r="C359" s="227"/>
      <c r="D359" s="228" t="s">
        <v>126</v>
      </c>
      <c r="E359" s="229" t="s">
        <v>1</v>
      </c>
      <c r="F359" s="230" t="s">
        <v>282</v>
      </c>
      <c r="G359" s="227"/>
      <c r="H359" s="229" t="s">
        <v>1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126</v>
      </c>
      <c r="AU359" s="236" t="s">
        <v>84</v>
      </c>
      <c r="AV359" s="13" t="s">
        <v>82</v>
      </c>
      <c r="AW359" s="13" t="s">
        <v>33</v>
      </c>
      <c r="AX359" s="13" t="s">
        <v>77</v>
      </c>
      <c r="AY359" s="236" t="s">
        <v>117</v>
      </c>
    </row>
    <row r="360" s="13" customFormat="1">
      <c r="A360" s="13"/>
      <c r="B360" s="226"/>
      <c r="C360" s="227"/>
      <c r="D360" s="228" t="s">
        <v>126</v>
      </c>
      <c r="E360" s="229" t="s">
        <v>1</v>
      </c>
      <c r="F360" s="230" t="s">
        <v>300</v>
      </c>
      <c r="G360" s="227"/>
      <c r="H360" s="229" t="s">
        <v>1</v>
      </c>
      <c r="I360" s="231"/>
      <c r="J360" s="227"/>
      <c r="K360" s="227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126</v>
      </c>
      <c r="AU360" s="236" t="s">
        <v>84</v>
      </c>
      <c r="AV360" s="13" t="s">
        <v>82</v>
      </c>
      <c r="AW360" s="13" t="s">
        <v>33</v>
      </c>
      <c r="AX360" s="13" t="s">
        <v>77</v>
      </c>
      <c r="AY360" s="236" t="s">
        <v>117</v>
      </c>
    </row>
    <row r="361" s="13" customFormat="1">
      <c r="A361" s="13"/>
      <c r="B361" s="226"/>
      <c r="C361" s="227"/>
      <c r="D361" s="228" t="s">
        <v>126</v>
      </c>
      <c r="E361" s="229" t="s">
        <v>1</v>
      </c>
      <c r="F361" s="230" t="s">
        <v>284</v>
      </c>
      <c r="G361" s="227"/>
      <c r="H361" s="229" t="s">
        <v>1</v>
      </c>
      <c r="I361" s="231"/>
      <c r="J361" s="227"/>
      <c r="K361" s="227"/>
      <c r="L361" s="232"/>
      <c r="M361" s="233"/>
      <c r="N361" s="234"/>
      <c r="O361" s="234"/>
      <c r="P361" s="234"/>
      <c r="Q361" s="234"/>
      <c r="R361" s="234"/>
      <c r="S361" s="234"/>
      <c r="T361" s="23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6" t="s">
        <v>126</v>
      </c>
      <c r="AU361" s="236" t="s">
        <v>84</v>
      </c>
      <c r="AV361" s="13" t="s">
        <v>82</v>
      </c>
      <c r="AW361" s="13" t="s">
        <v>33</v>
      </c>
      <c r="AX361" s="13" t="s">
        <v>77</v>
      </c>
      <c r="AY361" s="236" t="s">
        <v>117</v>
      </c>
    </row>
    <row r="362" s="14" customFormat="1">
      <c r="A362" s="14"/>
      <c r="B362" s="237"/>
      <c r="C362" s="238"/>
      <c r="D362" s="228" t="s">
        <v>126</v>
      </c>
      <c r="E362" s="239" t="s">
        <v>1</v>
      </c>
      <c r="F362" s="240" t="s">
        <v>82</v>
      </c>
      <c r="G362" s="238"/>
      <c r="H362" s="241">
        <v>1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126</v>
      </c>
      <c r="AU362" s="247" t="s">
        <v>84</v>
      </c>
      <c r="AV362" s="14" t="s">
        <v>84</v>
      </c>
      <c r="AW362" s="14" t="s">
        <v>33</v>
      </c>
      <c r="AX362" s="14" t="s">
        <v>82</v>
      </c>
      <c r="AY362" s="247" t="s">
        <v>117</v>
      </c>
    </row>
    <row r="363" s="2" customFormat="1" ht="24.15" customHeight="1">
      <c r="A363" s="38"/>
      <c r="B363" s="39"/>
      <c r="C363" s="212" t="s">
        <v>306</v>
      </c>
      <c r="D363" s="212" t="s">
        <v>120</v>
      </c>
      <c r="E363" s="213" t="s">
        <v>307</v>
      </c>
      <c r="F363" s="214" t="s">
        <v>308</v>
      </c>
      <c r="G363" s="215" t="s">
        <v>261</v>
      </c>
      <c r="H363" s="216">
        <v>1</v>
      </c>
      <c r="I363" s="217"/>
      <c r="J363" s="218">
        <f>ROUND(I363*H363,2)</f>
        <v>0</v>
      </c>
      <c r="K363" s="219"/>
      <c r="L363" s="44"/>
      <c r="M363" s="220" t="s">
        <v>1</v>
      </c>
      <c r="N363" s="221" t="s">
        <v>42</v>
      </c>
      <c r="O363" s="91"/>
      <c r="P363" s="222">
        <f>O363*H363</f>
        <v>0</v>
      </c>
      <c r="Q363" s="222">
        <v>0</v>
      </c>
      <c r="R363" s="222">
        <f>Q363*H363</f>
        <v>0</v>
      </c>
      <c r="S363" s="222">
        <v>0</v>
      </c>
      <c r="T363" s="22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4" t="s">
        <v>124</v>
      </c>
      <c r="AT363" s="224" t="s">
        <v>120</v>
      </c>
      <c r="AU363" s="224" t="s">
        <v>84</v>
      </c>
      <c r="AY363" s="17" t="s">
        <v>117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7" t="s">
        <v>82</v>
      </c>
      <c r="BK363" s="225">
        <f>ROUND(I363*H363,2)</f>
        <v>0</v>
      </c>
      <c r="BL363" s="17" t="s">
        <v>124</v>
      </c>
      <c r="BM363" s="224" t="s">
        <v>309</v>
      </c>
    </row>
    <row r="364" s="13" customFormat="1">
      <c r="A364" s="13"/>
      <c r="B364" s="226"/>
      <c r="C364" s="227"/>
      <c r="D364" s="228" t="s">
        <v>126</v>
      </c>
      <c r="E364" s="229" t="s">
        <v>1</v>
      </c>
      <c r="F364" s="230" t="s">
        <v>310</v>
      </c>
      <c r="G364" s="227"/>
      <c r="H364" s="229" t="s">
        <v>1</v>
      </c>
      <c r="I364" s="231"/>
      <c r="J364" s="227"/>
      <c r="K364" s="227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126</v>
      </c>
      <c r="AU364" s="236" t="s">
        <v>84</v>
      </c>
      <c r="AV364" s="13" t="s">
        <v>82</v>
      </c>
      <c r="AW364" s="13" t="s">
        <v>33</v>
      </c>
      <c r="AX364" s="13" t="s">
        <v>77</v>
      </c>
      <c r="AY364" s="236" t="s">
        <v>117</v>
      </c>
    </row>
    <row r="365" s="13" customFormat="1">
      <c r="A365" s="13"/>
      <c r="B365" s="226"/>
      <c r="C365" s="227"/>
      <c r="D365" s="228" t="s">
        <v>126</v>
      </c>
      <c r="E365" s="229" t="s">
        <v>1</v>
      </c>
      <c r="F365" s="230" t="s">
        <v>264</v>
      </c>
      <c r="G365" s="227"/>
      <c r="H365" s="229" t="s">
        <v>1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126</v>
      </c>
      <c r="AU365" s="236" t="s">
        <v>84</v>
      </c>
      <c r="AV365" s="13" t="s">
        <v>82</v>
      </c>
      <c r="AW365" s="13" t="s">
        <v>33</v>
      </c>
      <c r="AX365" s="13" t="s">
        <v>77</v>
      </c>
      <c r="AY365" s="236" t="s">
        <v>117</v>
      </c>
    </row>
    <row r="366" s="13" customFormat="1">
      <c r="A366" s="13"/>
      <c r="B366" s="226"/>
      <c r="C366" s="227"/>
      <c r="D366" s="228" t="s">
        <v>126</v>
      </c>
      <c r="E366" s="229" t="s">
        <v>1</v>
      </c>
      <c r="F366" s="230" t="s">
        <v>311</v>
      </c>
      <c r="G366" s="227"/>
      <c r="H366" s="229" t="s">
        <v>1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126</v>
      </c>
      <c r="AU366" s="236" t="s">
        <v>84</v>
      </c>
      <c r="AV366" s="13" t="s">
        <v>82</v>
      </c>
      <c r="AW366" s="13" t="s">
        <v>33</v>
      </c>
      <c r="AX366" s="13" t="s">
        <v>77</v>
      </c>
      <c r="AY366" s="236" t="s">
        <v>117</v>
      </c>
    </row>
    <row r="367" s="13" customFormat="1">
      <c r="A367" s="13"/>
      <c r="B367" s="226"/>
      <c r="C367" s="227"/>
      <c r="D367" s="228" t="s">
        <v>126</v>
      </c>
      <c r="E367" s="229" t="s">
        <v>1</v>
      </c>
      <c r="F367" s="230" t="s">
        <v>266</v>
      </c>
      <c r="G367" s="227"/>
      <c r="H367" s="229" t="s">
        <v>1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126</v>
      </c>
      <c r="AU367" s="236" t="s">
        <v>84</v>
      </c>
      <c r="AV367" s="13" t="s">
        <v>82</v>
      </c>
      <c r="AW367" s="13" t="s">
        <v>33</v>
      </c>
      <c r="AX367" s="13" t="s">
        <v>77</v>
      </c>
      <c r="AY367" s="236" t="s">
        <v>117</v>
      </c>
    </row>
    <row r="368" s="13" customFormat="1">
      <c r="A368" s="13"/>
      <c r="B368" s="226"/>
      <c r="C368" s="227"/>
      <c r="D368" s="228" t="s">
        <v>126</v>
      </c>
      <c r="E368" s="229" t="s">
        <v>1</v>
      </c>
      <c r="F368" s="230" t="s">
        <v>267</v>
      </c>
      <c r="G368" s="227"/>
      <c r="H368" s="229" t="s">
        <v>1</v>
      </c>
      <c r="I368" s="231"/>
      <c r="J368" s="227"/>
      <c r="K368" s="227"/>
      <c r="L368" s="232"/>
      <c r="M368" s="233"/>
      <c r="N368" s="234"/>
      <c r="O368" s="234"/>
      <c r="P368" s="234"/>
      <c r="Q368" s="234"/>
      <c r="R368" s="234"/>
      <c r="S368" s="234"/>
      <c r="T368" s="23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6" t="s">
        <v>126</v>
      </c>
      <c r="AU368" s="236" t="s">
        <v>84</v>
      </c>
      <c r="AV368" s="13" t="s">
        <v>82</v>
      </c>
      <c r="AW368" s="13" t="s">
        <v>33</v>
      </c>
      <c r="AX368" s="13" t="s">
        <v>77</v>
      </c>
      <c r="AY368" s="236" t="s">
        <v>117</v>
      </c>
    </row>
    <row r="369" s="13" customFormat="1">
      <c r="A369" s="13"/>
      <c r="B369" s="226"/>
      <c r="C369" s="227"/>
      <c r="D369" s="228" t="s">
        <v>126</v>
      </c>
      <c r="E369" s="229" t="s">
        <v>1</v>
      </c>
      <c r="F369" s="230" t="s">
        <v>268</v>
      </c>
      <c r="G369" s="227"/>
      <c r="H369" s="229" t="s">
        <v>1</v>
      </c>
      <c r="I369" s="231"/>
      <c r="J369" s="227"/>
      <c r="K369" s="227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126</v>
      </c>
      <c r="AU369" s="236" t="s">
        <v>84</v>
      </c>
      <c r="AV369" s="13" t="s">
        <v>82</v>
      </c>
      <c r="AW369" s="13" t="s">
        <v>33</v>
      </c>
      <c r="AX369" s="13" t="s">
        <v>77</v>
      </c>
      <c r="AY369" s="236" t="s">
        <v>117</v>
      </c>
    </row>
    <row r="370" s="13" customFormat="1">
      <c r="A370" s="13"/>
      <c r="B370" s="226"/>
      <c r="C370" s="227"/>
      <c r="D370" s="228" t="s">
        <v>126</v>
      </c>
      <c r="E370" s="229" t="s">
        <v>1</v>
      </c>
      <c r="F370" s="230" t="s">
        <v>290</v>
      </c>
      <c r="G370" s="227"/>
      <c r="H370" s="229" t="s">
        <v>1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126</v>
      </c>
      <c r="AU370" s="236" t="s">
        <v>84</v>
      </c>
      <c r="AV370" s="13" t="s">
        <v>82</v>
      </c>
      <c r="AW370" s="13" t="s">
        <v>33</v>
      </c>
      <c r="AX370" s="13" t="s">
        <v>77</v>
      </c>
      <c r="AY370" s="236" t="s">
        <v>117</v>
      </c>
    </row>
    <row r="371" s="13" customFormat="1">
      <c r="A371" s="13"/>
      <c r="B371" s="226"/>
      <c r="C371" s="227"/>
      <c r="D371" s="228" t="s">
        <v>126</v>
      </c>
      <c r="E371" s="229" t="s">
        <v>1</v>
      </c>
      <c r="F371" s="230" t="s">
        <v>270</v>
      </c>
      <c r="G371" s="227"/>
      <c r="H371" s="229" t="s">
        <v>1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126</v>
      </c>
      <c r="AU371" s="236" t="s">
        <v>84</v>
      </c>
      <c r="AV371" s="13" t="s">
        <v>82</v>
      </c>
      <c r="AW371" s="13" t="s">
        <v>33</v>
      </c>
      <c r="AX371" s="13" t="s">
        <v>77</v>
      </c>
      <c r="AY371" s="236" t="s">
        <v>117</v>
      </c>
    </row>
    <row r="372" s="13" customFormat="1">
      <c r="A372" s="13"/>
      <c r="B372" s="226"/>
      <c r="C372" s="227"/>
      <c r="D372" s="228" t="s">
        <v>126</v>
      </c>
      <c r="E372" s="229" t="s">
        <v>1</v>
      </c>
      <c r="F372" s="230" t="s">
        <v>271</v>
      </c>
      <c r="G372" s="227"/>
      <c r="H372" s="229" t="s">
        <v>1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126</v>
      </c>
      <c r="AU372" s="236" t="s">
        <v>84</v>
      </c>
      <c r="AV372" s="13" t="s">
        <v>82</v>
      </c>
      <c r="AW372" s="13" t="s">
        <v>33</v>
      </c>
      <c r="AX372" s="13" t="s">
        <v>77</v>
      </c>
      <c r="AY372" s="236" t="s">
        <v>117</v>
      </c>
    </row>
    <row r="373" s="13" customFormat="1">
      <c r="A373" s="13"/>
      <c r="B373" s="226"/>
      <c r="C373" s="227"/>
      <c r="D373" s="228" t="s">
        <v>126</v>
      </c>
      <c r="E373" s="229" t="s">
        <v>1</v>
      </c>
      <c r="F373" s="230" t="s">
        <v>272</v>
      </c>
      <c r="G373" s="227"/>
      <c r="H373" s="229" t="s">
        <v>1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126</v>
      </c>
      <c r="AU373" s="236" t="s">
        <v>84</v>
      </c>
      <c r="AV373" s="13" t="s">
        <v>82</v>
      </c>
      <c r="AW373" s="13" t="s">
        <v>33</v>
      </c>
      <c r="AX373" s="13" t="s">
        <v>77</v>
      </c>
      <c r="AY373" s="236" t="s">
        <v>117</v>
      </c>
    </row>
    <row r="374" s="13" customFormat="1">
      <c r="A374" s="13"/>
      <c r="B374" s="226"/>
      <c r="C374" s="227"/>
      <c r="D374" s="228" t="s">
        <v>126</v>
      </c>
      <c r="E374" s="229" t="s">
        <v>1</v>
      </c>
      <c r="F374" s="230" t="s">
        <v>291</v>
      </c>
      <c r="G374" s="227"/>
      <c r="H374" s="229" t="s">
        <v>1</v>
      </c>
      <c r="I374" s="231"/>
      <c r="J374" s="227"/>
      <c r="K374" s="227"/>
      <c r="L374" s="232"/>
      <c r="M374" s="233"/>
      <c r="N374" s="234"/>
      <c r="O374" s="234"/>
      <c r="P374" s="234"/>
      <c r="Q374" s="234"/>
      <c r="R374" s="234"/>
      <c r="S374" s="234"/>
      <c r="T374" s="23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6" t="s">
        <v>126</v>
      </c>
      <c r="AU374" s="236" t="s">
        <v>84</v>
      </c>
      <c r="AV374" s="13" t="s">
        <v>82</v>
      </c>
      <c r="AW374" s="13" t="s">
        <v>33</v>
      </c>
      <c r="AX374" s="13" t="s">
        <v>77</v>
      </c>
      <c r="AY374" s="236" t="s">
        <v>117</v>
      </c>
    </row>
    <row r="375" s="13" customFormat="1">
      <c r="A375" s="13"/>
      <c r="B375" s="226"/>
      <c r="C375" s="227"/>
      <c r="D375" s="228" t="s">
        <v>126</v>
      </c>
      <c r="E375" s="229" t="s">
        <v>1</v>
      </c>
      <c r="F375" s="230" t="s">
        <v>276</v>
      </c>
      <c r="G375" s="227"/>
      <c r="H375" s="229" t="s">
        <v>1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126</v>
      </c>
      <c r="AU375" s="236" t="s">
        <v>84</v>
      </c>
      <c r="AV375" s="13" t="s">
        <v>82</v>
      </c>
      <c r="AW375" s="13" t="s">
        <v>33</v>
      </c>
      <c r="AX375" s="13" t="s">
        <v>77</v>
      </c>
      <c r="AY375" s="236" t="s">
        <v>117</v>
      </c>
    </row>
    <row r="376" s="13" customFormat="1">
      <c r="A376" s="13"/>
      <c r="B376" s="226"/>
      <c r="C376" s="227"/>
      <c r="D376" s="228" t="s">
        <v>126</v>
      </c>
      <c r="E376" s="229" t="s">
        <v>1</v>
      </c>
      <c r="F376" s="230" t="s">
        <v>277</v>
      </c>
      <c r="G376" s="227"/>
      <c r="H376" s="229" t="s">
        <v>1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126</v>
      </c>
      <c r="AU376" s="236" t="s">
        <v>84</v>
      </c>
      <c r="AV376" s="13" t="s">
        <v>82</v>
      </c>
      <c r="AW376" s="13" t="s">
        <v>33</v>
      </c>
      <c r="AX376" s="13" t="s">
        <v>77</v>
      </c>
      <c r="AY376" s="236" t="s">
        <v>117</v>
      </c>
    </row>
    <row r="377" s="13" customFormat="1">
      <c r="A377" s="13"/>
      <c r="B377" s="226"/>
      <c r="C377" s="227"/>
      <c r="D377" s="228" t="s">
        <v>126</v>
      </c>
      <c r="E377" s="229" t="s">
        <v>1</v>
      </c>
      <c r="F377" s="230" t="s">
        <v>292</v>
      </c>
      <c r="G377" s="227"/>
      <c r="H377" s="229" t="s">
        <v>1</v>
      </c>
      <c r="I377" s="231"/>
      <c r="J377" s="227"/>
      <c r="K377" s="227"/>
      <c r="L377" s="232"/>
      <c r="M377" s="233"/>
      <c r="N377" s="234"/>
      <c r="O377" s="234"/>
      <c r="P377" s="234"/>
      <c r="Q377" s="234"/>
      <c r="R377" s="234"/>
      <c r="S377" s="234"/>
      <c r="T377" s="23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6" t="s">
        <v>126</v>
      </c>
      <c r="AU377" s="236" t="s">
        <v>84</v>
      </c>
      <c r="AV377" s="13" t="s">
        <v>82</v>
      </c>
      <c r="AW377" s="13" t="s">
        <v>33</v>
      </c>
      <c r="AX377" s="13" t="s">
        <v>77</v>
      </c>
      <c r="AY377" s="236" t="s">
        <v>117</v>
      </c>
    </row>
    <row r="378" s="13" customFormat="1">
      <c r="A378" s="13"/>
      <c r="B378" s="226"/>
      <c r="C378" s="227"/>
      <c r="D378" s="228" t="s">
        <v>126</v>
      </c>
      <c r="E378" s="229" t="s">
        <v>1</v>
      </c>
      <c r="F378" s="230" t="s">
        <v>293</v>
      </c>
      <c r="G378" s="227"/>
      <c r="H378" s="229" t="s">
        <v>1</v>
      </c>
      <c r="I378" s="231"/>
      <c r="J378" s="227"/>
      <c r="K378" s="227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126</v>
      </c>
      <c r="AU378" s="236" t="s">
        <v>84</v>
      </c>
      <c r="AV378" s="13" t="s">
        <v>82</v>
      </c>
      <c r="AW378" s="13" t="s">
        <v>33</v>
      </c>
      <c r="AX378" s="13" t="s">
        <v>77</v>
      </c>
      <c r="AY378" s="236" t="s">
        <v>117</v>
      </c>
    </row>
    <row r="379" s="13" customFormat="1">
      <c r="A379" s="13"/>
      <c r="B379" s="226"/>
      <c r="C379" s="227"/>
      <c r="D379" s="228" t="s">
        <v>126</v>
      </c>
      <c r="E379" s="229" t="s">
        <v>1</v>
      </c>
      <c r="F379" s="230" t="s">
        <v>278</v>
      </c>
      <c r="G379" s="227"/>
      <c r="H379" s="229" t="s">
        <v>1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126</v>
      </c>
      <c r="AU379" s="236" t="s">
        <v>84</v>
      </c>
      <c r="AV379" s="13" t="s">
        <v>82</v>
      </c>
      <c r="AW379" s="13" t="s">
        <v>33</v>
      </c>
      <c r="AX379" s="13" t="s">
        <v>77</v>
      </c>
      <c r="AY379" s="236" t="s">
        <v>117</v>
      </c>
    </row>
    <row r="380" s="13" customFormat="1">
      <c r="A380" s="13"/>
      <c r="B380" s="226"/>
      <c r="C380" s="227"/>
      <c r="D380" s="228" t="s">
        <v>126</v>
      </c>
      <c r="E380" s="229" t="s">
        <v>1</v>
      </c>
      <c r="F380" s="230" t="s">
        <v>279</v>
      </c>
      <c r="G380" s="227"/>
      <c r="H380" s="229" t="s">
        <v>1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126</v>
      </c>
      <c r="AU380" s="236" t="s">
        <v>84</v>
      </c>
      <c r="AV380" s="13" t="s">
        <v>82</v>
      </c>
      <c r="AW380" s="13" t="s">
        <v>33</v>
      </c>
      <c r="AX380" s="13" t="s">
        <v>77</v>
      </c>
      <c r="AY380" s="236" t="s">
        <v>117</v>
      </c>
    </row>
    <row r="381" s="13" customFormat="1">
      <c r="A381" s="13"/>
      <c r="B381" s="226"/>
      <c r="C381" s="227"/>
      <c r="D381" s="228" t="s">
        <v>126</v>
      </c>
      <c r="E381" s="229" t="s">
        <v>1</v>
      </c>
      <c r="F381" s="230" t="s">
        <v>280</v>
      </c>
      <c r="G381" s="227"/>
      <c r="H381" s="229" t="s">
        <v>1</v>
      </c>
      <c r="I381" s="231"/>
      <c r="J381" s="227"/>
      <c r="K381" s="227"/>
      <c r="L381" s="232"/>
      <c r="M381" s="233"/>
      <c r="N381" s="234"/>
      <c r="O381" s="234"/>
      <c r="P381" s="234"/>
      <c r="Q381" s="234"/>
      <c r="R381" s="234"/>
      <c r="S381" s="234"/>
      <c r="T381" s="235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6" t="s">
        <v>126</v>
      </c>
      <c r="AU381" s="236" t="s">
        <v>84</v>
      </c>
      <c r="AV381" s="13" t="s">
        <v>82</v>
      </c>
      <c r="AW381" s="13" t="s">
        <v>33</v>
      </c>
      <c r="AX381" s="13" t="s">
        <v>77</v>
      </c>
      <c r="AY381" s="236" t="s">
        <v>117</v>
      </c>
    </row>
    <row r="382" s="13" customFormat="1">
      <c r="A382" s="13"/>
      <c r="B382" s="226"/>
      <c r="C382" s="227"/>
      <c r="D382" s="228" t="s">
        <v>126</v>
      </c>
      <c r="E382" s="229" t="s">
        <v>1</v>
      </c>
      <c r="F382" s="230" t="s">
        <v>281</v>
      </c>
      <c r="G382" s="227"/>
      <c r="H382" s="229" t="s">
        <v>1</v>
      </c>
      <c r="I382" s="231"/>
      <c r="J382" s="227"/>
      <c r="K382" s="227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126</v>
      </c>
      <c r="AU382" s="236" t="s">
        <v>84</v>
      </c>
      <c r="AV382" s="13" t="s">
        <v>82</v>
      </c>
      <c r="AW382" s="13" t="s">
        <v>33</v>
      </c>
      <c r="AX382" s="13" t="s">
        <v>77</v>
      </c>
      <c r="AY382" s="236" t="s">
        <v>117</v>
      </c>
    </row>
    <row r="383" s="13" customFormat="1">
      <c r="A383" s="13"/>
      <c r="B383" s="226"/>
      <c r="C383" s="227"/>
      <c r="D383" s="228" t="s">
        <v>126</v>
      </c>
      <c r="E383" s="229" t="s">
        <v>1</v>
      </c>
      <c r="F383" s="230" t="s">
        <v>282</v>
      </c>
      <c r="G383" s="227"/>
      <c r="H383" s="229" t="s">
        <v>1</v>
      </c>
      <c r="I383" s="231"/>
      <c r="J383" s="227"/>
      <c r="K383" s="227"/>
      <c r="L383" s="232"/>
      <c r="M383" s="233"/>
      <c r="N383" s="234"/>
      <c r="O383" s="234"/>
      <c r="P383" s="234"/>
      <c r="Q383" s="234"/>
      <c r="R383" s="234"/>
      <c r="S383" s="234"/>
      <c r="T383" s="235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6" t="s">
        <v>126</v>
      </c>
      <c r="AU383" s="236" t="s">
        <v>84</v>
      </c>
      <c r="AV383" s="13" t="s">
        <v>82</v>
      </c>
      <c r="AW383" s="13" t="s">
        <v>33</v>
      </c>
      <c r="AX383" s="13" t="s">
        <v>77</v>
      </c>
      <c r="AY383" s="236" t="s">
        <v>117</v>
      </c>
    </row>
    <row r="384" s="13" customFormat="1">
      <c r="A384" s="13"/>
      <c r="B384" s="226"/>
      <c r="C384" s="227"/>
      <c r="D384" s="228" t="s">
        <v>126</v>
      </c>
      <c r="E384" s="229" t="s">
        <v>1</v>
      </c>
      <c r="F384" s="230" t="s">
        <v>300</v>
      </c>
      <c r="G384" s="227"/>
      <c r="H384" s="229" t="s">
        <v>1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126</v>
      </c>
      <c r="AU384" s="236" t="s">
        <v>84</v>
      </c>
      <c r="AV384" s="13" t="s">
        <v>82</v>
      </c>
      <c r="AW384" s="13" t="s">
        <v>33</v>
      </c>
      <c r="AX384" s="13" t="s">
        <v>77</v>
      </c>
      <c r="AY384" s="236" t="s">
        <v>117</v>
      </c>
    </row>
    <row r="385" s="13" customFormat="1">
      <c r="A385" s="13"/>
      <c r="B385" s="226"/>
      <c r="C385" s="227"/>
      <c r="D385" s="228" t="s">
        <v>126</v>
      </c>
      <c r="E385" s="229" t="s">
        <v>1</v>
      </c>
      <c r="F385" s="230" t="s">
        <v>284</v>
      </c>
      <c r="G385" s="227"/>
      <c r="H385" s="229" t="s">
        <v>1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126</v>
      </c>
      <c r="AU385" s="236" t="s">
        <v>84</v>
      </c>
      <c r="AV385" s="13" t="s">
        <v>82</v>
      </c>
      <c r="AW385" s="13" t="s">
        <v>33</v>
      </c>
      <c r="AX385" s="13" t="s">
        <v>77</v>
      </c>
      <c r="AY385" s="236" t="s">
        <v>117</v>
      </c>
    </row>
    <row r="386" s="14" customFormat="1">
      <c r="A386" s="14"/>
      <c r="B386" s="237"/>
      <c r="C386" s="238"/>
      <c r="D386" s="228" t="s">
        <v>126</v>
      </c>
      <c r="E386" s="239" t="s">
        <v>1</v>
      </c>
      <c r="F386" s="240" t="s">
        <v>82</v>
      </c>
      <c r="G386" s="238"/>
      <c r="H386" s="241">
        <v>1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126</v>
      </c>
      <c r="AU386" s="247" t="s">
        <v>84</v>
      </c>
      <c r="AV386" s="14" t="s">
        <v>84</v>
      </c>
      <c r="AW386" s="14" t="s">
        <v>33</v>
      </c>
      <c r="AX386" s="14" t="s">
        <v>82</v>
      </c>
      <c r="AY386" s="247" t="s">
        <v>117</v>
      </c>
    </row>
    <row r="387" s="2" customFormat="1" ht="33" customHeight="1">
      <c r="A387" s="38"/>
      <c r="B387" s="39"/>
      <c r="C387" s="212" t="s">
        <v>312</v>
      </c>
      <c r="D387" s="212" t="s">
        <v>120</v>
      </c>
      <c r="E387" s="213" t="s">
        <v>313</v>
      </c>
      <c r="F387" s="214" t="s">
        <v>314</v>
      </c>
      <c r="G387" s="215" t="s">
        <v>261</v>
      </c>
      <c r="H387" s="216">
        <v>1</v>
      </c>
      <c r="I387" s="217"/>
      <c r="J387" s="218">
        <f>ROUND(I387*H387,2)</f>
        <v>0</v>
      </c>
      <c r="K387" s="219"/>
      <c r="L387" s="44"/>
      <c r="M387" s="220" t="s">
        <v>1</v>
      </c>
      <c r="N387" s="221" t="s">
        <v>42</v>
      </c>
      <c r="O387" s="91"/>
      <c r="P387" s="222">
        <f>O387*H387</f>
        <v>0</v>
      </c>
      <c r="Q387" s="222">
        <v>0</v>
      </c>
      <c r="R387" s="222">
        <f>Q387*H387</f>
        <v>0</v>
      </c>
      <c r="S387" s="222">
        <v>0</v>
      </c>
      <c r="T387" s="223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4" t="s">
        <v>124</v>
      </c>
      <c r="AT387" s="224" t="s">
        <v>120</v>
      </c>
      <c r="AU387" s="224" t="s">
        <v>84</v>
      </c>
      <c r="AY387" s="17" t="s">
        <v>117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7" t="s">
        <v>82</v>
      </c>
      <c r="BK387" s="225">
        <f>ROUND(I387*H387,2)</f>
        <v>0</v>
      </c>
      <c r="BL387" s="17" t="s">
        <v>124</v>
      </c>
      <c r="BM387" s="224" t="s">
        <v>315</v>
      </c>
    </row>
    <row r="388" s="13" customFormat="1">
      <c r="A388" s="13"/>
      <c r="B388" s="226"/>
      <c r="C388" s="227"/>
      <c r="D388" s="228" t="s">
        <v>126</v>
      </c>
      <c r="E388" s="229" t="s">
        <v>1</v>
      </c>
      <c r="F388" s="230" t="s">
        <v>316</v>
      </c>
      <c r="G388" s="227"/>
      <c r="H388" s="229" t="s">
        <v>1</v>
      </c>
      <c r="I388" s="231"/>
      <c r="J388" s="227"/>
      <c r="K388" s="227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126</v>
      </c>
      <c r="AU388" s="236" t="s">
        <v>84</v>
      </c>
      <c r="AV388" s="13" t="s">
        <v>82</v>
      </c>
      <c r="AW388" s="13" t="s">
        <v>33</v>
      </c>
      <c r="AX388" s="13" t="s">
        <v>77</v>
      </c>
      <c r="AY388" s="236" t="s">
        <v>117</v>
      </c>
    </row>
    <row r="389" s="13" customFormat="1">
      <c r="A389" s="13"/>
      <c r="B389" s="226"/>
      <c r="C389" s="227"/>
      <c r="D389" s="228" t="s">
        <v>126</v>
      </c>
      <c r="E389" s="229" t="s">
        <v>1</v>
      </c>
      <c r="F389" s="230" t="s">
        <v>264</v>
      </c>
      <c r="G389" s="227"/>
      <c r="H389" s="229" t="s">
        <v>1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126</v>
      </c>
      <c r="AU389" s="236" t="s">
        <v>84</v>
      </c>
      <c r="AV389" s="13" t="s">
        <v>82</v>
      </c>
      <c r="AW389" s="13" t="s">
        <v>33</v>
      </c>
      <c r="AX389" s="13" t="s">
        <v>77</v>
      </c>
      <c r="AY389" s="236" t="s">
        <v>117</v>
      </c>
    </row>
    <row r="390" s="13" customFormat="1">
      <c r="A390" s="13"/>
      <c r="B390" s="226"/>
      <c r="C390" s="227"/>
      <c r="D390" s="228" t="s">
        <v>126</v>
      </c>
      <c r="E390" s="229" t="s">
        <v>1</v>
      </c>
      <c r="F390" s="230" t="s">
        <v>317</v>
      </c>
      <c r="G390" s="227"/>
      <c r="H390" s="229" t="s">
        <v>1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126</v>
      </c>
      <c r="AU390" s="236" t="s">
        <v>84</v>
      </c>
      <c r="AV390" s="13" t="s">
        <v>82</v>
      </c>
      <c r="AW390" s="13" t="s">
        <v>33</v>
      </c>
      <c r="AX390" s="13" t="s">
        <v>77</v>
      </c>
      <c r="AY390" s="236" t="s">
        <v>117</v>
      </c>
    </row>
    <row r="391" s="13" customFormat="1">
      <c r="A391" s="13"/>
      <c r="B391" s="226"/>
      <c r="C391" s="227"/>
      <c r="D391" s="228" t="s">
        <v>126</v>
      </c>
      <c r="E391" s="229" t="s">
        <v>1</v>
      </c>
      <c r="F391" s="230" t="s">
        <v>266</v>
      </c>
      <c r="G391" s="227"/>
      <c r="H391" s="229" t="s">
        <v>1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126</v>
      </c>
      <c r="AU391" s="236" t="s">
        <v>84</v>
      </c>
      <c r="AV391" s="13" t="s">
        <v>82</v>
      </c>
      <c r="AW391" s="13" t="s">
        <v>33</v>
      </c>
      <c r="AX391" s="13" t="s">
        <v>77</v>
      </c>
      <c r="AY391" s="236" t="s">
        <v>117</v>
      </c>
    </row>
    <row r="392" s="13" customFormat="1">
      <c r="A392" s="13"/>
      <c r="B392" s="226"/>
      <c r="C392" s="227"/>
      <c r="D392" s="228" t="s">
        <v>126</v>
      </c>
      <c r="E392" s="229" t="s">
        <v>1</v>
      </c>
      <c r="F392" s="230" t="s">
        <v>267</v>
      </c>
      <c r="G392" s="227"/>
      <c r="H392" s="229" t="s">
        <v>1</v>
      </c>
      <c r="I392" s="231"/>
      <c r="J392" s="227"/>
      <c r="K392" s="227"/>
      <c r="L392" s="232"/>
      <c r="M392" s="233"/>
      <c r="N392" s="234"/>
      <c r="O392" s="234"/>
      <c r="P392" s="234"/>
      <c r="Q392" s="234"/>
      <c r="R392" s="234"/>
      <c r="S392" s="234"/>
      <c r="T392" s="23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6" t="s">
        <v>126</v>
      </c>
      <c r="AU392" s="236" t="s">
        <v>84</v>
      </c>
      <c r="AV392" s="13" t="s">
        <v>82</v>
      </c>
      <c r="AW392" s="13" t="s">
        <v>33</v>
      </c>
      <c r="AX392" s="13" t="s">
        <v>77</v>
      </c>
      <c r="AY392" s="236" t="s">
        <v>117</v>
      </c>
    </row>
    <row r="393" s="13" customFormat="1">
      <c r="A393" s="13"/>
      <c r="B393" s="226"/>
      <c r="C393" s="227"/>
      <c r="D393" s="228" t="s">
        <v>126</v>
      </c>
      <c r="E393" s="229" t="s">
        <v>1</v>
      </c>
      <c r="F393" s="230" t="s">
        <v>268</v>
      </c>
      <c r="G393" s="227"/>
      <c r="H393" s="229" t="s">
        <v>1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126</v>
      </c>
      <c r="AU393" s="236" t="s">
        <v>84</v>
      </c>
      <c r="AV393" s="13" t="s">
        <v>82</v>
      </c>
      <c r="AW393" s="13" t="s">
        <v>33</v>
      </c>
      <c r="AX393" s="13" t="s">
        <v>77</v>
      </c>
      <c r="AY393" s="236" t="s">
        <v>117</v>
      </c>
    </row>
    <row r="394" s="13" customFormat="1">
      <c r="A394" s="13"/>
      <c r="B394" s="226"/>
      <c r="C394" s="227"/>
      <c r="D394" s="228" t="s">
        <v>126</v>
      </c>
      <c r="E394" s="229" t="s">
        <v>1</v>
      </c>
      <c r="F394" s="230" t="s">
        <v>269</v>
      </c>
      <c r="G394" s="227"/>
      <c r="H394" s="229" t="s">
        <v>1</v>
      </c>
      <c r="I394" s="231"/>
      <c r="J394" s="227"/>
      <c r="K394" s="227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126</v>
      </c>
      <c r="AU394" s="236" t="s">
        <v>84</v>
      </c>
      <c r="AV394" s="13" t="s">
        <v>82</v>
      </c>
      <c r="AW394" s="13" t="s">
        <v>33</v>
      </c>
      <c r="AX394" s="13" t="s">
        <v>77</v>
      </c>
      <c r="AY394" s="236" t="s">
        <v>117</v>
      </c>
    </row>
    <row r="395" s="13" customFormat="1">
      <c r="A395" s="13"/>
      <c r="B395" s="226"/>
      <c r="C395" s="227"/>
      <c r="D395" s="228" t="s">
        <v>126</v>
      </c>
      <c r="E395" s="229" t="s">
        <v>1</v>
      </c>
      <c r="F395" s="230" t="s">
        <v>270</v>
      </c>
      <c r="G395" s="227"/>
      <c r="H395" s="229" t="s">
        <v>1</v>
      </c>
      <c r="I395" s="231"/>
      <c r="J395" s="227"/>
      <c r="K395" s="227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126</v>
      </c>
      <c r="AU395" s="236" t="s">
        <v>84</v>
      </c>
      <c r="AV395" s="13" t="s">
        <v>82</v>
      </c>
      <c r="AW395" s="13" t="s">
        <v>33</v>
      </c>
      <c r="AX395" s="13" t="s">
        <v>77</v>
      </c>
      <c r="AY395" s="236" t="s">
        <v>117</v>
      </c>
    </row>
    <row r="396" s="13" customFormat="1">
      <c r="A396" s="13"/>
      <c r="B396" s="226"/>
      <c r="C396" s="227"/>
      <c r="D396" s="228" t="s">
        <v>126</v>
      </c>
      <c r="E396" s="229" t="s">
        <v>1</v>
      </c>
      <c r="F396" s="230" t="s">
        <v>271</v>
      </c>
      <c r="G396" s="227"/>
      <c r="H396" s="229" t="s">
        <v>1</v>
      </c>
      <c r="I396" s="231"/>
      <c r="J396" s="227"/>
      <c r="K396" s="227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126</v>
      </c>
      <c r="AU396" s="236" t="s">
        <v>84</v>
      </c>
      <c r="AV396" s="13" t="s">
        <v>82</v>
      </c>
      <c r="AW396" s="13" t="s">
        <v>33</v>
      </c>
      <c r="AX396" s="13" t="s">
        <v>77</v>
      </c>
      <c r="AY396" s="236" t="s">
        <v>117</v>
      </c>
    </row>
    <row r="397" s="13" customFormat="1">
      <c r="A397" s="13"/>
      <c r="B397" s="226"/>
      <c r="C397" s="227"/>
      <c r="D397" s="228" t="s">
        <v>126</v>
      </c>
      <c r="E397" s="229" t="s">
        <v>1</v>
      </c>
      <c r="F397" s="230" t="s">
        <v>272</v>
      </c>
      <c r="G397" s="227"/>
      <c r="H397" s="229" t="s">
        <v>1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126</v>
      </c>
      <c r="AU397" s="236" t="s">
        <v>84</v>
      </c>
      <c r="AV397" s="13" t="s">
        <v>82</v>
      </c>
      <c r="AW397" s="13" t="s">
        <v>33</v>
      </c>
      <c r="AX397" s="13" t="s">
        <v>77</v>
      </c>
      <c r="AY397" s="236" t="s">
        <v>117</v>
      </c>
    </row>
    <row r="398" s="13" customFormat="1">
      <c r="A398" s="13"/>
      <c r="B398" s="226"/>
      <c r="C398" s="227"/>
      <c r="D398" s="228" t="s">
        <v>126</v>
      </c>
      <c r="E398" s="229" t="s">
        <v>1</v>
      </c>
      <c r="F398" s="230" t="s">
        <v>273</v>
      </c>
      <c r="G398" s="227"/>
      <c r="H398" s="229" t="s">
        <v>1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126</v>
      </c>
      <c r="AU398" s="236" t="s">
        <v>84</v>
      </c>
      <c r="AV398" s="13" t="s">
        <v>82</v>
      </c>
      <c r="AW398" s="13" t="s">
        <v>33</v>
      </c>
      <c r="AX398" s="13" t="s">
        <v>77</v>
      </c>
      <c r="AY398" s="236" t="s">
        <v>117</v>
      </c>
    </row>
    <row r="399" s="13" customFormat="1">
      <c r="A399" s="13"/>
      <c r="B399" s="226"/>
      <c r="C399" s="227"/>
      <c r="D399" s="228" t="s">
        <v>126</v>
      </c>
      <c r="E399" s="229" t="s">
        <v>1</v>
      </c>
      <c r="F399" s="230" t="s">
        <v>274</v>
      </c>
      <c r="G399" s="227"/>
      <c r="H399" s="229" t="s">
        <v>1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126</v>
      </c>
      <c r="AU399" s="236" t="s">
        <v>84</v>
      </c>
      <c r="AV399" s="13" t="s">
        <v>82</v>
      </c>
      <c r="AW399" s="13" t="s">
        <v>33</v>
      </c>
      <c r="AX399" s="13" t="s">
        <v>77</v>
      </c>
      <c r="AY399" s="236" t="s">
        <v>117</v>
      </c>
    </row>
    <row r="400" s="13" customFormat="1">
      <c r="A400" s="13"/>
      <c r="B400" s="226"/>
      <c r="C400" s="227"/>
      <c r="D400" s="228" t="s">
        <v>126</v>
      </c>
      <c r="E400" s="229" t="s">
        <v>1</v>
      </c>
      <c r="F400" s="230" t="s">
        <v>275</v>
      </c>
      <c r="G400" s="227"/>
      <c r="H400" s="229" t="s">
        <v>1</v>
      </c>
      <c r="I400" s="231"/>
      <c r="J400" s="227"/>
      <c r="K400" s="227"/>
      <c r="L400" s="232"/>
      <c r="M400" s="233"/>
      <c r="N400" s="234"/>
      <c r="O400" s="234"/>
      <c r="P400" s="234"/>
      <c r="Q400" s="234"/>
      <c r="R400" s="234"/>
      <c r="S400" s="234"/>
      <c r="T400" s="23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6" t="s">
        <v>126</v>
      </c>
      <c r="AU400" s="236" t="s">
        <v>84</v>
      </c>
      <c r="AV400" s="13" t="s">
        <v>82</v>
      </c>
      <c r="AW400" s="13" t="s">
        <v>33</v>
      </c>
      <c r="AX400" s="13" t="s">
        <v>77</v>
      </c>
      <c r="AY400" s="236" t="s">
        <v>117</v>
      </c>
    </row>
    <row r="401" s="13" customFormat="1">
      <c r="A401" s="13"/>
      <c r="B401" s="226"/>
      <c r="C401" s="227"/>
      <c r="D401" s="228" t="s">
        <v>126</v>
      </c>
      <c r="E401" s="229" t="s">
        <v>1</v>
      </c>
      <c r="F401" s="230" t="s">
        <v>276</v>
      </c>
      <c r="G401" s="227"/>
      <c r="H401" s="229" t="s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126</v>
      </c>
      <c r="AU401" s="236" t="s">
        <v>84</v>
      </c>
      <c r="AV401" s="13" t="s">
        <v>82</v>
      </c>
      <c r="AW401" s="13" t="s">
        <v>33</v>
      </c>
      <c r="AX401" s="13" t="s">
        <v>77</v>
      </c>
      <c r="AY401" s="236" t="s">
        <v>117</v>
      </c>
    </row>
    <row r="402" s="13" customFormat="1">
      <c r="A402" s="13"/>
      <c r="B402" s="226"/>
      <c r="C402" s="227"/>
      <c r="D402" s="228" t="s">
        <v>126</v>
      </c>
      <c r="E402" s="229" t="s">
        <v>1</v>
      </c>
      <c r="F402" s="230" t="s">
        <v>277</v>
      </c>
      <c r="G402" s="227"/>
      <c r="H402" s="229" t="s">
        <v>1</v>
      </c>
      <c r="I402" s="231"/>
      <c r="J402" s="227"/>
      <c r="K402" s="227"/>
      <c r="L402" s="232"/>
      <c r="M402" s="233"/>
      <c r="N402" s="234"/>
      <c r="O402" s="234"/>
      <c r="P402" s="234"/>
      <c r="Q402" s="234"/>
      <c r="R402" s="234"/>
      <c r="S402" s="234"/>
      <c r="T402" s="23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6" t="s">
        <v>126</v>
      </c>
      <c r="AU402" s="236" t="s">
        <v>84</v>
      </c>
      <c r="AV402" s="13" t="s">
        <v>82</v>
      </c>
      <c r="AW402" s="13" t="s">
        <v>33</v>
      </c>
      <c r="AX402" s="13" t="s">
        <v>77</v>
      </c>
      <c r="AY402" s="236" t="s">
        <v>117</v>
      </c>
    </row>
    <row r="403" s="13" customFormat="1">
      <c r="A403" s="13"/>
      <c r="B403" s="226"/>
      <c r="C403" s="227"/>
      <c r="D403" s="228" t="s">
        <v>126</v>
      </c>
      <c r="E403" s="229" t="s">
        <v>1</v>
      </c>
      <c r="F403" s="230" t="s">
        <v>278</v>
      </c>
      <c r="G403" s="227"/>
      <c r="H403" s="229" t="s">
        <v>1</v>
      </c>
      <c r="I403" s="231"/>
      <c r="J403" s="227"/>
      <c r="K403" s="227"/>
      <c r="L403" s="232"/>
      <c r="M403" s="233"/>
      <c r="N403" s="234"/>
      <c r="O403" s="234"/>
      <c r="P403" s="234"/>
      <c r="Q403" s="234"/>
      <c r="R403" s="234"/>
      <c r="S403" s="234"/>
      <c r="T403" s="235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6" t="s">
        <v>126</v>
      </c>
      <c r="AU403" s="236" t="s">
        <v>84</v>
      </c>
      <c r="AV403" s="13" t="s">
        <v>82</v>
      </c>
      <c r="AW403" s="13" t="s">
        <v>33</v>
      </c>
      <c r="AX403" s="13" t="s">
        <v>77</v>
      </c>
      <c r="AY403" s="236" t="s">
        <v>117</v>
      </c>
    </row>
    <row r="404" s="13" customFormat="1">
      <c r="A404" s="13"/>
      <c r="B404" s="226"/>
      <c r="C404" s="227"/>
      <c r="D404" s="228" t="s">
        <v>126</v>
      </c>
      <c r="E404" s="229" t="s">
        <v>1</v>
      </c>
      <c r="F404" s="230" t="s">
        <v>279</v>
      </c>
      <c r="G404" s="227"/>
      <c r="H404" s="229" t="s">
        <v>1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126</v>
      </c>
      <c r="AU404" s="236" t="s">
        <v>84</v>
      </c>
      <c r="AV404" s="13" t="s">
        <v>82</v>
      </c>
      <c r="AW404" s="13" t="s">
        <v>33</v>
      </c>
      <c r="AX404" s="13" t="s">
        <v>77</v>
      </c>
      <c r="AY404" s="236" t="s">
        <v>117</v>
      </c>
    </row>
    <row r="405" s="13" customFormat="1">
      <c r="A405" s="13"/>
      <c r="B405" s="226"/>
      <c r="C405" s="227"/>
      <c r="D405" s="228" t="s">
        <v>126</v>
      </c>
      <c r="E405" s="229" t="s">
        <v>1</v>
      </c>
      <c r="F405" s="230" t="s">
        <v>280</v>
      </c>
      <c r="G405" s="227"/>
      <c r="H405" s="229" t="s">
        <v>1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126</v>
      </c>
      <c r="AU405" s="236" t="s">
        <v>84</v>
      </c>
      <c r="AV405" s="13" t="s">
        <v>82</v>
      </c>
      <c r="AW405" s="13" t="s">
        <v>33</v>
      </c>
      <c r="AX405" s="13" t="s">
        <v>77</v>
      </c>
      <c r="AY405" s="236" t="s">
        <v>117</v>
      </c>
    </row>
    <row r="406" s="13" customFormat="1">
      <c r="A406" s="13"/>
      <c r="B406" s="226"/>
      <c r="C406" s="227"/>
      <c r="D406" s="228" t="s">
        <v>126</v>
      </c>
      <c r="E406" s="229" t="s">
        <v>1</v>
      </c>
      <c r="F406" s="230" t="s">
        <v>318</v>
      </c>
      <c r="G406" s="227"/>
      <c r="H406" s="229" t="s">
        <v>1</v>
      </c>
      <c r="I406" s="231"/>
      <c r="J406" s="227"/>
      <c r="K406" s="227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126</v>
      </c>
      <c r="AU406" s="236" t="s">
        <v>84</v>
      </c>
      <c r="AV406" s="13" t="s">
        <v>82</v>
      </c>
      <c r="AW406" s="13" t="s">
        <v>33</v>
      </c>
      <c r="AX406" s="13" t="s">
        <v>77</v>
      </c>
      <c r="AY406" s="236" t="s">
        <v>117</v>
      </c>
    </row>
    <row r="407" s="13" customFormat="1">
      <c r="A407" s="13"/>
      <c r="B407" s="226"/>
      <c r="C407" s="227"/>
      <c r="D407" s="228" t="s">
        <v>126</v>
      </c>
      <c r="E407" s="229" t="s">
        <v>1</v>
      </c>
      <c r="F407" s="230" t="s">
        <v>282</v>
      </c>
      <c r="G407" s="227"/>
      <c r="H407" s="229" t="s">
        <v>1</v>
      </c>
      <c r="I407" s="231"/>
      <c r="J407" s="227"/>
      <c r="K407" s="227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126</v>
      </c>
      <c r="AU407" s="236" t="s">
        <v>84</v>
      </c>
      <c r="AV407" s="13" t="s">
        <v>82</v>
      </c>
      <c r="AW407" s="13" t="s">
        <v>33</v>
      </c>
      <c r="AX407" s="13" t="s">
        <v>77</v>
      </c>
      <c r="AY407" s="236" t="s">
        <v>117</v>
      </c>
    </row>
    <row r="408" s="13" customFormat="1">
      <c r="A408" s="13"/>
      <c r="B408" s="226"/>
      <c r="C408" s="227"/>
      <c r="D408" s="228" t="s">
        <v>126</v>
      </c>
      <c r="E408" s="229" t="s">
        <v>1</v>
      </c>
      <c r="F408" s="230" t="s">
        <v>319</v>
      </c>
      <c r="G408" s="227"/>
      <c r="H408" s="229" t="s">
        <v>1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126</v>
      </c>
      <c r="AU408" s="236" t="s">
        <v>84</v>
      </c>
      <c r="AV408" s="13" t="s">
        <v>82</v>
      </c>
      <c r="AW408" s="13" t="s">
        <v>33</v>
      </c>
      <c r="AX408" s="13" t="s">
        <v>77</v>
      </c>
      <c r="AY408" s="236" t="s">
        <v>117</v>
      </c>
    </row>
    <row r="409" s="13" customFormat="1">
      <c r="A409" s="13"/>
      <c r="B409" s="226"/>
      <c r="C409" s="227"/>
      <c r="D409" s="228" t="s">
        <v>126</v>
      </c>
      <c r="E409" s="229" t="s">
        <v>1</v>
      </c>
      <c r="F409" s="230" t="s">
        <v>284</v>
      </c>
      <c r="G409" s="227"/>
      <c r="H409" s="229" t="s">
        <v>1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126</v>
      </c>
      <c r="AU409" s="236" t="s">
        <v>84</v>
      </c>
      <c r="AV409" s="13" t="s">
        <v>82</v>
      </c>
      <c r="AW409" s="13" t="s">
        <v>33</v>
      </c>
      <c r="AX409" s="13" t="s">
        <v>77</v>
      </c>
      <c r="AY409" s="236" t="s">
        <v>117</v>
      </c>
    </row>
    <row r="410" s="14" customFormat="1">
      <c r="A410" s="14"/>
      <c r="B410" s="237"/>
      <c r="C410" s="238"/>
      <c r="D410" s="228" t="s">
        <v>126</v>
      </c>
      <c r="E410" s="239" t="s">
        <v>1</v>
      </c>
      <c r="F410" s="240" t="s">
        <v>82</v>
      </c>
      <c r="G410" s="238"/>
      <c r="H410" s="241">
        <v>1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126</v>
      </c>
      <c r="AU410" s="247" t="s">
        <v>84</v>
      </c>
      <c r="AV410" s="14" t="s">
        <v>84</v>
      </c>
      <c r="AW410" s="14" t="s">
        <v>33</v>
      </c>
      <c r="AX410" s="14" t="s">
        <v>82</v>
      </c>
      <c r="AY410" s="247" t="s">
        <v>117</v>
      </c>
    </row>
    <row r="411" s="2" customFormat="1" ht="33" customHeight="1">
      <c r="A411" s="38"/>
      <c r="B411" s="39"/>
      <c r="C411" s="212" t="s">
        <v>320</v>
      </c>
      <c r="D411" s="212" t="s">
        <v>120</v>
      </c>
      <c r="E411" s="213" t="s">
        <v>321</v>
      </c>
      <c r="F411" s="214" t="s">
        <v>322</v>
      </c>
      <c r="G411" s="215" t="s">
        <v>261</v>
      </c>
      <c r="H411" s="216">
        <v>1</v>
      </c>
      <c r="I411" s="217"/>
      <c r="J411" s="218">
        <f>ROUND(I411*H411,2)</f>
        <v>0</v>
      </c>
      <c r="K411" s="219"/>
      <c r="L411" s="44"/>
      <c r="M411" s="220" t="s">
        <v>1</v>
      </c>
      <c r="N411" s="221" t="s">
        <v>42</v>
      </c>
      <c r="O411" s="91"/>
      <c r="P411" s="222">
        <f>O411*H411</f>
        <v>0</v>
      </c>
      <c r="Q411" s="222">
        <v>0</v>
      </c>
      <c r="R411" s="222">
        <f>Q411*H411</f>
        <v>0</v>
      </c>
      <c r="S411" s="222">
        <v>0</v>
      </c>
      <c r="T411" s="223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4" t="s">
        <v>124</v>
      </c>
      <c r="AT411" s="224" t="s">
        <v>120</v>
      </c>
      <c r="AU411" s="224" t="s">
        <v>84</v>
      </c>
      <c r="AY411" s="17" t="s">
        <v>117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7" t="s">
        <v>82</v>
      </c>
      <c r="BK411" s="225">
        <f>ROUND(I411*H411,2)</f>
        <v>0</v>
      </c>
      <c r="BL411" s="17" t="s">
        <v>124</v>
      </c>
      <c r="BM411" s="224" t="s">
        <v>323</v>
      </c>
    </row>
    <row r="412" s="13" customFormat="1">
      <c r="A412" s="13"/>
      <c r="B412" s="226"/>
      <c r="C412" s="227"/>
      <c r="D412" s="228" t="s">
        <v>126</v>
      </c>
      <c r="E412" s="229" t="s">
        <v>1</v>
      </c>
      <c r="F412" s="230" t="s">
        <v>324</v>
      </c>
      <c r="G412" s="227"/>
      <c r="H412" s="229" t="s">
        <v>1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126</v>
      </c>
      <c r="AU412" s="236" t="s">
        <v>84</v>
      </c>
      <c r="AV412" s="13" t="s">
        <v>82</v>
      </c>
      <c r="AW412" s="13" t="s">
        <v>33</v>
      </c>
      <c r="AX412" s="13" t="s">
        <v>77</v>
      </c>
      <c r="AY412" s="236" t="s">
        <v>117</v>
      </c>
    </row>
    <row r="413" s="13" customFormat="1">
      <c r="A413" s="13"/>
      <c r="B413" s="226"/>
      <c r="C413" s="227"/>
      <c r="D413" s="228" t="s">
        <v>126</v>
      </c>
      <c r="E413" s="229" t="s">
        <v>1</v>
      </c>
      <c r="F413" s="230" t="s">
        <v>264</v>
      </c>
      <c r="G413" s="227"/>
      <c r="H413" s="229" t="s">
        <v>1</v>
      </c>
      <c r="I413" s="231"/>
      <c r="J413" s="227"/>
      <c r="K413" s="227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126</v>
      </c>
      <c r="AU413" s="236" t="s">
        <v>84</v>
      </c>
      <c r="AV413" s="13" t="s">
        <v>82</v>
      </c>
      <c r="AW413" s="13" t="s">
        <v>33</v>
      </c>
      <c r="AX413" s="13" t="s">
        <v>77</v>
      </c>
      <c r="AY413" s="236" t="s">
        <v>117</v>
      </c>
    </row>
    <row r="414" s="13" customFormat="1">
      <c r="A414" s="13"/>
      <c r="B414" s="226"/>
      <c r="C414" s="227"/>
      <c r="D414" s="228" t="s">
        <v>126</v>
      </c>
      <c r="E414" s="229" t="s">
        <v>1</v>
      </c>
      <c r="F414" s="230" t="s">
        <v>325</v>
      </c>
      <c r="G414" s="227"/>
      <c r="H414" s="229" t="s">
        <v>1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126</v>
      </c>
      <c r="AU414" s="236" t="s">
        <v>84</v>
      </c>
      <c r="AV414" s="13" t="s">
        <v>82</v>
      </c>
      <c r="AW414" s="13" t="s">
        <v>33</v>
      </c>
      <c r="AX414" s="13" t="s">
        <v>77</v>
      </c>
      <c r="AY414" s="236" t="s">
        <v>117</v>
      </c>
    </row>
    <row r="415" s="13" customFormat="1">
      <c r="A415" s="13"/>
      <c r="B415" s="226"/>
      <c r="C415" s="227"/>
      <c r="D415" s="228" t="s">
        <v>126</v>
      </c>
      <c r="E415" s="229" t="s">
        <v>1</v>
      </c>
      <c r="F415" s="230" t="s">
        <v>266</v>
      </c>
      <c r="G415" s="227"/>
      <c r="H415" s="229" t="s">
        <v>1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126</v>
      </c>
      <c r="AU415" s="236" t="s">
        <v>84</v>
      </c>
      <c r="AV415" s="13" t="s">
        <v>82</v>
      </c>
      <c r="AW415" s="13" t="s">
        <v>33</v>
      </c>
      <c r="AX415" s="13" t="s">
        <v>77</v>
      </c>
      <c r="AY415" s="236" t="s">
        <v>117</v>
      </c>
    </row>
    <row r="416" s="13" customFormat="1">
      <c r="A416" s="13"/>
      <c r="B416" s="226"/>
      <c r="C416" s="227"/>
      <c r="D416" s="228" t="s">
        <v>126</v>
      </c>
      <c r="E416" s="229" t="s">
        <v>1</v>
      </c>
      <c r="F416" s="230" t="s">
        <v>267</v>
      </c>
      <c r="G416" s="227"/>
      <c r="H416" s="229" t="s">
        <v>1</v>
      </c>
      <c r="I416" s="231"/>
      <c r="J416" s="227"/>
      <c r="K416" s="227"/>
      <c r="L416" s="232"/>
      <c r="M416" s="233"/>
      <c r="N416" s="234"/>
      <c r="O416" s="234"/>
      <c r="P416" s="234"/>
      <c r="Q416" s="234"/>
      <c r="R416" s="234"/>
      <c r="S416" s="234"/>
      <c r="T416" s="23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6" t="s">
        <v>126</v>
      </c>
      <c r="AU416" s="236" t="s">
        <v>84</v>
      </c>
      <c r="AV416" s="13" t="s">
        <v>82</v>
      </c>
      <c r="AW416" s="13" t="s">
        <v>33</v>
      </c>
      <c r="AX416" s="13" t="s">
        <v>77</v>
      </c>
      <c r="AY416" s="236" t="s">
        <v>117</v>
      </c>
    </row>
    <row r="417" s="13" customFormat="1">
      <c r="A417" s="13"/>
      <c r="B417" s="226"/>
      <c r="C417" s="227"/>
      <c r="D417" s="228" t="s">
        <v>126</v>
      </c>
      <c r="E417" s="229" t="s">
        <v>1</v>
      </c>
      <c r="F417" s="230" t="s">
        <v>268</v>
      </c>
      <c r="G417" s="227"/>
      <c r="H417" s="229" t="s">
        <v>1</v>
      </c>
      <c r="I417" s="231"/>
      <c r="J417" s="227"/>
      <c r="K417" s="227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126</v>
      </c>
      <c r="AU417" s="236" t="s">
        <v>84</v>
      </c>
      <c r="AV417" s="13" t="s">
        <v>82</v>
      </c>
      <c r="AW417" s="13" t="s">
        <v>33</v>
      </c>
      <c r="AX417" s="13" t="s">
        <v>77</v>
      </c>
      <c r="AY417" s="236" t="s">
        <v>117</v>
      </c>
    </row>
    <row r="418" s="13" customFormat="1">
      <c r="A418" s="13"/>
      <c r="B418" s="226"/>
      <c r="C418" s="227"/>
      <c r="D418" s="228" t="s">
        <v>126</v>
      </c>
      <c r="E418" s="229" t="s">
        <v>1</v>
      </c>
      <c r="F418" s="230" t="s">
        <v>290</v>
      </c>
      <c r="G418" s="227"/>
      <c r="H418" s="229" t="s">
        <v>1</v>
      </c>
      <c r="I418" s="231"/>
      <c r="J418" s="227"/>
      <c r="K418" s="227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126</v>
      </c>
      <c r="AU418" s="236" t="s">
        <v>84</v>
      </c>
      <c r="AV418" s="13" t="s">
        <v>82</v>
      </c>
      <c r="AW418" s="13" t="s">
        <v>33</v>
      </c>
      <c r="AX418" s="13" t="s">
        <v>77</v>
      </c>
      <c r="AY418" s="236" t="s">
        <v>117</v>
      </c>
    </row>
    <row r="419" s="13" customFormat="1">
      <c r="A419" s="13"/>
      <c r="B419" s="226"/>
      <c r="C419" s="227"/>
      <c r="D419" s="228" t="s">
        <v>126</v>
      </c>
      <c r="E419" s="229" t="s">
        <v>1</v>
      </c>
      <c r="F419" s="230" t="s">
        <v>270</v>
      </c>
      <c r="G419" s="227"/>
      <c r="H419" s="229" t="s">
        <v>1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126</v>
      </c>
      <c r="AU419" s="236" t="s">
        <v>84</v>
      </c>
      <c r="AV419" s="13" t="s">
        <v>82</v>
      </c>
      <c r="AW419" s="13" t="s">
        <v>33</v>
      </c>
      <c r="AX419" s="13" t="s">
        <v>77</v>
      </c>
      <c r="AY419" s="236" t="s">
        <v>117</v>
      </c>
    </row>
    <row r="420" s="13" customFormat="1">
      <c r="A420" s="13"/>
      <c r="B420" s="226"/>
      <c r="C420" s="227"/>
      <c r="D420" s="228" t="s">
        <v>126</v>
      </c>
      <c r="E420" s="229" t="s">
        <v>1</v>
      </c>
      <c r="F420" s="230" t="s">
        <v>271</v>
      </c>
      <c r="G420" s="227"/>
      <c r="H420" s="229" t="s">
        <v>1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126</v>
      </c>
      <c r="AU420" s="236" t="s">
        <v>84</v>
      </c>
      <c r="AV420" s="13" t="s">
        <v>82</v>
      </c>
      <c r="AW420" s="13" t="s">
        <v>33</v>
      </c>
      <c r="AX420" s="13" t="s">
        <v>77</v>
      </c>
      <c r="AY420" s="236" t="s">
        <v>117</v>
      </c>
    </row>
    <row r="421" s="13" customFormat="1">
      <c r="A421" s="13"/>
      <c r="B421" s="226"/>
      <c r="C421" s="227"/>
      <c r="D421" s="228" t="s">
        <v>126</v>
      </c>
      <c r="E421" s="229" t="s">
        <v>1</v>
      </c>
      <c r="F421" s="230" t="s">
        <v>272</v>
      </c>
      <c r="G421" s="227"/>
      <c r="H421" s="229" t="s">
        <v>1</v>
      </c>
      <c r="I421" s="231"/>
      <c r="J421" s="227"/>
      <c r="K421" s="227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126</v>
      </c>
      <c r="AU421" s="236" t="s">
        <v>84</v>
      </c>
      <c r="AV421" s="13" t="s">
        <v>82</v>
      </c>
      <c r="AW421" s="13" t="s">
        <v>33</v>
      </c>
      <c r="AX421" s="13" t="s">
        <v>77</v>
      </c>
      <c r="AY421" s="236" t="s">
        <v>117</v>
      </c>
    </row>
    <row r="422" s="13" customFormat="1">
      <c r="A422" s="13"/>
      <c r="B422" s="226"/>
      <c r="C422" s="227"/>
      <c r="D422" s="228" t="s">
        <v>126</v>
      </c>
      <c r="E422" s="229" t="s">
        <v>1</v>
      </c>
      <c r="F422" s="230" t="s">
        <v>273</v>
      </c>
      <c r="G422" s="227"/>
      <c r="H422" s="229" t="s">
        <v>1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126</v>
      </c>
      <c r="AU422" s="236" t="s">
        <v>84</v>
      </c>
      <c r="AV422" s="13" t="s">
        <v>82</v>
      </c>
      <c r="AW422" s="13" t="s">
        <v>33</v>
      </c>
      <c r="AX422" s="13" t="s">
        <v>77</v>
      </c>
      <c r="AY422" s="236" t="s">
        <v>117</v>
      </c>
    </row>
    <row r="423" s="13" customFormat="1">
      <c r="A423" s="13"/>
      <c r="B423" s="226"/>
      <c r="C423" s="227"/>
      <c r="D423" s="228" t="s">
        <v>126</v>
      </c>
      <c r="E423" s="229" t="s">
        <v>1</v>
      </c>
      <c r="F423" s="230" t="s">
        <v>274</v>
      </c>
      <c r="G423" s="227"/>
      <c r="H423" s="229" t="s">
        <v>1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126</v>
      </c>
      <c r="AU423" s="236" t="s">
        <v>84</v>
      </c>
      <c r="AV423" s="13" t="s">
        <v>82</v>
      </c>
      <c r="AW423" s="13" t="s">
        <v>33</v>
      </c>
      <c r="AX423" s="13" t="s">
        <v>77</v>
      </c>
      <c r="AY423" s="236" t="s">
        <v>117</v>
      </c>
    </row>
    <row r="424" s="13" customFormat="1">
      <c r="A424" s="13"/>
      <c r="B424" s="226"/>
      <c r="C424" s="227"/>
      <c r="D424" s="228" t="s">
        <v>126</v>
      </c>
      <c r="E424" s="229" t="s">
        <v>1</v>
      </c>
      <c r="F424" s="230" t="s">
        <v>275</v>
      </c>
      <c r="G424" s="227"/>
      <c r="H424" s="229" t="s">
        <v>1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126</v>
      </c>
      <c r="AU424" s="236" t="s">
        <v>84</v>
      </c>
      <c r="AV424" s="13" t="s">
        <v>82</v>
      </c>
      <c r="AW424" s="13" t="s">
        <v>33</v>
      </c>
      <c r="AX424" s="13" t="s">
        <v>77</v>
      </c>
      <c r="AY424" s="236" t="s">
        <v>117</v>
      </c>
    </row>
    <row r="425" s="13" customFormat="1">
      <c r="A425" s="13"/>
      <c r="B425" s="226"/>
      <c r="C425" s="227"/>
      <c r="D425" s="228" t="s">
        <v>126</v>
      </c>
      <c r="E425" s="229" t="s">
        <v>1</v>
      </c>
      <c r="F425" s="230" t="s">
        <v>276</v>
      </c>
      <c r="G425" s="227"/>
      <c r="H425" s="229" t="s">
        <v>1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126</v>
      </c>
      <c r="AU425" s="236" t="s">
        <v>84</v>
      </c>
      <c r="AV425" s="13" t="s">
        <v>82</v>
      </c>
      <c r="AW425" s="13" t="s">
        <v>33</v>
      </c>
      <c r="AX425" s="13" t="s">
        <v>77</v>
      </c>
      <c r="AY425" s="236" t="s">
        <v>117</v>
      </c>
    </row>
    <row r="426" s="13" customFormat="1">
      <c r="A426" s="13"/>
      <c r="B426" s="226"/>
      <c r="C426" s="227"/>
      <c r="D426" s="228" t="s">
        <v>126</v>
      </c>
      <c r="E426" s="229" t="s">
        <v>1</v>
      </c>
      <c r="F426" s="230" t="s">
        <v>277</v>
      </c>
      <c r="G426" s="227"/>
      <c r="H426" s="229" t="s">
        <v>1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126</v>
      </c>
      <c r="AU426" s="236" t="s">
        <v>84</v>
      </c>
      <c r="AV426" s="13" t="s">
        <v>82</v>
      </c>
      <c r="AW426" s="13" t="s">
        <v>33</v>
      </c>
      <c r="AX426" s="13" t="s">
        <v>77</v>
      </c>
      <c r="AY426" s="236" t="s">
        <v>117</v>
      </c>
    </row>
    <row r="427" s="13" customFormat="1">
      <c r="A427" s="13"/>
      <c r="B427" s="226"/>
      <c r="C427" s="227"/>
      <c r="D427" s="228" t="s">
        <v>126</v>
      </c>
      <c r="E427" s="229" t="s">
        <v>1</v>
      </c>
      <c r="F427" s="230" t="s">
        <v>278</v>
      </c>
      <c r="G427" s="227"/>
      <c r="H427" s="229" t="s">
        <v>1</v>
      </c>
      <c r="I427" s="231"/>
      <c r="J427" s="227"/>
      <c r="K427" s="227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126</v>
      </c>
      <c r="AU427" s="236" t="s">
        <v>84</v>
      </c>
      <c r="AV427" s="13" t="s">
        <v>82</v>
      </c>
      <c r="AW427" s="13" t="s">
        <v>33</v>
      </c>
      <c r="AX427" s="13" t="s">
        <v>77</v>
      </c>
      <c r="AY427" s="236" t="s">
        <v>117</v>
      </c>
    </row>
    <row r="428" s="13" customFormat="1">
      <c r="A428" s="13"/>
      <c r="B428" s="226"/>
      <c r="C428" s="227"/>
      <c r="D428" s="228" t="s">
        <v>126</v>
      </c>
      <c r="E428" s="229" t="s">
        <v>1</v>
      </c>
      <c r="F428" s="230" t="s">
        <v>279</v>
      </c>
      <c r="G428" s="227"/>
      <c r="H428" s="229" t="s">
        <v>1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126</v>
      </c>
      <c r="AU428" s="236" t="s">
        <v>84</v>
      </c>
      <c r="AV428" s="13" t="s">
        <v>82</v>
      </c>
      <c r="AW428" s="13" t="s">
        <v>33</v>
      </c>
      <c r="AX428" s="13" t="s">
        <v>77</v>
      </c>
      <c r="AY428" s="236" t="s">
        <v>117</v>
      </c>
    </row>
    <row r="429" s="13" customFormat="1">
      <c r="A429" s="13"/>
      <c r="B429" s="226"/>
      <c r="C429" s="227"/>
      <c r="D429" s="228" t="s">
        <v>126</v>
      </c>
      <c r="E429" s="229" t="s">
        <v>1</v>
      </c>
      <c r="F429" s="230" t="s">
        <v>280</v>
      </c>
      <c r="G429" s="227"/>
      <c r="H429" s="229" t="s">
        <v>1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126</v>
      </c>
      <c r="AU429" s="236" t="s">
        <v>84</v>
      </c>
      <c r="AV429" s="13" t="s">
        <v>82</v>
      </c>
      <c r="AW429" s="13" t="s">
        <v>33</v>
      </c>
      <c r="AX429" s="13" t="s">
        <v>77</v>
      </c>
      <c r="AY429" s="236" t="s">
        <v>117</v>
      </c>
    </row>
    <row r="430" s="13" customFormat="1">
      <c r="A430" s="13"/>
      <c r="B430" s="226"/>
      <c r="C430" s="227"/>
      <c r="D430" s="228" t="s">
        <v>126</v>
      </c>
      <c r="E430" s="229" t="s">
        <v>1</v>
      </c>
      <c r="F430" s="230" t="s">
        <v>318</v>
      </c>
      <c r="G430" s="227"/>
      <c r="H430" s="229" t="s">
        <v>1</v>
      </c>
      <c r="I430" s="231"/>
      <c r="J430" s="227"/>
      <c r="K430" s="227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126</v>
      </c>
      <c r="AU430" s="236" t="s">
        <v>84</v>
      </c>
      <c r="AV430" s="13" t="s">
        <v>82</v>
      </c>
      <c r="AW430" s="13" t="s">
        <v>33</v>
      </c>
      <c r="AX430" s="13" t="s">
        <v>77</v>
      </c>
      <c r="AY430" s="236" t="s">
        <v>117</v>
      </c>
    </row>
    <row r="431" s="13" customFormat="1">
      <c r="A431" s="13"/>
      <c r="B431" s="226"/>
      <c r="C431" s="227"/>
      <c r="D431" s="228" t="s">
        <v>126</v>
      </c>
      <c r="E431" s="229" t="s">
        <v>1</v>
      </c>
      <c r="F431" s="230" t="s">
        <v>282</v>
      </c>
      <c r="G431" s="227"/>
      <c r="H431" s="229" t="s">
        <v>1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126</v>
      </c>
      <c r="AU431" s="236" t="s">
        <v>84</v>
      </c>
      <c r="AV431" s="13" t="s">
        <v>82</v>
      </c>
      <c r="AW431" s="13" t="s">
        <v>33</v>
      </c>
      <c r="AX431" s="13" t="s">
        <v>77</v>
      </c>
      <c r="AY431" s="236" t="s">
        <v>117</v>
      </c>
    </row>
    <row r="432" s="14" customFormat="1">
      <c r="A432" s="14"/>
      <c r="B432" s="237"/>
      <c r="C432" s="238"/>
      <c r="D432" s="228" t="s">
        <v>126</v>
      </c>
      <c r="E432" s="239" t="s">
        <v>1</v>
      </c>
      <c r="F432" s="240" t="s">
        <v>82</v>
      </c>
      <c r="G432" s="238"/>
      <c r="H432" s="241">
        <v>1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126</v>
      </c>
      <c r="AU432" s="247" t="s">
        <v>84</v>
      </c>
      <c r="AV432" s="14" t="s">
        <v>84</v>
      </c>
      <c r="AW432" s="14" t="s">
        <v>33</v>
      </c>
      <c r="AX432" s="14" t="s">
        <v>82</v>
      </c>
      <c r="AY432" s="247" t="s">
        <v>117</v>
      </c>
    </row>
    <row r="433" s="2" customFormat="1" ht="24.15" customHeight="1">
      <c r="A433" s="38"/>
      <c r="B433" s="39"/>
      <c r="C433" s="212" t="s">
        <v>326</v>
      </c>
      <c r="D433" s="212" t="s">
        <v>120</v>
      </c>
      <c r="E433" s="213" t="s">
        <v>327</v>
      </c>
      <c r="F433" s="214" t="s">
        <v>328</v>
      </c>
      <c r="G433" s="215" t="s">
        <v>261</v>
      </c>
      <c r="H433" s="216">
        <v>1</v>
      </c>
      <c r="I433" s="217"/>
      <c r="J433" s="218">
        <f>ROUND(I433*H433,2)</f>
        <v>0</v>
      </c>
      <c r="K433" s="219"/>
      <c r="L433" s="44"/>
      <c r="M433" s="220" t="s">
        <v>1</v>
      </c>
      <c r="N433" s="221" t="s">
        <v>42</v>
      </c>
      <c r="O433" s="91"/>
      <c r="P433" s="222">
        <f>O433*H433</f>
        <v>0</v>
      </c>
      <c r="Q433" s="222">
        <v>0</v>
      </c>
      <c r="R433" s="222">
        <f>Q433*H433</f>
        <v>0</v>
      </c>
      <c r="S433" s="222">
        <v>0</v>
      </c>
      <c r="T433" s="223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4" t="s">
        <v>124</v>
      </c>
      <c r="AT433" s="224" t="s">
        <v>120</v>
      </c>
      <c r="AU433" s="224" t="s">
        <v>84</v>
      </c>
      <c r="AY433" s="17" t="s">
        <v>117</v>
      </c>
      <c r="BE433" s="225">
        <f>IF(N433="základní",J433,0)</f>
        <v>0</v>
      </c>
      <c r="BF433" s="225">
        <f>IF(N433="snížená",J433,0)</f>
        <v>0</v>
      </c>
      <c r="BG433" s="225">
        <f>IF(N433="zákl. přenesená",J433,0)</f>
        <v>0</v>
      </c>
      <c r="BH433" s="225">
        <f>IF(N433="sníž. přenesená",J433,0)</f>
        <v>0</v>
      </c>
      <c r="BI433" s="225">
        <f>IF(N433="nulová",J433,0)</f>
        <v>0</v>
      </c>
      <c r="BJ433" s="17" t="s">
        <v>82</v>
      </c>
      <c r="BK433" s="225">
        <f>ROUND(I433*H433,2)</f>
        <v>0</v>
      </c>
      <c r="BL433" s="17" t="s">
        <v>124</v>
      </c>
      <c r="BM433" s="224" t="s">
        <v>329</v>
      </c>
    </row>
    <row r="434" s="13" customFormat="1">
      <c r="A434" s="13"/>
      <c r="B434" s="226"/>
      <c r="C434" s="227"/>
      <c r="D434" s="228" t="s">
        <v>126</v>
      </c>
      <c r="E434" s="229" t="s">
        <v>1</v>
      </c>
      <c r="F434" s="230" t="s">
        <v>310</v>
      </c>
      <c r="G434" s="227"/>
      <c r="H434" s="229" t="s">
        <v>1</v>
      </c>
      <c r="I434" s="231"/>
      <c r="J434" s="227"/>
      <c r="K434" s="227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126</v>
      </c>
      <c r="AU434" s="236" t="s">
        <v>84</v>
      </c>
      <c r="AV434" s="13" t="s">
        <v>82</v>
      </c>
      <c r="AW434" s="13" t="s">
        <v>33</v>
      </c>
      <c r="AX434" s="13" t="s">
        <v>77</v>
      </c>
      <c r="AY434" s="236" t="s">
        <v>117</v>
      </c>
    </row>
    <row r="435" s="13" customFormat="1">
      <c r="A435" s="13"/>
      <c r="B435" s="226"/>
      <c r="C435" s="227"/>
      <c r="D435" s="228" t="s">
        <v>126</v>
      </c>
      <c r="E435" s="229" t="s">
        <v>1</v>
      </c>
      <c r="F435" s="230" t="s">
        <v>264</v>
      </c>
      <c r="G435" s="227"/>
      <c r="H435" s="229" t="s">
        <v>1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126</v>
      </c>
      <c r="AU435" s="236" t="s">
        <v>84</v>
      </c>
      <c r="AV435" s="13" t="s">
        <v>82</v>
      </c>
      <c r="AW435" s="13" t="s">
        <v>33</v>
      </c>
      <c r="AX435" s="13" t="s">
        <v>77</v>
      </c>
      <c r="AY435" s="236" t="s">
        <v>117</v>
      </c>
    </row>
    <row r="436" s="13" customFormat="1">
      <c r="A436" s="13"/>
      <c r="B436" s="226"/>
      <c r="C436" s="227"/>
      <c r="D436" s="228" t="s">
        <v>126</v>
      </c>
      <c r="E436" s="229" t="s">
        <v>1</v>
      </c>
      <c r="F436" s="230" t="s">
        <v>330</v>
      </c>
      <c r="G436" s="227"/>
      <c r="H436" s="229" t="s">
        <v>1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126</v>
      </c>
      <c r="AU436" s="236" t="s">
        <v>84</v>
      </c>
      <c r="AV436" s="13" t="s">
        <v>82</v>
      </c>
      <c r="AW436" s="13" t="s">
        <v>33</v>
      </c>
      <c r="AX436" s="13" t="s">
        <v>77</v>
      </c>
      <c r="AY436" s="236" t="s">
        <v>117</v>
      </c>
    </row>
    <row r="437" s="13" customFormat="1">
      <c r="A437" s="13"/>
      <c r="B437" s="226"/>
      <c r="C437" s="227"/>
      <c r="D437" s="228" t="s">
        <v>126</v>
      </c>
      <c r="E437" s="229" t="s">
        <v>1</v>
      </c>
      <c r="F437" s="230" t="s">
        <v>266</v>
      </c>
      <c r="G437" s="227"/>
      <c r="H437" s="229" t="s">
        <v>1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126</v>
      </c>
      <c r="AU437" s="236" t="s">
        <v>84</v>
      </c>
      <c r="AV437" s="13" t="s">
        <v>82</v>
      </c>
      <c r="AW437" s="13" t="s">
        <v>33</v>
      </c>
      <c r="AX437" s="13" t="s">
        <v>77</v>
      </c>
      <c r="AY437" s="236" t="s">
        <v>117</v>
      </c>
    </row>
    <row r="438" s="13" customFormat="1">
      <c r="A438" s="13"/>
      <c r="B438" s="226"/>
      <c r="C438" s="227"/>
      <c r="D438" s="228" t="s">
        <v>126</v>
      </c>
      <c r="E438" s="229" t="s">
        <v>1</v>
      </c>
      <c r="F438" s="230" t="s">
        <v>267</v>
      </c>
      <c r="G438" s="227"/>
      <c r="H438" s="229" t="s">
        <v>1</v>
      </c>
      <c r="I438" s="231"/>
      <c r="J438" s="227"/>
      <c r="K438" s="227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126</v>
      </c>
      <c r="AU438" s="236" t="s">
        <v>84</v>
      </c>
      <c r="AV438" s="13" t="s">
        <v>82</v>
      </c>
      <c r="AW438" s="13" t="s">
        <v>33</v>
      </c>
      <c r="AX438" s="13" t="s">
        <v>77</v>
      </c>
      <c r="AY438" s="236" t="s">
        <v>117</v>
      </c>
    </row>
    <row r="439" s="13" customFormat="1">
      <c r="A439" s="13"/>
      <c r="B439" s="226"/>
      <c r="C439" s="227"/>
      <c r="D439" s="228" t="s">
        <v>126</v>
      </c>
      <c r="E439" s="229" t="s">
        <v>1</v>
      </c>
      <c r="F439" s="230" t="s">
        <v>268</v>
      </c>
      <c r="G439" s="227"/>
      <c r="H439" s="229" t="s">
        <v>1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126</v>
      </c>
      <c r="AU439" s="236" t="s">
        <v>84</v>
      </c>
      <c r="AV439" s="13" t="s">
        <v>82</v>
      </c>
      <c r="AW439" s="13" t="s">
        <v>33</v>
      </c>
      <c r="AX439" s="13" t="s">
        <v>77</v>
      </c>
      <c r="AY439" s="236" t="s">
        <v>117</v>
      </c>
    </row>
    <row r="440" s="13" customFormat="1">
      <c r="A440" s="13"/>
      <c r="B440" s="226"/>
      <c r="C440" s="227"/>
      <c r="D440" s="228" t="s">
        <v>126</v>
      </c>
      <c r="E440" s="229" t="s">
        <v>1</v>
      </c>
      <c r="F440" s="230" t="s">
        <v>290</v>
      </c>
      <c r="G440" s="227"/>
      <c r="H440" s="229" t="s">
        <v>1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126</v>
      </c>
      <c r="AU440" s="236" t="s">
        <v>84</v>
      </c>
      <c r="AV440" s="13" t="s">
        <v>82</v>
      </c>
      <c r="AW440" s="13" t="s">
        <v>33</v>
      </c>
      <c r="AX440" s="13" t="s">
        <v>77</v>
      </c>
      <c r="AY440" s="236" t="s">
        <v>117</v>
      </c>
    </row>
    <row r="441" s="13" customFormat="1">
      <c r="A441" s="13"/>
      <c r="B441" s="226"/>
      <c r="C441" s="227"/>
      <c r="D441" s="228" t="s">
        <v>126</v>
      </c>
      <c r="E441" s="229" t="s">
        <v>1</v>
      </c>
      <c r="F441" s="230" t="s">
        <v>270</v>
      </c>
      <c r="G441" s="227"/>
      <c r="H441" s="229" t="s">
        <v>1</v>
      </c>
      <c r="I441" s="231"/>
      <c r="J441" s="227"/>
      <c r="K441" s="227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126</v>
      </c>
      <c r="AU441" s="236" t="s">
        <v>84</v>
      </c>
      <c r="AV441" s="13" t="s">
        <v>82</v>
      </c>
      <c r="AW441" s="13" t="s">
        <v>33</v>
      </c>
      <c r="AX441" s="13" t="s">
        <v>77</v>
      </c>
      <c r="AY441" s="236" t="s">
        <v>117</v>
      </c>
    </row>
    <row r="442" s="13" customFormat="1">
      <c r="A442" s="13"/>
      <c r="B442" s="226"/>
      <c r="C442" s="227"/>
      <c r="D442" s="228" t="s">
        <v>126</v>
      </c>
      <c r="E442" s="229" t="s">
        <v>1</v>
      </c>
      <c r="F442" s="230" t="s">
        <v>271</v>
      </c>
      <c r="G442" s="227"/>
      <c r="H442" s="229" t="s">
        <v>1</v>
      </c>
      <c r="I442" s="231"/>
      <c r="J442" s="227"/>
      <c r="K442" s="227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126</v>
      </c>
      <c r="AU442" s="236" t="s">
        <v>84</v>
      </c>
      <c r="AV442" s="13" t="s">
        <v>82</v>
      </c>
      <c r="AW442" s="13" t="s">
        <v>33</v>
      </c>
      <c r="AX442" s="13" t="s">
        <v>77</v>
      </c>
      <c r="AY442" s="236" t="s">
        <v>117</v>
      </c>
    </row>
    <row r="443" s="13" customFormat="1">
      <c r="A443" s="13"/>
      <c r="B443" s="226"/>
      <c r="C443" s="227"/>
      <c r="D443" s="228" t="s">
        <v>126</v>
      </c>
      <c r="E443" s="229" t="s">
        <v>1</v>
      </c>
      <c r="F443" s="230" t="s">
        <v>272</v>
      </c>
      <c r="G443" s="227"/>
      <c r="H443" s="229" t="s">
        <v>1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126</v>
      </c>
      <c r="AU443" s="236" t="s">
        <v>84</v>
      </c>
      <c r="AV443" s="13" t="s">
        <v>82</v>
      </c>
      <c r="AW443" s="13" t="s">
        <v>33</v>
      </c>
      <c r="AX443" s="13" t="s">
        <v>77</v>
      </c>
      <c r="AY443" s="236" t="s">
        <v>117</v>
      </c>
    </row>
    <row r="444" s="13" customFormat="1">
      <c r="A444" s="13"/>
      <c r="B444" s="226"/>
      <c r="C444" s="227"/>
      <c r="D444" s="228" t="s">
        <v>126</v>
      </c>
      <c r="E444" s="229" t="s">
        <v>1</v>
      </c>
      <c r="F444" s="230" t="s">
        <v>291</v>
      </c>
      <c r="G444" s="227"/>
      <c r="H444" s="229" t="s">
        <v>1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126</v>
      </c>
      <c r="AU444" s="236" t="s">
        <v>84</v>
      </c>
      <c r="AV444" s="13" t="s">
        <v>82</v>
      </c>
      <c r="AW444" s="13" t="s">
        <v>33</v>
      </c>
      <c r="AX444" s="13" t="s">
        <v>77</v>
      </c>
      <c r="AY444" s="236" t="s">
        <v>117</v>
      </c>
    </row>
    <row r="445" s="13" customFormat="1">
      <c r="A445" s="13"/>
      <c r="B445" s="226"/>
      <c r="C445" s="227"/>
      <c r="D445" s="228" t="s">
        <v>126</v>
      </c>
      <c r="E445" s="229" t="s">
        <v>1</v>
      </c>
      <c r="F445" s="230" t="s">
        <v>276</v>
      </c>
      <c r="G445" s="227"/>
      <c r="H445" s="229" t="s">
        <v>1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126</v>
      </c>
      <c r="AU445" s="236" t="s">
        <v>84</v>
      </c>
      <c r="AV445" s="13" t="s">
        <v>82</v>
      </c>
      <c r="AW445" s="13" t="s">
        <v>33</v>
      </c>
      <c r="AX445" s="13" t="s">
        <v>77</v>
      </c>
      <c r="AY445" s="236" t="s">
        <v>117</v>
      </c>
    </row>
    <row r="446" s="13" customFormat="1">
      <c r="A446" s="13"/>
      <c r="B446" s="226"/>
      <c r="C446" s="227"/>
      <c r="D446" s="228" t="s">
        <v>126</v>
      </c>
      <c r="E446" s="229" t="s">
        <v>1</v>
      </c>
      <c r="F446" s="230" t="s">
        <v>277</v>
      </c>
      <c r="G446" s="227"/>
      <c r="H446" s="229" t="s">
        <v>1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126</v>
      </c>
      <c r="AU446" s="236" t="s">
        <v>84</v>
      </c>
      <c r="AV446" s="13" t="s">
        <v>82</v>
      </c>
      <c r="AW446" s="13" t="s">
        <v>33</v>
      </c>
      <c r="AX446" s="13" t="s">
        <v>77</v>
      </c>
      <c r="AY446" s="236" t="s">
        <v>117</v>
      </c>
    </row>
    <row r="447" s="13" customFormat="1">
      <c r="A447" s="13"/>
      <c r="B447" s="226"/>
      <c r="C447" s="227"/>
      <c r="D447" s="228" t="s">
        <v>126</v>
      </c>
      <c r="E447" s="229" t="s">
        <v>1</v>
      </c>
      <c r="F447" s="230" t="s">
        <v>292</v>
      </c>
      <c r="G447" s="227"/>
      <c r="H447" s="229" t="s">
        <v>1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126</v>
      </c>
      <c r="AU447" s="236" t="s">
        <v>84</v>
      </c>
      <c r="AV447" s="13" t="s">
        <v>82</v>
      </c>
      <c r="AW447" s="13" t="s">
        <v>33</v>
      </c>
      <c r="AX447" s="13" t="s">
        <v>77</v>
      </c>
      <c r="AY447" s="236" t="s">
        <v>117</v>
      </c>
    </row>
    <row r="448" s="13" customFormat="1">
      <c r="A448" s="13"/>
      <c r="B448" s="226"/>
      <c r="C448" s="227"/>
      <c r="D448" s="228" t="s">
        <v>126</v>
      </c>
      <c r="E448" s="229" t="s">
        <v>1</v>
      </c>
      <c r="F448" s="230" t="s">
        <v>293</v>
      </c>
      <c r="G448" s="227"/>
      <c r="H448" s="229" t="s">
        <v>1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126</v>
      </c>
      <c r="AU448" s="236" t="s">
        <v>84</v>
      </c>
      <c r="AV448" s="13" t="s">
        <v>82</v>
      </c>
      <c r="AW448" s="13" t="s">
        <v>33</v>
      </c>
      <c r="AX448" s="13" t="s">
        <v>77</v>
      </c>
      <c r="AY448" s="236" t="s">
        <v>117</v>
      </c>
    </row>
    <row r="449" s="13" customFormat="1">
      <c r="A449" s="13"/>
      <c r="B449" s="226"/>
      <c r="C449" s="227"/>
      <c r="D449" s="228" t="s">
        <v>126</v>
      </c>
      <c r="E449" s="229" t="s">
        <v>1</v>
      </c>
      <c r="F449" s="230" t="s">
        <v>278</v>
      </c>
      <c r="G449" s="227"/>
      <c r="H449" s="229" t="s">
        <v>1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126</v>
      </c>
      <c r="AU449" s="236" t="s">
        <v>84</v>
      </c>
      <c r="AV449" s="13" t="s">
        <v>82</v>
      </c>
      <c r="AW449" s="13" t="s">
        <v>33</v>
      </c>
      <c r="AX449" s="13" t="s">
        <v>77</v>
      </c>
      <c r="AY449" s="236" t="s">
        <v>117</v>
      </c>
    </row>
    <row r="450" s="13" customFormat="1">
      <c r="A450" s="13"/>
      <c r="B450" s="226"/>
      <c r="C450" s="227"/>
      <c r="D450" s="228" t="s">
        <v>126</v>
      </c>
      <c r="E450" s="229" t="s">
        <v>1</v>
      </c>
      <c r="F450" s="230" t="s">
        <v>279</v>
      </c>
      <c r="G450" s="227"/>
      <c r="H450" s="229" t="s">
        <v>1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126</v>
      </c>
      <c r="AU450" s="236" t="s">
        <v>84</v>
      </c>
      <c r="AV450" s="13" t="s">
        <v>82</v>
      </c>
      <c r="AW450" s="13" t="s">
        <v>33</v>
      </c>
      <c r="AX450" s="13" t="s">
        <v>77</v>
      </c>
      <c r="AY450" s="236" t="s">
        <v>117</v>
      </c>
    </row>
    <row r="451" s="13" customFormat="1">
      <c r="A451" s="13"/>
      <c r="B451" s="226"/>
      <c r="C451" s="227"/>
      <c r="D451" s="228" t="s">
        <v>126</v>
      </c>
      <c r="E451" s="229" t="s">
        <v>1</v>
      </c>
      <c r="F451" s="230" t="s">
        <v>280</v>
      </c>
      <c r="G451" s="227"/>
      <c r="H451" s="229" t="s">
        <v>1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126</v>
      </c>
      <c r="AU451" s="236" t="s">
        <v>84</v>
      </c>
      <c r="AV451" s="13" t="s">
        <v>82</v>
      </c>
      <c r="AW451" s="13" t="s">
        <v>33</v>
      </c>
      <c r="AX451" s="13" t="s">
        <v>77</v>
      </c>
      <c r="AY451" s="236" t="s">
        <v>117</v>
      </c>
    </row>
    <row r="452" s="13" customFormat="1">
      <c r="A452" s="13"/>
      <c r="B452" s="226"/>
      <c r="C452" s="227"/>
      <c r="D452" s="228" t="s">
        <v>126</v>
      </c>
      <c r="E452" s="229" t="s">
        <v>1</v>
      </c>
      <c r="F452" s="230" t="s">
        <v>281</v>
      </c>
      <c r="G452" s="227"/>
      <c r="H452" s="229" t="s">
        <v>1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126</v>
      </c>
      <c r="AU452" s="236" t="s">
        <v>84</v>
      </c>
      <c r="AV452" s="13" t="s">
        <v>82</v>
      </c>
      <c r="AW452" s="13" t="s">
        <v>33</v>
      </c>
      <c r="AX452" s="13" t="s">
        <v>77</v>
      </c>
      <c r="AY452" s="236" t="s">
        <v>117</v>
      </c>
    </row>
    <row r="453" s="13" customFormat="1">
      <c r="A453" s="13"/>
      <c r="B453" s="226"/>
      <c r="C453" s="227"/>
      <c r="D453" s="228" t="s">
        <v>126</v>
      </c>
      <c r="E453" s="229" t="s">
        <v>1</v>
      </c>
      <c r="F453" s="230" t="s">
        <v>282</v>
      </c>
      <c r="G453" s="227"/>
      <c r="H453" s="229" t="s">
        <v>1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126</v>
      </c>
      <c r="AU453" s="236" t="s">
        <v>84</v>
      </c>
      <c r="AV453" s="13" t="s">
        <v>82</v>
      </c>
      <c r="AW453" s="13" t="s">
        <v>33</v>
      </c>
      <c r="AX453" s="13" t="s">
        <v>77</v>
      </c>
      <c r="AY453" s="236" t="s">
        <v>117</v>
      </c>
    </row>
    <row r="454" s="14" customFormat="1">
      <c r="A454" s="14"/>
      <c r="B454" s="237"/>
      <c r="C454" s="238"/>
      <c r="D454" s="228" t="s">
        <v>126</v>
      </c>
      <c r="E454" s="239" t="s">
        <v>1</v>
      </c>
      <c r="F454" s="240" t="s">
        <v>82</v>
      </c>
      <c r="G454" s="238"/>
      <c r="H454" s="241">
        <v>1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126</v>
      </c>
      <c r="AU454" s="247" t="s">
        <v>84</v>
      </c>
      <c r="AV454" s="14" t="s">
        <v>84</v>
      </c>
      <c r="AW454" s="14" t="s">
        <v>33</v>
      </c>
      <c r="AX454" s="14" t="s">
        <v>82</v>
      </c>
      <c r="AY454" s="247" t="s">
        <v>117</v>
      </c>
    </row>
    <row r="455" s="2" customFormat="1" ht="33" customHeight="1">
      <c r="A455" s="38"/>
      <c r="B455" s="39"/>
      <c r="C455" s="212" t="s">
        <v>331</v>
      </c>
      <c r="D455" s="212" t="s">
        <v>120</v>
      </c>
      <c r="E455" s="213" t="s">
        <v>332</v>
      </c>
      <c r="F455" s="214" t="s">
        <v>333</v>
      </c>
      <c r="G455" s="215" t="s">
        <v>261</v>
      </c>
      <c r="H455" s="216">
        <v>4</v>
      </c>
      <c r="I455" s="217"/>
      <c r="J455" s="218">
        <f>ROUND(I455*H455,2)</f>
        <v>0</v>
      </c>
      <c r="K455" s="219"/>
      <c r="L455" s="44"/>
      <c r="M455" s="220" t="s">
        <v>1</v>
      </c>
      <c r="N455" s="221" t="s">
        <v>42</v>
      </c>
      <c r="O455" s="91"/>
      <c r="P455" s="222">
        <f>O455*H455</f>
        <v>0</v>
      </c>
      <c r="Q455" s="222">
        <v>0</v>
      </c>
      <c r="R455" s="222">
        <f>Q455*H455</f>
        <v>0</v>
      </c>
      <c r="S455" s="222">
        <v>0</v>
      </c>
      <c r="T455" s="223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4" t="s">
        <v>124</v>
      </c>
      <c r="AT455" s="224" t="s">
        <v>120</v>
      </c>
      <c r="AU455" s="224" t="s">
        <v>84</v>
      </c>
      <c r="AY455" s="17" t="s">
        <v>117</v>
      </c>
      <c r="BE455" s="225">
        <f>IF(N455="základní",J455,0)</f>
        <v>0</v>
      </c>
      <c r="BF455" s="225">
        <f>IF(N455="snížená",J455,0)</f>
        <v>0</v>
      </c>
      <c r="BG455" s="225">
        <f>IF(N455="zákl. přenesená",J455,0)</f>
        <v>0</v>
      </c>
      <c r="BH455" s="225">
        <f>IF(N455="sníž. přenesená",J455,0)</f>
        <v>0</v>
      </c>
      <c r="BI455" s="225">
        <f>IF(N455="nulová",J455,0)</f>
        <v>0</v>
      </c>
      <c r="BJ455" s="17" t="s">
        <v>82</v>
      </c>
      <c r="BK455" s="225">
        <f>ROUND(I455*H455,2)</f>
        <v>0</v>
      </c>
      <c r="BL455" s="17" t="s">
        <v>124</v>
      </c>
      <c r="BM455" s="224" t="s">
        <v>334</v>
      </c>
    </row>
    <row r="456" s="13" customFormat="1">
      <c r="A456" s="13"/>
      <c r="B456" s="226"/>
      <c r="C456" s="227"/>
      <c r="D456" s="228" t="s">
        <v>126</v>
      </c>
      <c r="E456" s="229" t="s">
        <v>1</v>
      </c>
      <c r="F456" s="230" t="s">
        <v>263</v>
      </c>
      <c r="G456" s="227"/>
      <c r="H456" s="229" t="s">
        <v>1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126</v>
      </c>
      <c r="AU456" s="236" t="s">
        <v>84</v>
      </c>
      <c r="AV456" s="13" t="s">
        <v>82</v>
      </c>
      <c r="AW456" s="13" t="s">
        <v>33</v>
      </c>
      <c r="AX456" s="13" t="s">
        <v>77</v>
      </c>
      <c r="AY456" s="236" t="s">
        <v>117</v>
      </c>
    </row>
    <row r="457" s="13" customFormat="1">
      <c r="A457" s="13"/>
      <c r="B457" s="226"/>
      <c r="C457" s="227"/>
      <c r="D457" s="228" t="s">
        <v>126</v>
      </c>
      <c r="E457" s="229" t="s">
        <v>1</v>
      </c>
      <c r="F457" s="230" t="s">
        <v>264</v>
      </c>
      <c r="G457" s="227"/>
      <c r="H457" s="229" t="s">
        <v>1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126</v>
      </c>
      <c r="AU457" s="236" t="s">
        <v>84</v>
      </c>
      <c r="AV457" s="13" t="s">
        <v>82</v>
      </c>
      <c r="AW457" s="13" t="s">
        <v>33</v>
      </c>
      <c r="AX457" s="13" t="s">
        <v>77</v>
      </c>
      <c r="AY457" s="236" t="s">
        <v>117</v>
      </c>
    </row>
    <row r="458" s="13" customFormat="1">
      <c r="A458" s="13"/>
      <c r="B458" s="226"/>
      <c r="C458" s="227"/>
      <c r="D458" s="228" t="s">
        <v>126</v>
      </c>
      <c r="E458" s="229" t="s">
        <v>1</v>
      </c>
      <c r="F458" s="230" t="s">
        <v>335</v>
      </c>
      <c r="G458" s="227"/>
      <c r="H458" s="229" t="s">
        <v>1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126</v>
      </c>
      <c r="AU458" s="236" t="s">
        <v>84</v>
      </c>
      <c r="AV458" s="13" t="s">
        <v>82</v>
      </c>
      <c r="AW458" s="13" t="s">
        <v>33</v>
      </c>
      <c r="AX458" s="13" t="s">
        <v>77</v>
      </c>
      <c r="AY458" s="236" t="s">
        <v>117</v>
      </c>
    </row>
    <row r="459" s="13" customFormat="1">
      <c r="A459" s="13"/>
      <c r="B459" s="226"/>
      <c r="C459" s="227"/>
      <c r="D459" s="228" t="s">
        <v>126</v>
      </c>
      <c r="E459" s="229" t="s">
        <v>1</v>
      </c>
      <c r="F459" s="230" t="s">
        <v>266</v>
      </c>
      <c r="G459" s="227"/>
      <c r="H459" s="229" t="s">
        <v>1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126</v>
      </c>
      <c r="AU459" s="236" t="s">
        <v>84</v>
      </c>
      <c r="AV459" s="13" t="s">
        <v>82</v>
      </c>
      <c r="AW459" s="13" t="s">
        <v>33</v>
      </c>
      <c r="AX459" s="13" t="s">
        <v>77</v>
      </c>
      <c r="AY459" s="236" t="s">
        <v>117</v>
      </c>
    </row>
    <row r="460" s="13" customFormat="1">
      <c r="A460" s="13"/>
      <c r="B460" s="226"/>
      <c r="C460" s="227"/>
      <c r="D460" s="228" t="s">
        <v>126</v>
      </c>
      <c r="E460" s="229" t="s">
        <v>1</v>
      </c>
      <c r="F460" s="230" t="s">
        <v>267</v>
      </c>
      <c r="G460" s="227"/>
      <c r="H460" s="229" t="s">
        <v>1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126</v>
      </c>
      <c r="AU460" s="236" t="s">
        <v>84</v>
      </c>
      <c r="AV460" s="13" t="s">
        <v>82</v>
      </c>
      <c r="AW460" s="13" t="s">
        <v>33</v>
      </c>
      <c r="AX460" s="13" t="s">
        <v>77</v>
      </c>
      <c r="AY460" s="236" t="s">
        <v>117</v>
      </c>
    </row>
    <row r="461" s="13" customFormat="1">
      <c r="A461" s="13"/>
      <c r="B461" s="226"/>
      <c r="C461" s="227"/>
      <c r="D461" s="228" t="s">
        <v>126</v>
      </c>
      <c r="E461" s="229" t="s">
        <v>1</v>
      </c>
      <c r="F461" s="230" t="s">
        <v>268</v>
      </c>
      <c r="G461" s="227"/>
      <c r="H461" s="229" t="s">
        <v>1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126</v>
      </c>
      <c r="AU461" s="236" t="s">
        <v>84</v>
      </c>
      <c r="AV461" s="13" t="s">
        <v>82</v>
      </c>
      <c r="AW461" s="13" t="s">
        <v>33</v>
      </c>
      <c r="AX461" s="13" t="s">
        <v>77</v>
      </c>
      <c r="AY461" s="236" t="s">
        <v>117</v>
      </c>
    </row>
    <row r="462" s="13" customFormat="1">
      <c r="A462" s="13"/>
      <c r="B462" s="226"/>
      <c r="C462" s="227"/>
      <c r="D462" s="228" t="s">
        <v>126</v>
      </c>
      <c r="E462" s="229" t="s">
        <v>1</v>
      </c>
      <c r="F462" s="230" t="s">
        <v>269</v>
      </c>
      <c r="G462" s="227"/>
      <c r="H462" s="229" t="s">
        <v>1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126</v>
      </c>
      <c r="AU462" s="236" t="s">
        <v>84</v>
      </c>
      <c r="AV462" s="13" t="s">
        <v>82</v>
      </c>
      <c r="AW462" s="13" t="s">
        <v>33</v>
      </c>
      <c r="AX462" s="13" t="s">
        <v>77</v>
      </c>
      <c r="AY462" s="236" t="s">
        <v>117</v>
      </c>
    </row>
    <row r="463" s="13" customFormat="1">
      <c r="A463" s="13"/>
      <c r="B463" s="226"/>
      <c r="C463" s="227"/>
      <c r="D463" s="228" t="s">
        <v>126</v>
      </c>
      <c r="E463" s="229" t="s">
        <v>1</v>
      </c>
      <c r="F463" s="230" t="s">
        <v>270</v>
      </c>
      <c r="G463" s="227"/>
      <c r="H463" s="229" t="s">
        <v>1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126</v>
      </c>
      <c r="AU463" s="236" t="s">
        <v>84</v>
      </c>
      <c r="AV463" s="13" t="s">
        <v>82</v>
      </c>
      <c r="AW463" s="13" t="s">
        <v>33</v>
      </c>
      <c r="AX463" s="13" t="s">
        <v>77</v>
      </c>
      <c r="AY463" s="236" t="s">
        <v>117</v>
      </c>
    </row>
    <row r="464" s="13" customFormat="1">
      <c r="A464" s="13"/>
      <c r="B464" s="226"/>
      <c r="C464" s="227"/>
      <c r="D464" s="228" t="s">
        <v>126</v>
      </c>
      <c r="E464" s="229" t="s">
        <v>1</v>
      </c>
      <c r="F464" s="230" t="s">
        <v>271</v>
      </c>
      <c r="G464" s="227"/>
      <c r="H464" s="229" t="s">
        <v>1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126</v>
      </c>
      <c r="AU464" s="236" t="s">
        <v>84</v>
      </c>
      <c r="AV464" s="13" t="s">
        <v>82</v>
      </c>
      <c r="AW464" s="13" t="s">
        <v>33</v>
      </c>
      <c r="AX464" s="13" t="s">
        <v>77</v>
      </c>
      <c r="AY464" s="236" t="s">
        <v>117</v>
      </c>
    </row>
    <row r="465" s="13" customFormat="1">
      <c r="A465" s="13"/>
      <c r="B465" s="226"/>
      <c r="C465" s="227"/>
      <c r="D465" s="228" t="s">
        <v>126</v>
      </c>
      <c r="E465" s="229" t="s">
        <v>1</v>
      </c>
      <c r="F465" s="230" t="s">
        <v>272</v>
      </c>
      <c r="G465" s="227"/>
      <c r="H465" s="229" t="s">
        <v>1</v>
      </c>
      <c r="I465" s="231"/>
      <c r="J465" s="227"/>
      <c r="K465" s="227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126</v>
      </c>
      <c r="AU465" s="236" t="s">
        <v>84</v>
      </c>
      <c r="AV465" s="13" t="s">
        <v>82</v>
      </c>
      <c r="AW465" s="13" t="s">
        <v>33</v>
      </c>
      <c r="AX465" s="13" t="s">
        <v>77</v>
      </c>
      <c r="AY465" s="236" t="s">
        <v>117</v>
      </c>
    </row>
    <row r="466" s="13" customFormat="1">
      <c r="A466" s="13"/>
      <c r="B466" s="226"/>
      <c r="C466" s="227"/>
      <c r="D466" s="228" t="s">
        <v>126</v>
      </c>
      <c r="E466" s="229" t="s">
        <v>1</v>
      </c>
      <c r="F466" s="230" t="s">
        <v>273</v>
      </c>
      <c r="G466" s="227"/>
      <c r="H466" s="229" t="s">
        <v>1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126</v>
      </c>
      <c r="AU466" s="236" t="s">
        <v>84</v>
      </c>
      <c r="AV466" s="13" t="s">
        <v>82</v>
      </c>
      <c r="AW466" s="13" t="s">
        <v>33</v>
      </c>
      <c r="AX466" s="13" t="s">
        <v>77</v>
      </c>
      <c r="AY466" s="236" t="s">
        <v>117</v>
      </c>
    </row>
    <row r="467" s="13" customFormat="1">
      <c r="A467" s="13"/>
      <c r="B467" s="226"/>
      <c r="C467" s="227"/>
      <c r="D467" s="228" t="s">
        <v>126</v>
      </c>
      <c r="E467" s="229" t="s">
        <v>1</v>
      </c>
      <c r="F467" s="230" t="s">
        <v>274</v>
      </c>
      <c r="G467" s="227"/>
      <c r="H467" s="229" t="s">
        <v>1</v>
      </c>
      <c r="I467" s="231"/>
      <c r="J467" s="227"/>
      <c r="K467" s="227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126</v>
      </c>
      <c r="AU467" s="236" t="s">
        <v>84</v>
      </c>
      <c r="AV467" s="13" t="s">
        <v>82</v>
      </c>
      <c r="AW467" s="13" t="s">
        <v>33</v>
      </c>
      <c r="AX467" s="13" t="s">
        <v>77</v>
      </c>
      <c r="AY467" s="236" t="s">
        <v>117</v>
      </c>
    </row>
    <row r="468" s="13" customFormat="1">
      <c r="A468" s="13"/>
      <c r="B468" s="226"/>
      <c r="C468" s="227"/>
      <c r="D468" s="228" t="s">
        <v>126</v>
      </c>
      <c r="E468" s="229" t="s">
        <v>1</v>
      </c>
      <c r="F468" s="230" t="s">
        <v>275</v>
      </c>
      <c r="G468" s="227"/>
      <c r="H468" s="229" t="s">
        <v>1</v>
      </c>
      <c r="I468" s="231"/>
      <c r="J468" s="227"/>
      <c r="K468" s="227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126</v>
      </c>
      <c r="AU468" s="236" t="s">
        <v>84</v>
      </c>
      <c r="AV468" s="13" t="s">
        <v>82</v>
      </c>
      <c r="AW468" s="13" t="s">
        <v>33</v>
      </c>
      <c r="AX468" s="13" t="s">
        <v>77</v>
      </c>
      <c r="AY468" s="236" t="s">
        <v>117</v>
      </c>
    </row>
    <row r="469" s="13" customFormat="1">
      <c r="A469" s="13"/>
      <c r="B469" s="226"/>
      <c r="C469" s="227"/>
      <c r="D469" s="228" t="s">
        <v>126</v>
      </c>
      <c r="E469" s="229" t="s">
        <v>1</v>
      </c>
      <c r="F469" s="230" t="s">
        <v>276</v>
      </c>
      <c r="G469" s="227"/>
      <c r="H469" s="229" t="s">
        <v>1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126</v>
      </c>
      <c r="AU469" s="236" t="s">
        <v>84</v>
      </c>
      <c r="AV469" s="13" t="s">
        <v>82</v>
      </c>
      <c r="AW469" s="13" t="s">
        <v>33</v>
      </c>
      <c r="AX469" s="13" t="s">
        <v>77</v>
      </c>
      <c r="AY469" s="236" t="s">
        <v>117</v>
      </c>
    </row>
    <row r="470" s="13" customFormat="1">
      <c r="A470" s="13"/>
      <c r="B470" s="226"/>
      <c r="C470" s="227"/>
      <c r="D470" s="228" t="s">
        <v>126</v>
      </c>
      <c r="E470" s="229" t="s">
        <v>1</v>
      </c>
      <c r="F470" s="230" t="s">
        <v>277</v>
      </c>
      <c r="G470" s="227"/>
      <c r="H470" s="229" t="s">
        <v>1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126</v>
      </c>
      <c r="AU470" s="236" t="s">
        <v>84</v>
      </c>
      <c r="AV470" s="13" t="s">
        <v>82</v>
      </c>
      <c r="AW470" s="13" t="s">
        <v>33</v>
      </c>
      <c r="AX470" s="13" t="s">
        <v>77</v>
      </c>
      <c r="AY470" s="236" t="s">
        <v>117</v>
      </c>
    </row>
    <row r="471" s="13" customFormat="1">
      <c r="A471" s="13"/>
      <c r="B471" s="226"/>
      <c r="C471" s="227"/>
      <c r="D471" s="228" t="s">
        <v>126</v>
      </c>
      <c r="E471" s="229" t="s">
        <v>1</v>
      </c>
      <c r="F471" s="230" t="s">
        <v>278</v>
      </c>
      <c r="G471" s="227"/>
      <c r="H471" s="229" t="s">
        <v>1</v>
      </c>
      <c r="I471" s="231"/>
      <c r="J471" s="227"/>
      <c r="K471" s="227"/>
      <c r="L471" s="232"/>
      <c r="M471" s="233"/>
      <c r="N471" s="234"/>
      <c r="O471" s="234"/>
      <c r="P471" s="234"/>
      <c r="Q471" s="234"/>
      <c r="R471" s="234"/>
      <c r="S471" s="234"/>
      <c r="T471" s="23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6" t="s">
        <v>126</v>
      </c>
      <c r="AU471" s="236" t="s">
        <v>84</v>
      </c>
      <c r="AV471" s="13" t="s">
        <v>82</v>
      </c>
      <c r="AW471" s="13" t="s">
        <v>33</v>
      </c>
      <c r="AX471" s="13" t="s">
        <v>77</v>
      </c>
      <c r="AY471" s="236" t="s">
        <v>117</v>
      </c>
    </row>
    <row r="472" s="13" customFormat="1">
      <c r="A472" s="13"/>
      <c r="B472" s="226"/>
      <c r="C472" s="227"/>
      <c r="D472" s="228" t="s">
        <v>126</v>
      </c>
      <c r="E472" s="229" t="s">
        <v>1</v>
      </c>
      <c r="F472" s="230" t="s">
        <v>279</v>
      </c>
      <c r="G472" s="227"/>
      <c r="H472" s="229" t="s">
        <v>1</v>
      </c>
      <c r="I472" s="231"/>
      <c r="J472" s="227"/>
      <c r="K472" s="227"/>
      <c r="L472" s="232"/>
      <c r="M472" s="233"/>
      <c r="N472" s="234"/>
      <c r="O472" s="234"/>
      <c r="P472" s="234"/>
      <c r="Q472" s="234"/>
      <c r="R472" s="234"/>
      <c r="S472" s="234"/>
      <c r="T472" s="23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6" t="s">
        <v>126</v>
      </c>
      <c r="AU472" s="236" t="s">
        <v>84</v>
      </c>
      <c r="AV472" s="13" t="s">
        <v>82</v>
      </c>
      <c r="AW472" s="13" t="s">
        <v>33</v>
      </c>
      <c r="AX472" s="13" t="s">
        <v>77</v>
      </c>
      <c r="AY472" s="236" t="s">
        <v>117</v>
      </c>
    </row>
    <row r="473" s="13" customFormat="1">
      <c r="A473" s="13"/>
      <c r="B473" s="226"/>
      <c r="C473" s="227"/>
      <c r="D473" s="228" t="s">
        <v>126</v>
      </c>
      <c r="E473" s="229" t="s">
        <v>1</v>
      </c>
      <c r="F473" s="230" t="s">
        <v>280</v>
      </c>
      <c r="G473" s="227"/>
      <c r="H473" s="229" t="s">
        <v>1</v>
      </c>
      <c r="I473" s="231"/>
      <c r="J473" s="227"/>
      <c r="K473" s="227"/>
      <c r="L473" s="232"/>
      <c r="M473" s="233"/>
      <c r="N473" s="234"/>
      <c r="O473" s="234"/>
      <c r="P473" s="234"/>
      <c r="Q473" s="234"/>
      <c r="R473" s="234"/>
      <c r="S473" s="234"/>
      <c r="T473" s="235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6" t="s">
        <v>126</v>
      </c>
      <c r="AU473" s="236" t="s">
        <v>84</v>
      </c>
      <c r="AV473" s="13" t="s">
        <v>82</v>
      </c>
      <c r="AW473" s="13" t="s">
        <v>33</v>
      </c>
      <c r="AX473" s="13" t="s">
        <v>77</v>
      </c>
      <c r="AY473" s="236" t="s">
        <v>117</v>
      </c>
    </row>
    <row r="474" s="13" customFormat="1">
      <c r="A474" s="13"/>
      <c r="B474" s="226"/>
      <c r="C474" s="227"/>
      <c r="D474" s="228" t="s">
        <v>126</v>
      </c>
      <c r="E474" s="229" t="s">
        <v>1</v>
      </c>
      <c r="F474" s="230" t="s">
        <v>281</v>
      </c>
      <c r="G474" s="227"/>
      <c r="H474" s="229" t="s">
        <v>1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126</v>
      </c>
      <c r="AU474" s="236" t="s">
        <v>84</v>
      </c>
      <c r="AV474" s="13" t="s">
        <v>82</v>
      </c>
      <c r="AW474" s="13" t="s">
        <v>33</v>
      </c>
      <c r="AX474" s="13" t="s">
        <v>77</v>
      </c>
      <c r="AY474" s="236" t="s">
        <v>117</v>
      </c>
    </row>
    <row r="475" s="13" customFormat="1">
      <c r="A475" s="13"/>
      <c r="B475" s="226"/>
      <c r="C475" s="227"/>
      <c r="D475" s="228" t="s">
        <v>126</v>
      </c>
      <c r="E475" s="229" t="s">
        <v>1</v>
      </c>
      <c r="F475" s="230" t="s">
        <v>282</v>
      </c>
      <c r="G475" s="227"/>
      <c r="H475" s="229" t="s">
        <v>1</v>
      </c>
      <c r="I475" s="231"/>
      <c r="J475" s="227"/>
      <c r="K475" s="227"/>
      <c r="L475" s="232"/>
      <c r="M475" s="233"/>
      <c r="N475" s="234"/>
      <c r="O475" s="234"/>
      <c r="P475" s="234"/>
      <c r="Q475" s="234"/>
      <c r="R475" s="234"/>
      <c r="S475" s="234"/>
      <c r="T475" s="23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6" t="s">
        <v>126</v>
      </c>
      <c r="AU475" s="236" t="s">
        <v>84</v>
      </c>
      <c r="AV475" s="13" t="s">
        <v>82</v>
      </c>
      <c r="AW475" s="13" t="s">
        <v>33</v>
      </c>
      <c r="AX475" s="13" t="s">
        <v>77</v>
      </c>
      <c r="AY475" s="236" t="s">
        <v>117</v>
      </c>
    </row>
    <row r="476" s="14" customFormat="1">
      <c r="A476" s="14"/>
      <c r="B476" s="237"/>
      <c r="C476" s="238"/>
      <c r="D476" s="228" t="s">
        <v>126</v>
      </c>
      <c r="E476" s="239" t="s">
        <v>1</v>
      </c>
      <c r="F476" s="240" t="s">
        <v>124</v>
      </c>
      <c r="G476" s="238"/>
      <c r="H476" s="241">
        <v>4</v>
      </c>
      <c r="I476" s="242"/>
      <c r="J476" s="238"/>
      <c r="K476" s="238"/>
      <c r="L476" s="243"/>
      <c r="M476" s="244"/>
      <c r="N476" s="245"/>
      <c r="O476" s="245"/>
      <c r="P476" s="245"/>
      <c r="Q476" s="245"/>
      <c r="R476" s="245"/>
      <c r="S476" s="245"/>
      <c r="T476" s="24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7" t="s">
        <v>126</v>
      </c>
      <c r="AU476" s="247" t="s">
        <v>84</v>
      </c>
      <c r="AV476" s="14" t="s">
        <v>84</v>
      </c>
      <c r="AW476" s="14" t="s">
        <v>33</v>
      </c>
      <c r="AX476" s="14" t="s">
        <v>82</v>
      </c>
      <c r="AY476" s="247" t="s">
        <v>117</v>
      </c>
    </row>
    <row r="477" s="2" customFormat="1" ht="24.15" customHeight="1">
      <c r="A477" s="38"/>
      <c r="B477" s="39"/>
      <c r="C477" s="212" t="s">
        <v>336</v>
      </c>
      <c r="D477" s="212" t="s">
        <v>120</v>
      </c>
      <c r="E477" s="213" t="s">
        <v>337</v>
      </c>
      <c r="F477" s="214" t="s">
        <v>338</v>
      </c>
      <c r="G477" s="215" t="s">
        <v>261</v>
      </c>
      <c r="H477" s="216">
        <v>1</v>
      </c>
      <c r="I477" s="217"/>
      <c r="J477" s="218">
        <f>ROUND(I477*H477,2)</f>
        <v>0</v>
      </c>
      <c r="K477" s="219"/>
      <c r="L477" s="44"/>
      <c r="M477" s="220" t="s">
        <v>1</v>
      </c>
      <c r="N477" s="221" t="s">
        <v>42</v>
      </c>
      <c r="O477" s="91"/>
      <c r="P477" s="222">
        <f>O477*H477</f>
        <v>0</v>
      </c>
      <c r="Q477" s="222">
        <v>0</v>
      </c>
      <c r="R477" s="222">
        <f>Q477*H477</f>
        <v>0</v>
      </c>
      <c r="S477" s="222">
        <v>0</v>
      </c>
      <c r="T477" s="223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4" t="s">
        <v>124</v>
      </c>
      <c r="AT477" s="224" t="s">
        <v>120</v>
      </c>
      <c r="AU477" s="224" t="s">
        <v>84</v>
      </c>
      <c r="AY477" s="17" t="s">
        <v>117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7" t="s">
        <v>82</v>
      </c>
      <c r="BK477" s="225">
        <f>ROUND(I477*H477,2)</f>
        <v>0</v>
      </c>
      <c r="BL477" s="17" t="s">
        <v>124</v>
      </c>
      <c r="BM477" s="224" t="s">
        <v>339</v>
      </c>
    </row>
    <row r="478" s="2" customFormat="1" ht="24.15" customHeight="1">
      <c r="A478" s="38"/>
      <c r="B478" s="39"/>
      <c r="C478" s="212" t="s">
        <v>340</v>
      </c>
      <c r="D478" s="212" t="s">
        <v>120</v>
      </c>
      <c r="E478" s="213" t="s">
        <v>341</v>
      </c>
      <c r="F478" s="214" t="s">
        <v>342</v>
      </c>
      <c r="G478" s="215" t="s">
        <v>261</v>
      </c>
      <c r="H478" s="216">
        <v>1</v>
      </c>
      <c r="I478" s="217"/>
      <c r="J478" s="218">
        <f>ROUND(I478*H478,2)</f>
        <v>0</v>
      </c>
      <c r="K478" s="219"/>
      <c r="L478" s="44"/>
      <c r="M478" s="220" t="s">
        <v>1</v>
      </c>
      <c r="N478" s="221" t="s">
        <v>42</v>
      </c>
      <c r="O478" s="91"/>
      <c r="P478" s="222">
        <f>O478*H478</f>
        <v>0</v>
      </c>
      <c r="Q478" s="222">
        <v>0</v>
      </c>
      <c r="R478" s="222">
        <f>Q478*H478</f>
        <v>0</v>
      </c>
      <c r="S478" s="222">
        <v>0</v>
      </c>
      <c r="T478" s="223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4" t="s">
        <v>124</v>
      </c>
      <c r="AT478" s="224" t="s">
        <v>120</v>
      </c>
      <c r="AU478" s="224" t="s">
        <v>84</v>
      </c>
      <c r="AY478" s="17" t="s">
        <v>117</v>
      </c>
      <c r="BE478" s="225">
        <f>IF(N478="základní",J478,0)</f>
        <v>0</v>
      </c>
      <c r="BF478" s="225">
        <f>IF(N478="snížená",J478,0)</f>
        <v>0</v>
      </c>
      <c r="BG478" s="225">
        <f>IF(N478="zákl. přenesená",J478,0)</f>
        <v>0</v>
      </c>
      <c r="BH478" s="225">
        <f>IF(N478="sníž. přenesená",J478,0)</f>
        <v>0</v>
      </c>
      <c r="BI478" s="225">
        <f>IF(N478="nulová",J478,0)</f>
        <v>0</v>
      </c>
      <c r="BJ478" s="17" t="s">
        <v>82</v>
      </c>
      <c r="BK478" s="225">
        <f>ROUND(I478*H478,2)</f>
        <v>0</v>
      </c>
      <c r="BL478" s="17" t="s">
        <v>124</v>
      </c>
      <c r="BM478" s="224" t="s">
        <v>343</v>
      </c>
    </row>
    <row r="479" s="12" customFormat="1" ht="22.8" customHeight="1">
      <c r="A479" s="12"/>
      <c r="B479" s="196"/>
      <c r="C479" s="197"/>
      <c r="D479" s="198" t="s">
        <v>76</v>
      </c>
      <c r="E479" s="210" t="s">
        <v>344</v>
      </c>
      <c r="F479" s="210" t="s">
        <v>345</v>
      </c>
      <c r="G479" s="197"/>
      <c r="H479" s="197"/>
      <c r="I479" s="200"/>
      <c r="J479" s="211">
        <f>BK479</f>
        <v>0</v>
      </c>
      <c r="K479" s="197"/>
      <c r="L479" s="202"/>
      <c r="M479" s="203"/>
      <c r="N479" s="204"/>
      <c r="O479" s="204"/>
      <c r="P479" s="205">
        <f>SUM(P480:P484)</f>
        <v>0</v>
      </c>
      <c r="Q479" s="204"/>
      <c r="R479" s="205">
        <f>SUM(R480:R484)</f>
        <v>0</v>
      </c>
      <c r="S479" s="204"/>
      <c r="T479" s="206">
        <f>SUM(T480:T484)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07" t="s">
        <v>82</v>
      </c>
      <c r="AT479" s="208" t="s">
        <v>76</v>
      </c>
      <c r="AU479" s="208" t="s">
        <v>82</v>
      </c>
      <c r="AY479" s="207" t="s">
        <v>117</v>
      </c>
      <c r="BK479" s="209">
        <f>SUM(BK480:BK484)</f>
        <v>0</v>
      </c>
    </row>
    <row r="480" s="2" customFormat="1" ht="24.15" customHeight="1">
      <c r="A480" s="38"/>
      <c r="B480" s="39"/>
      <c r="C480" s="212" t="s">
        <v>346</v>
      </c>
      <c r="D480" s="212" t="s">
        <v>120</v>
      </c>
      <c r="E480" s="213" t="s">
        <v>347</v>
      </c>
      <c r="F480" s="214" t="s">
        <v>348</v>
      </c>
      <c r="G480" s="215" t="s">
        <v>349</v>
      </c>
      <c r="H480" s="216">
        <v>7.048</v>
      </c>
      <c r="I480" s="217"/>
      <c r="J480" s="218">
        <f>ROUND(I480*H480,2)</f>
        <v>0</v>
      </c>
      <c r="K480" s="219"/>
      <c r="L480" s="44"/>
      <c r="M480" s="220" t="s">
        <v>1</v>
      </c>
      <c r="N480" s="221" t="s">
        <v>42</v>
      </c>
      <c r="O480" s="91"/>
      <c r="P480" s="222">
        <f>O480*H480</f>
        <v>0</v>
      </c>
      <c r="Q480" s="222">
        <v>0</v>
      </c>
      <c r="R480" s="222">
        <f>Q480*H480</f>
        <v>0</v>
      </c>
      <c r="S480" s="222">
        <v>0</v>
      </c>
      <c r="T480" s="223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4" t="s">
        <v>124</v>
      </c>
      <c r="AT480" s="224" t="s">
        <v>120</v>
      </c>
      <c r="AU480" s="224" t="s">
        <v>84</v>
      </c>
      <c r="AY480" s="17" t="s">
        <v>117</v>
      </c>
      <c r="BE480" s="225">
        <f>IF(N480="základní",J480,0)</f>
        <v>0</v>
      </c>
      <c r="BF480" s="225">
        <f>IF(N480="snížená",J480,0)</f>
        <v>0</v>
      </c>
      <c r="BG480" s="225">
        <f>IF(N480="zákl. přenesená",J480,0)</f>
        <v>0</v>
      </c>
      <c r="BH480" s="225">
        <f>IF(N480="sníž. přenesená",J480,0)</f>
        <v>0</v>
      </c>
      <c r="BI480" s="225">
        <f>IF(N480="nulová",J480,0)</f>
        <v>0</v>
      </c>
      <c r="BJ480" s="17" t="s">
        <v>82</v>
      </c>
      <c r="BK480" s="225">
        <f>ROUND(I480*H480,2)</f>
        <v>0</v>
      </c>
      <c r="BL480" s="17" t="s">
        <v>124</v>
      </c>
      <c r="BM480" s="224" t="s">
        <v>350</v>
      </c>
    </row>
    <row r="481" s="2" customFormat="1" ht="24.15" customHeight="1">
      <c r="A481" s="38"/>
      <c r="B481" s="39"/>
      <c r="C481" s="212" t="s">
        <v>351</v>
      </c>
      <c r="D481" s="212" t="s">
        <v>120</v>
      </c>
      <c r="E481" s="213" t="s">
        <v>352</v>
      </c>
      <c r="F481" s="214" t="s">
        <v>353</v>
      </c>
      <c r="G481" s="215" t="s">
        <v>349</v>
      </c>
      <c r="H481" s="216">
        <v>7.048</v>
      </c>
      <c r="I481" s="217"/>
      <c r="J481" s="218">
        <f>ROUND(I481*H481,2)</f>
        <v>0</v>
      </c>
      <c r="K481" s="219"/>
      <c r="L481" s="44"/>
      <c r="M481" s="220" t="s">
        <v>1</v>
      </c>
      <c r="N481" s="221" t="s">
        <v>42</v>
      </c>
      <c r="O481" s="91"/>
      <c r="P481" s="222">
        <f>O481*H481</f>
        <v>0</v>
      </c>
      <c r="Q481" s="222">
        <v>0</v>
      </c>
      <c r="R481" s="222">
        <f>Q481*H481</f>
        <v>0</v>
      </c>
      <c r="S481" s="222">
        <v>0</v>
      </c>
      <c r="T481" s="223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4" t="s">
        <v>124</v>
      </c>
      <c r="AT481" s="224" t="s">
        <v>120</v>
      </c>
      <c r="AU481" s="224" t="s">
        <v>84</v>
      </c>
      <c r="AY481" s="17" t="s">
        <v>117</v>
      </c>
      <c r="BE481" s="225">
        <f>IF(N481="základní",J481,0)</f>
        <v>0</v>
      </c>
      <c r="BF481" s="225">
        <f>IF(N481="snížená",J481,0)</f>
        <v>0</v>
      </c>
      <c r="BG481" s="225">
        <f>IF(N481="zákl. přenesená",J481,0)</f>
        <v>0</v>
      </c>
      <c r="BH481" s="225">
        <f>IF(N481="sníž. přenesená",J481,0)</f>
        <v>0</v>
      </c>
      <c r="BI481" s="225">
        <f>IF(N481="nulová",J481,0)</f>
        <v>0</v>
      </c>
      <c r="BJ481" s="17" t="s">
        <v>82</v>
      </c>
      <c r="BK481" s="225">
        <f>ROUND(I481*H481,2)</f>
        <v>0</v>
      </c>
      <c r="BL481" s="17" t="s">
        <v>124</v>
      </c>
      <c r="BM481" s="224" t="s">
        <v>354</v>
      </c>
    </row>
    <row r="482" s="2" customFormat="1" ht="24.15" customHeight="1">
      <c r="A482" s="38"/>
      <c r="B482" s="39"/>
      <c r="C482" s="212" t="s">
        <v>355</v>
      </c>
      <c r="D482" s="212" t="s">
        <v>120</v>
      </c>
      <c r="E482" s="213" t="s">
        <v>356</v>
      </c>
      <c r="F482" s="214" t="s">
        <v>357</v>
      </c>
      <c r="G482" s="215" t="s">
        <v>349</v>
      </c>
      <c r="H482" s="216">
        <v>112.768</v>
      </c>
      <c r="I482" s="217"/>
      <c r="J482" s="218">
        <f>ROUND(I482*H482,2)</f>
        <v>0</v>
      </c>
      <c r="K482" s="219"/>
      <c r="L482" s="44"/>
      <c r="M482" s="220" t="s">
        <v>1</v>
      </c>
      <c r="N482" s="221" t="s">
        <v>42</v>
      </c>
      <c r="O482" s="91"/>
      <c r="P482" s="222">
        <f>O482*H482</f>
        <v>0</v>
      </c>
      <c r="Q482" s="222">
        <v>0</v>
      </c>
      <c r="R482" s="222">
        <f>Q482*H482</f>
        <v>0</v>
      </c>
      <c r="S482" s="222">
        <v>0</v>
      </c>
      <c r="T482" s="223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4" t="s">
        <v>124</v>
      </c>
      <c r="AT482" s="224" t="s">
        <v>120</v>
      </c>
      <c r="AU482" s="224" t="s">
        <v>84</v>
      </c>
      <c r="AY482" s="17" t="s">
        <v>117</v>
      </c>
      <c r="BE482" s="225">
        <f>IF(N482="základní",J482,0)</f>
        <v>0</v>
      </c>
      <c r="BF482" s="225">
        <f>IF(N482="snížená",J482,0)</f>
        <v>0</v>
      </c>
      <c r="BG482" s="225">
        <f>IF(N482="zákl. přenesená",J482,0)</f>
        <v>0</v>
      </c>
      <c r="BH482" s="225">
        <f>IF(N482="sníž. přenesená",J482,0)</f>
        <v>0</v>
      </c>
      <c r="BI482" s="225">
        <f>IF(N482="nulová",J482,0)</f>
        <v>0</v>
      </c>
      <c r="BJ482" s="17" t="s">
        <v>82</v>
      </c>
      <c r="BK482" s="225">
        <f>ROUND(I482*H482,2)</f>
        <v>0</v>
      </c>
      <c r="BL482" s="17" t="s">
        <v>124</v>
      </c>
      <c r="BM482" s="224" t="s">
        <v>358</v>
      </c>
    </row>
    <row r="483" s="14" customFormat="1">
      <c r="A483" s="14"/>
      <c r="B483" s="237"/>
      <c r="C483" s="238"/>
      <c r="D483" s="228" t="s">
        <v>126</v>
      </c>
      <c r="E483" s="238"/>
      <c r="F483" s="240" t="s">
        <v>359</v>
      </c>
      <c r="G483" s="238"/>
      <c r="H483" s="241">
        <v>112.768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7" t="s">
        <v>126</v>
      </c>
      <c r="AU483" s="247" t="s">
        <v>84</v>
      </c>
      <c r="AV483" s="14" t="s">
        <v>84</v>
      </c>
      <c r="AW483" s="14" t="s">
        <v>4</v>
      </c>
      <c r="AX483" s="14" t="s">
        <v>82</v>
      </c>
      <c r="AY483" s="247" t="s">
        <v>117</v>
      </c>
    </row>
    <row r="484" s="2" customFormat="1" ht="33" customHeight="1">
      <c r="A484" s="38"/>
      <c r="B484" s="39"/>
      <c r="C484" s="212" t="s">
        <v>360</v>
      </c>
      <c r="D484" s="212" t="s">
        <v>120</v>
      </c>
      <c r="E484" s="213" t="s">
        <v>361</v>
      </c>
      <c r="F484" s="214" t="s">
        <v>362</v>
      </c>
      <c r="G484" s="215" t="s">
        <v>349</v>
      </c>
      <c r="H484" s="216">
        <v>7.048</v>
      </c>
      <c r="I484" s="217"/>
      <c r="J484" s="218">
        <f>ROUND(I484*H484,2)</f>
        <v>0</v>
      </c>
      <c r="K484" s="219"/>
      <c r="L484" s="44"/>
      <c r="M484" s="220" t="s">
        <v>1</v>
      </c>
      <c r="N484" s="221" t="s">
        <v>42</v>
      </c>
      <c r="O484" s="91"/>
      <c r="P484" s="222">
        <f>O484*H484</f>
        <v>0</v>
      </c>
      <c r="Q484" s="222">
        <v>0</v>
      </c>
      <c r="R484" s="222">
        <f>Q484*H484</f>
        <v>0</v>
      </c>
      <c r="S484" s="222">
        <v>0</v>
      </c>
      <c r="T484" s="223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4" t="s">
        <v>124</v>
      </c>
      <c r="AT484" s="224" t="s">
        <v>120</v>
      </c>
      <c r="AU484" s="224" t="s">
        <v>84</v>
      </c>
      <c r="AY484" s="17" t="s">
        <v>117</v>
      </c>
      <c r="BE484" s="225">
        <f>IF(N484="základní",J484,0)</f>
        <v>0</v>
      </c>
      <c r="BF484" s="225">
        <f>IF(N484="snížená",J484,0)</f>
        <v>0</v>
      </c>
      <c r="BG484" s="225">
        <f>IF(N484="zákl. přenesená",J484,0)</f>
        <v>0</v>
      </c>
      <c r="BH484" s="225">
        <f>IF(N484="sníž. přenesená",J484,0)</f>
        <v>0</v>
      </c>
      <c r="BI484" s="225">
        <f>IF(N484="nulová",J484,0)</f>
        <v>0</v>
      </c>
      <c r="BJ484" s="17" t="s">
        <v>82</v>
      </c>
      <c r="BK484" s="225">
        <f>ROUND(I484*H484,2)</f>
        <v>0</v>
      </c>
      <c r="BL484" s="17" t="s">
        <v>124</v>
      </c>
      <c r="BM484" s="224" t="s">
        <v>363</v>
      </c>
    </row>
    <row r="485" s="12" customFormat="1" ht="22.8" customHeight="1">
      <c r="A485" s="12"/>
      <c r="B485" s="196"/>
      <c r="C485" s="197"/>
      <c r="D485" s="198" t="s">
        <v>76</v>
      </c>
      <c r="E485" s="210" t="s">
        <v>364</v>
      </c>
      <c r="F485" s="210" t="s">
        <v>365</v>
      </c>
      <c r="G485" s="197"/>
      <c r="H485" s="197"/>
      <c r="I485" s="200"/>
      <c r="J485" s="211">
        <f>BK485</f>
        <v>0</v>
      </c>
      <c r="K485" s="197"/>
      <c r="L485" s="202"/>
      <c r="M485" s="203"/>
      <c r="N485" s="204"/>
      <c r="O485" s="204"/>
      <c r="P485" s="205">
        <f>P486</f>
        <v>0</v>
      </c>
      <c r="Q485" s="204"/>
      <c r="R485" s="205">
        <f>R486</f>
        <v>0</v>
      </c>
      <c r="S485" s="204"/>
      <c r="T485" s="206">
        <f>T486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07" t="s">
        <v>82</v>
      </c>
      <c r="AT485" s="208" t="s">
        <v>76</v>
      </c>
      <c r="AU485" s="208" t="s">
        <v>82</v>
      </c>
      <c r="AY485" s="207" t="s">
        <v>117</v>
      </c>
      <c r="BK485" s="209">
        <f>BK486</f>
        <v>0</v>
      </c>
    </row>
    <row r="486" s="2" customFormat="1" ht="21.75" customHeight="1">
      <c r="A486" s="38"/>
      <c r="B486" s="39"/>
      <c r="C486" s="212" t="s">
        <v>366</v>
      </c>
      <c r="D486" s="212" t="s">
        <v>120</v>
      </c>
      <c r="E486" s="213" t="s">
        <v>367</v>
      </c>
      <c r="F486" s="214" t="s">
        <v>368</v>
      </c>
      <c r="G486" s="215" t="s">
        <v>349</v>
      </c>
      <c r="H486" s="216">
        <v>9.3219999999999992</v>
      </c>
      <c r="I486" s="217"/>
      <c r="J486" s="218">
        <f>ROUND(I486*H486,2)</f>
        <v>0</v>
      </c>
      <c r="K486" s="219"/>
      <c r="L486" s="44"/>
      <c r="M486" s="220" t="s">
        <v>1</v>
      </c>
      <c r="N486" s="221" t="s">
        <v>42</v>
      </c>
      <c r="O486" s="91"/>
      <c r="P486" s="222">
        <f>O486*H486</f>
        <v>0</v>
      </c>
      <c r="Q486" s="222">
        <v>0</v>
      </c>
      <c r="R486" s="222">
        <f>Q486*H486</f>
        <v>0</v>
      </c>
      <c r="S486" s="222">
        <v>0</v>
      </c>
      <c r="T486" s="223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4" t="s">
        <v>124</v>
      </c>
      <c r="AT486" s="224" t="s">
        <v>120</v>
      </c>
      <c r="AU486" s="224" t="s">
        <v>84</v>
      </c>
      <c r="AY486" s="17" t="s">
        <v>117</v>
      </c>
      <c r="BE486" s="225">
        <f>IF(N486="základní",J486,0)</f>
        <v>0</v>
      </c>
      <c r="BF486" s="225">
        <f>IF(N486="snížená",J486,0)</f>
        <v>0</v>
      </c>
      <c r="BG486" s="225">
        <f>IF(N486="zákl. přenesená",J486,0)</f>
        <v>0</v>
      </c>
      <c r="BH486" s="225">
        <f>IF(N486="sníž. přenesená",J486,0)</f>
        <v>0</v>
      </c>
      <c r="BI486" s="225">
        <f>IF(N486="nulová",J486,0)</f>
        <v>0</v>
      </c>
      <c r="BJ486" s="17" t="s">
        <v>82</v>
      </c>
      <c r="BK486" s="225">
        <f>ROUND(I486*H486,2)</f>
        <v>0</v>
      </c>
      <c r="BL486" s="17" t="s">
        <v>124</v>
      </c>
      <c r="BM486" s="224" t="s">
        <v>369</v>
      </c>
    </row>
    <row r="487" s="12" customFormat="1" ht="25.92" customHeight="1">
      <c r="A487" s="12"/>
      <c r="B487" s="196"/>
      <c r="C487" s="197"/>
      <c r="D487" s="198" t="s">
        <v>76</v>
      </c>
      <c r="E487" s="199" t="s">
        <v>370</v>
      </c>
      <c r="F487" s="199" t="s">
        <v>371</v>
      </c>
      <c r="G487" s="197"/>
      <c r="H487" s="197"/>
      <c r="I487" s="200"/>
      <c r="J487" s="201">
        <f>BK487</f>
        <v>0</v>
      </c>
      <c r="K487" s="197"/>
      <c r="L487" s="202"/>
      <c r="M487" s="203"/>
      <c r="N487" s="204"/>
      <c r="O487" s="204"/>
      <c r="P487" s="205">
        <f>P488+P499</f>
        <v>0</v>
      </c>
      <c r="Q487" s="204"/>
      <c r="R487" s="205">
        <f>R488+R499</f>
        <v>0.62892480000000006</v>
      </c>
      <c r="S487" s="204"/>
      <c r="T487" s="206">
        <f>T488+T499</f>
        <v>0.13588660000000002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7" t="s">
        <v>84</v>
      </c>
      <c r="AT487" s="208" t="s">
        <v>76</v>
      </c>
      <c r="AU487" s="208" t="s">
        <v>77</v>
      </c>
      <c r="AY487" s="207" t="s">
        <v>117</v>
      </c>
      <c r="BK487" s="209">
        <f>BK488+BK499</f>
        <v>0</v>
      </c>
    </row>
    <row r="488" s="12" customFormat="1" ht="22.8" customHeight="1">
      <c r="A488" s="12"/>
      <c r="B488" s="196"/>
      <c r="C488" s="197"/>
      <c r="D488" s="198" t="s">
        <v>76</v>
      </c>
      <c r="E488" s="210" t="s">
        <v>372</v>
      </c>
      <c r="F488" s="210" t="s">
        <v>373</v>
      </c>
      <c r="G488" s="197"/>
      <c r="H488" s="197"/>
      <c r="I488" s="200"/>
      <c r="J488" s="211">
        <f>BK488</f>
        <v>0</v>
      </c>
      <c r="K488" s="197"/>
      <c r="L488" s="202"/>
      <c r="M488" s="203"/>
      <c r="N488" s="204"/>
      <c r="O488" s="204"/>
      <c r="P488" s="205">
        <f>SUM(P489:P498)</f>
        <v>0</v>
      </c>
      <c r="Q488" s="204"/>
      <c r="R488" s="205">
        <f>SUM(R489:R498)</f>
        <v>0.01531448</v>
      </c>
      <c r="S488" s="204"/>
      <c r="T488" s="206">
        <f>SUM(T489:T498)</f>
        <v>0.0029878500000000002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07" t="s">
        <v>84</v>
      </c>
      <c r="AT488" s="208" t="s">
        <v>76</v>
      </c>
      <c r="AU488" s="208" t="s">
        <v>82</v>
      </c>
      <c r="AY488" s="207" t="s">
        <v>117</v>
      </c>
      <c r="BK488" s="209">
        <f>SUM(BK489:BK498)</f>
        <v>0</v>
      </c>
    </row>
    <row r="489" s="2" customFormat="1" ht="24.15" customHeight="1">
      <c r="A489" s="38"/>
      <c r="B489" s="39"/>
      <c r="C489" s="212" t="s">
        <v>374</v>
      </c>
      <c r="D489" s="212" t="s">
        <v>120</v>
      </c>
      <c r="E489" s="213" t="s">
        <v>375</v>
      </c>
      <c r="F489" s="214" t="s">
        <v>376</v>
      </c>
      <c r="G489" s="215" t="s">
        <v>208</v>
      </c>
      <c r="H489" s="216">
        <v>80</v>
      </c>
      <c r="I489" s="217"/>
      <c r="J489" s="218">
        <f>ROUND(I489*H489,2)</f>
        <v>0</v>
      </c>
      <c r="K489" s="219"/>
      <c r="L489" s="44"/>
      <c r="M489" s="220" t="s">
        <v>1</v>
      </c>
      <c r="N489" s="221" t="s">
        <v>42</v>
      </c>
      <c r="O489" s="91"/>
      <c r="P489" s="222">
        <f>O489*H489</f>
        <v>0</v>
      </c>
      <c r="Q489" s="222">
        <v>0</v>
      </c>
      <c r="R489" s="222">
        <f>Q489*H489</f>
        <v>0</v>
      </c>
      <c r="S489" s="222">
        <v>3.0000000000000001E-05</v>
      </c>
      <c r="T489" s="223">
        <f>S489*H489</f>
        <v>0.0024000000000000002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4" t="s">
        <v>233</v>
      </c>
      <c r="AT489" s="224" t="s">
        <v>120</v>
      </c>
      <c r="AU489" s="224" t="s">
        <v>84</v>
      </c>
      <c r="AY489" s="17" t="s">
        <v>117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17" t="s">
        <v>82</v>
      </c>
      <c r="BK489" s="225">
        <f>ROUND(I489*H489,2)</f>
        <v>0</v>
      </c>
      <c r="BL489" s="17" t="s">
        <v>233</v>
      </c>
      <c r="BM489" s="224" t="s">
        <v>377</v>
      </c>
    </row>
    <row r="490" s="2" customFormat="1" ht="21.75" customHeight="1">
      <c r="A490" s="38"/>
      <c r="B490" s="39"/>
      <c r="C490" s="259" t="s">
        <v>378</v>
      </c>
      <c r="D490" s="259" t="s">
        <v>379</v>
      </c>
      <c r="E490" s="260" t="s">
        <v>380</v>
      </c>
      <c r="F490" s="261" t="s">
        <v>381</v>
      </c>
      <c r="G490" s="262" t="s">
        <v>208</v>
      </c>
      <c r="H490" s="263">
        <v>84</v>
      </c>
      <c r="I490" s="264"/>
      <c r="J490" s="265">
        <f>ROUND(I490*H490,2)</f>
        <v>0</v>
      </c>
      <c r="K490" s="266"/>
      <c r="L490" s="267"/>
      <c r="M490" s="268" t="s">
        <v>1</v>
      </c>
      <c r="N490" s="269" t="s">
        <v>42</v>
      </c>
      <c r="O490" s="91"/>
      <c r="P490" s="222">
        <f>O490*H490</f>
        <v>0</v>
      </c>
      <c r="Q490" s="222">
        <v>0</v>
      </c>
      <c r="R490" s="222">
        <f>Q490*H490</f>
        <v>0</v>
      </c>
      <c r="S490" s="222">
        <v>0</v>
      </c>
      <c r="T490" s="223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4" t="s">
        <v>351</v>
      </c>
      <c r="AT490" s="224" t="s">
        <v>379</v>
      </c>
      <c r="AU490" s="224" t="s">
        <v>84</v>
      </c>
      <c r="AY490" s="17" t="s">
        <v>117</v>
      </c>
      <c r="BE490" s="225">
        <f>IF(N490="základní",J490,0)</f>
        <v>0</v>
      </c>
      <c r="BF490" s="225">
        <f>IF(N490="snížená",J490,0)</f>
        <v>0</v>
      </c>
      <c r="BG490" s="225">
        <f>IF(N490="zákl. přenesená",J490,0)</f>
        <v>0</v>
      </c>
      <c r="BH490" s="225">
        <f>IF(N490="sníž. přenesená",J490,0)</f>
        <v>0</v>
      </c>
      <c r="BI490" s="225">
        <f>IF(N490="nulová",J490,0)</f>
        <v>0</v>
      </c>
      <c r="BJ490" s="17" t="s">
        <v>82</v>
      </c>
      <c r="BK490" s="225">
        <f>ROUND(I490*H490,2)</f>
        <v>0</v>
      </c>
      <c r="BL490" s="17" t="s">
        <v>233</v>
      </c>
      <c r="BM490" s="224" t="s">
        <v>382</v>
      </c>
    </row>
    <row r="491" s="14" customFormat="1">
      <c r="A491" s="14"/>
      <c r="B491" s="237"/>
      <c r="C491" s="238"/>
      <c r="D491" s="228" t="s">
        <v>126</v>
      </c>
      <c r="E491" s="238"/>
      <c r="F491" s="240" t="s">
        <v>383</v>
      </c>
      <c r="G491" s="238"/>
      <c r="H491" s="241">
        <v>84</v>
      </c>
      <c r="I491" s="242"/>
      <c r="J491" s="238"/>
      <c r="K491" s="238"/>
      <c r="L491" s="243"/>
      <c r="M491" s="244"/>
      <c r="N491" s="245"/>
      <c r="O491" s="245"/>
      <c r="P491" s="245"/>
      <c r="Q491" s="245"/>
      <c r="R491" s="245"/>
      <c r="S491" s="245"/>
      <c r="T491" s="24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7" t="s">
        <v>126</v>
      </c>
      <c r="AU491" s="247" t="s">
        <v>84</v>
      </c>
      <c r="AV491" s="14" t="s">
        <v>84</v>
      </c>
      <c r="AW491" s="14" t="s">
        <v>4</v>
      </c>
      <c r="AX491" s="14" t="s">
        <v>82</v>
      </c>
      <c r="AY491" s="247" t="s">
        <v>117</v>
      </c>
    </row>
    <row r="492" s="2" customFormat="1" ht="24.15" customHeight="1">
      <c r="A492" s="38"/>
      <c r="B492" s="39"/>
      <c r="C492" s="212" t="s">
        <v>384</v>
      </c>
      <c r="D492" s="212" t="s">
        <v>120</v>
      </c>
      <c r="E492" s="213" t="s">
        <v>385</v>
      </c>
      <c r="F492" s="214" t="s">
        <v>386</v>
      </c>
      <c r="G492" s="215" t="s">
        <v>135</v>
      </c>
      <c r="H492" s="216">
        <v>58.784999999999997</v>
      </c>
      <c r="I492" s="217"/>
      <c r="J492" s="218">
        <f>ROUND(I492*H492,2)</f>
        <v>0</v>
      </c>
      <c r="K492" s="219"/>
      <c r="L492" s="44"/>
      <c r="M492" s="220" t="s">
        <v>1</v>
      </c>
      <c r="N492" s="221" t="s">
        <v>42</v>
      </c>
      <c r="O492" s="91"/>
      <c r="P492" s="222">
        <f>O492*H492</f>
        <v>0</v>
      </c>
      <c r="Q492" s="222">
        <v>0</v>
      </c>
      <c r="R492" s="222">
        <f>Q492*H492</f>
        <v>0</v>
      </c>
      <c r="S492" s="222">
        <v>1.0000000000000001E-05</v>
      </c>
      <c r="T492" s="223">
        <f>S492*H492</f>
        <v>0.00058785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4" t="s">
        <v>233</v>
      </c>
      <c r="AT492" s="224" t="s">
        <v>120</v>
      </c>
      <c r="AU492" s="224" t="s">
        <v>84</v>
      </c>
      <c r="AY492" s="17" t="s">
        <v>117</v>
      </c>
      <c r="BE492" s="225">
        <f>IF(N492="základní",J492,0)</f>
        <v>0</v>
      </c>
      <c r="BF492" s="225">
        <f>IF(N492="snížená",J492,0)</f>
        <v>0</v>
      </c>
      <c r="BG492" s="225">
        <f>IF(N492="zákl. přenesená",J492,0)</f>
        <v>0</v>
      </c>
      <c r="BH492" s="225">
        <f>IF(N492="sníž. přenesená",J492,0)</f>
        <v>0</v>
      </c>
      <c r="BI492" s="225">
        <f>IF(N492="nulová",J492,0)</f>
        <v>0</v>
      </c>
      <c r="BJ492" s="17" t="s">
        <v>82</v>
      </c>
      <c r="BK492" s="225">
        <f>ROUND(I492*H492,2)</f>
        <v>0</v>
      </c>
      <c r="BL492" s="17" t="s">
        <v>233</v>
      </c>
      <c r="BM492" s="224" t="s">
        <v>387</v>
      </c>
    </row>
    <row r="493" s="2" customFormat="1" ht="16.5" customHeight="1">
      <c r="A493" s="38"/>
      <c r="B493" s="39"/>
      <c r="C493" s="259" t="s">
        <v>388</v>
      </c>
      <c r="D493" s="259" t="s">
        <v>379</v>
      </c>
      <c r="E493" s="260" t="s">
        <v>389</v>
      </c>
      <c r="F493" s="261" t="s">
        <v>390</v>
      </c>
      <c r="G493" s="262" t="s">
        <v>135</v>
      </c>
      <c r="H493" s="263">
        <v>61.723999999999997</v>
      </c>
      <c r="I493" s="264"/>
      <c r="J493" s="265">
        <f>ROUND(I493*H493,2)</f>
        <v>0</v>
      </c>
      <c r="K493" s="266"/>
      <c r="L493" s="267"/>
      <c r="M493" s="268" t="s">
        <v>1</v>
      </c>
      <c r="N493" s="269" t="s">
        <v>42</v>
      </c>
      <c r="O493" s="91"/>
      <c r="P493" s="222">
        <f>O493*H493</f>
        <v>0</v>
      </c>
      <c r="Q493" s="222">
        <v>2.0000000000000002E-05</v>
      </c>
      <c r="R493" s="222">
        <f>Q493*H493</f>
        <v>0.00123448</v>
      </c>
      <c r="S493" s="222">
        <v>0</v>
      </c>
      <c r="T493" s="223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4" t="s">
        <v>351</v>
      </c>
      <c r="AT493" s="224" t="s">
        <v>379</v>
      </c>
      <c r="AU493" s="224" t="s">
        <v>84</v>
      </c>
      <c r="AY493" s="17" t="s">
        <v>117</v>
      </c>
      <c r="BE493" s="225">
        <f>IF(N493="základní",J493,0)</f>
        <v>0</v>
      </c>
      <c r="BF493" s="225">
        <f>IF(N493="snížená",J493,0)</f>
        <v>0</v>
      </c>
      <c r="BG493" s="225">
        <f>IF(N493="zákl. přenesená",J493,0)</f>
        <v>0</v>
      </c>
      <c r="BH493" s="225">
        <f>IF(N493="sníž. přenesená",J493,0)</f>
        <v>0</v>
      </c>
      <c r="BI493" s="225">
        <f>IF(N493="nulová",J493,0)</f>
        <v>0</v>
      </c>
      <c r="BJ493" s="17" t="s">
        <v>82</v>
      </c>
      <c r="BK493" s="225">
        <f>ROUND(I493*H493,2)</f>
        <v>0</v>
      </c>
      <c r="BL493" s="17" t="s">
        <v>233</v>
      </c>
      <c r="BM493" s="224" t="s">
        <v>391</v>
      </c>
    </row>
    <row r="494" s="14" customFormat="1">
      <c r="A494" s="14"/>
      <c r="B494" s="237"/>
      <c r="C494" s="238"/>
      <c r="D494" s="228" t="s">
        <v>126</v>
      </c>
      <c r="E494" s="238"/>
      <c r="F494" s="240" t="s">
        <v>392</v>
      </c>
      <c r="G494" s="238"/>
      <c r="H494" s="241">
        <v>61.723999999999997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126</v>
      </c>
      <c r="AU494" s="247" t="s">
        <v>84</v>
      </c>
      <c r="AV494" s="14" t="s">
        <v>84</v>
      </c>
      <c r="AW494" s="14" t="s">
        <v>4</v>
      </c>
      <c r="AX494" s="14" t="s">
        <v>82</v>
      </c>
      <c r="AY494" s="247" t="s">
        <v>117</v>
      </c>
    </row>
    <row r="495" s="2" customFormat="1" ht="16.5" customHeight="1">
      <c r="A495" s="38"/>
      <c r="B495" s="39"/>
      <c r="C495" s="212" t="s">
        <v>393</v>
      </c>
      <c r="D495" s="212" t="s">
        <v>120</v>
      </c>
      <c r="E495" s="213" t="s">
        <v>394</v>
      </c>
      <c r="F495" s="214" t="s">
        <v>395</v>
      </c>
      <c r="G495" s="215" t="s">
        <v>135</v>
      </c>
      <c r="H495" s="216">
        <v>28.16</v>
      </c>
      <c r="I495" s="217"/>
      <c r="J495" s="218">
        <f>ROUND(I495*H495,2)</f>
        <v>0</v>
      </c>
      <c r="K495" s="219"/>
      <c r="L495" s="44"/>
      <c r="M495" s="220" t="s">
        <v>1</v>
      </c>
      <c r="N495" s="221" t="s">
        <v>42</v>
      </c>
      <c r="O495" s="91"/>
      <c r="P495" s="222">
        <f>O495*H495</f>
        <v>0</v>
      </c>
      <c r="Q495" s="222">
        <v>0</v>
      </c>
      <c r="R495" s="222">
        <f>Q495*H495</f>
        <v>0</v>
      </c>
      <c r="S495" s="222">
        <v>0</v>
      </c>
      <c r="T495" s="223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4" t="s">
        <v>233</v>
      </c>
      <c r="AT495" s="224" t="s">
        <v>120</v>
      </c>
      <c r="AU495" s="224" t="s">
        <v>84</v>
      </c>
      <c r="AY495" s="17" t="s">
        <v>117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7" t="s">
        <v>82</v>
      </c>
      <c r="BK495" s="225">
        <f>ROUND(I495*H495,2)</f>
        <v>0</v>
      </c>
      <c r="BL495" s="17" t="s">
        <v>233</v>
      </c>
      <c r="BM495" s="224" t="s">
        <v>396</v>
      </c>
    </row>
    <row r="496" s="2" customFormat="1" ht="24.15" customHeight="1">
      <c r="A496" s="38"/>
      <c r="B496" s="39"/>
      <c r="C496" s="212" t="s">
        <v>397</v>
      </c>
      <c r="D496" s="212" t="s">
        <v>120</v>
      </c>
      <c r="E496" s="213" t="s">
        <v>398</v>
      </c>
      <c r="F496" s="214" t="s">
        <v>399</v>
      </c>
      <c r="G496" s="215" t="s">
        <v>135</v>
      </c>
      <c r="H496" s="216">
        <v>28.16</v>
      </c>
      <c r="I496" s="217"/>
      <c r="J496" s="218">
        <f>ROUND(I496*H496,2)</f>
        <v>0</v>
      </c>
      <c r="K496" s="219"/>
      <c r="L496" s="44"/>
      <c r="M496" s="220" t="s">
        <v>1</v>
      </c>
      <c r="N496" s="221" t="s">
        <v>42</v>
      </c>
      <c r="O496" s="91"/>
      <c r="P496" s="222">
        <f>O496*H496</f>
        <v>0</v>
      </c>
      <c r="Q496" s="222">
        <v>0.00013999999999999999</v>
      </c>
      <c r="R496" s="222">
        <f>Q496*H496</f>
        <v>0.0039423999999999996</v>
      </c>
      <c r="S496" s="222">
        <v>0</v>
      </c>
      <c r="T496" s="223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4" t="s">
        <v>233</v>
      </c>
      <c r="AT496" s="224" t="s">
        <v>120</v>
      </c>
      <c r="AU496" s="224" t="s">
        <v>84</v>
      </c>
      <c r="AY496" s="17" t="s">
        <v>117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7" t="s">
        <v>82</v>
      </c>
      <c r="BK496" s="225">
        <f>ROUND(I496*H496,2)</f>
        <v>0</v>
      </c>
      <c r="BL496" s="17" t="s">
        <v>233</v>
      </c>
      <c r="BM496" s="224" t="s">
        <v>400</v>
      </c>
    </row>
    <row r="497" s="2" customFormat="1" ht="24.15" customHeight="1">
      <c r="A497" s="38"/>
      <c r="B497" s="39"/>
      <c r="C497" s="212" t="s">
        <v>401</v>
      </c>
      <c r="D497" s="212" t="s">
        <v>120</v>
      </c>
      <c r="E497" s="213" t="s">
        <v>402</v>
      </c>
      <c r="F497" s="214" t="s">
        <v>403</v>
      </c>
      <c r="G497" s="215" t="s">
        <v>135</v>
      </c>
      <c r="H497" s="216">
        <v>28.16</v>
      </c>
      <c r="I497" s="217"/>
      <c r="J497" s="218">
        <f>ROUND(I497*H497,2)</f>
        <v>0</v>
      </c>
      <c r="K497" s="219"/>
      <c r="L497" s="44"/>
      <c r="M497" s="220" t="s">
        <v>1</v>
      </c>
      <c r="N497" s="221" t="s">
        <v>42</v>
      </c>
      <c r="O497" s="91"/>
      <c r="P497" s="222">
        <f>O497*H497</f>
        <v>0</v>
      </c>
      <c r="Q497" s="222">
        <v>0.00036000000000000002</v>
      </c>
      <c r="R497" s="222">
        <f>Q497*H497</f>
        <v>0.0101376</v>
      </c>
      <c r="S497" s="222">
        <v>0</v>
      </c>
      <c r="T497" s="223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4" t="s">
        <v>233</v>
      </c>
      <c r="AT497" s="224" t="s">
        <v>120</v>
      </c>
      <c r="AU497" s="224" t="s">
        <v>84</v>
      </c>
      <c r="AY497" s="17" t="s">
        <v>117</v>
      </c>
      <c r="BE497" s="225">
        <f>IF(N497="základní",J497,0)</f>
        <v>0</v>
      </c>
      <c r="BF497" s="225">
        <f>IF(N497="snížená",J497,0)</f>
        <v>0</v>
      </c>
      <c r="BG497" s="225">
        <f>IF(N497="zákl. přenesená",J497,0)</f>
        <v>0</v>
      </c>
      <c r="BH497" s="225">
        <f>IF(N497="sníž. přenesená",J497,0)</f>
        <v>0</v>
      </c>
      <c r="BI497" s="225">
        <f>IF(N497="nulová",J497,0)</f>
        <v>0</v>
      </c>
      <c r="BJ497" s="17" t="s">
        <v>82</v>
      </c>
      <c r="BK497" s="225">
        <f>ROUND(I497*H497,2)</f>
        <v>0</v>
      </c>
      <c r="BL497" s="17" t="s">
        <v>233</v>
      </c>
      <c r="BM497" s="224" t="s">
        <v>404</v>
      </c>
    </row>
    <row r="498" s="14" customFormat="1">
      <c r="A498" s="14"/>
      <c r="B498" s="237"/>
      <c r="C498" s="238"/>
      <c r="D498" s="228" t="s">
        <v>126</v>
      </c>
      <c r="E498" s="239" t="s">
        <v>1</v>
      </c>
      <c r="F498" s="240" t="s">
        <v>405</v>
      </c>
      <c r="G498" s="238"/>
      <c r="H498" s="241">
        <v>28.16</v>
      </c>
      <c r="I498" s="242"/>
      <c r="J498" s="238"/>
      <c r="K498" s="238"/>
      <c r="L498" s="243"/>
      <c r="M498" s="244"/>
      <c r="N498" s="245"/>
      <c r="O498" s="245"/>
      <c r="P498" s="245"/>
      <c r="Q498" s="245"/>
      <c r="R498" s="245"/>
      <c r="S498" s="245"/>
      <c r="T498" s="24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7" t="s">
        <v>126</v>
      </c>
      <c r="AU498" s="247" t="s">
        <v>84</v>
      </c>
      <c r="AV498" s="14" t="s">
        <v>84</v>
      </c>
      <c r="AW498" s="14" t="s">
        <v>33</v>
      </c>
      <c r="AX498" s="14" t="s">
        <v>82</v>
      </c>
      <c r="AY498" s="247" t="s">
        <v>117</v>
      </c>
    </row>
    <row r="499" s="12" customFormat="1" ht="22.8" customHeight="1">
      <c r="A499" s="12"/>
      <c r="B499" s="196"/>
      <c r="C499" s="197"/>
      <c r="D499" s="198" t="s">
        <v>76</v>
      </c>
      <c r="E499" s="210" t="s">
        <v>406</v>
      </c>
      <c r="F499" s="210" t="s">
        <v>407</v>
      </c>
      <c r="G499" s="197"/>
      <c r="H499" s="197"/>
      <c r="I499" s="200"/>
      <c r="J499" s="211">
        <f>BK499</f>
        <v>0</v>
      </c>
      <c r="K499" s="197"/>
      <c r="L499" s="202"/>
      <c r="M499" s="203"/>
      <c r="N499" s="204"/>
      <c r="O499" s="204"/>
      <c r="P499" s="205">
        <f>SUM(P500:P530)</f>
        <v>0</v>
      </c>
      <c r="Q499" s="204"/>
      <c r="R499" s="205">
        <f>SUM(R500:R530)</f>
        <v>0.61361032000000004</v>
      </c>
      <c r="S499" s="204"/>
      <c r="T499" s="206">
        <f>SUM(T500:T530)</f>
        <v>0.13289875000000001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7" t="s">
        <v>84</v>
      </c>
      <c r="AT499" s="208" t="s">
        <v>76</v>
      </c>
      <c r="AU499" s="208" t="s">
        <v>82</v>
      </c>
      <c r="AY499" s="207" t="s">
        <v>117</v>
      </c>
      <c r="BK499" s="209">
        <f>SUM(BK500:BK530)</f>
        <v>0</v>
      </c>
    </row>
    <row r="500" s="2" customFormat="1" ht="24.15" customHeight="1">
      <c r="A500" s="38"/>
      <c r="B500" s="39"/>
      <c r="C500" s="212" t="s">
        <v>408</v>
      </c>
      <c r="D500" s="212" t="s">
        <v>120</v>
      </c>
      <c r="E500" s="213" t="s">
        <v>409</v>
      </c>
      <c r="F500" s="214" t="s">
        <v>410</v>
      </c>
      <c r="G500" s="215" t="s">
        <v>135</v>
      </c>
      <c r="H500" s="216">
        <v>47.567999999999998</v>
      </c>
      <c r="I500" s="217"/>
      <c r="J500" s="218">
        <f>ROUND(I500*H500,2)</f>
        <v>0</v>
      </c>
      <c r="K500" s="219"/>
      <c r="L500" s="44"/>
      <c r="M500" s="220" t="s">
        <v>1</v>
      </c>
      <c r="N500" s="221" t="s">
        <v>42</v>
      </c>
      <c r="O500" s="91"/>
      <c r="P500" s="222">
        <f>O500*H500</f>
        <v>0</v>
      </c>
      <c r="Q500" s="222">
        <v>0</v>
      </c>
      <c r="R500" s="222">
        <f>Q500*H500</f>
        <v>0</v>
      </c>
      <c r="S500" s="222">
        <v>0.00014999999999999999</v>
      </c>
      <c r="T500" s="223">
        <f>S500*H500</f>
        <v>0.0071351999999999987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4" t="s">
        <v>233</v>
      </c>
      <c r="AT500" s="224" t="s">
        <v>120</v>
      </c>
      <c r="AU500" s="224" t="s">
        <v>84</v>
      </c>
      <c r="AY500" s="17" t="s">
        <v>117</v>
      </c>
      <c r="BE500" s="225">
        <f>IF(N500="základní",J500,0)</f>
        <v>0</v>
      </c>
      <c r="BF500" s="225">
        <f>IF(N500="snížená",J500,0)</f>
        <v>0</v>
      </c>
      <c r="BG500" s="225">
        <f>IF(N500="zákl. přenesená",J500,0)</f>
        <v>0</v>
      </c>
      <c r="BH500" s="225">
        <f>IF(N500="sníž. přenesená",J500,0)</f>
        <v>0</v>
      </c>
      <c r="BI500" s="225">
        <f>IF(N500="nulová",J500,0)</f>
        <v>0</v>
      </c>
      <c r="BJ500" s="17" t="s">
        <v>82</v>
      </c>
      <c r="BK500" s="225">
        <f>ROUND(I500*H500,2)</f>
        <v>0</v>
      </c>
      <c r="BL500" s="17" t="s">
        <v>233</v>
      </c>
      <c r="BM500" s="224" t="s">
        <v>411</v>
      </c>
    </row>
    <row r="501" s="2" customFormat="1" ht="24.15" customHeight="1">
      <c r="A501" s="38"/>
      <c r="B501" s="39"/>
      <c r="C501" s="212" t="s">
        <v>412</v>
      </c>
      <c r="D501" s="212" t="s">
        <v>120</v>
      </c>
      <c r="E501" s="213" t="s">
        <v>413</v>
      </c>
      <c r="F501" s="214" t="s">
        <v>414</v>
      </c>
      <c r="G501" s="215" t="s">
        <v>208</v>
      </c>
      <c r="H501" s="216">
        <v>250</v>
      </c>
      <c r="I501" s="217"/>
      <c r="J501" s="218">
        <f>ROUND(I501*H501,2)</f>
        <v>0</v>
      </c>
      <c r="K501" s="219"/>
      <c r="L501" s="44"/>
      <c r="M501" s="220" t="s">
        <v>1</v>
      </c>
      <c r="N501" s="221" t="s">
        <v>42</v>
      </c>
      <c r="O501" s="91"/>
      <c r="P501" s="222">
        <f>O501*H501</f>
        <v>0</v>
      </c>
      <c r="Q501" s="222">
        <v>1.0000000000000001E-05</v>
      </c>
      <c r="R501" s="222">
        <f>Q501*H501</f>
        <v>0.0025000000000000001</v>
      </c>
      <c r="S501" s="222">
        <v>0</v>
      </c>
      <c r="T501" s="223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4" t="s">
        <v>233</v>
      </c>
      <c r="AT501" s="224" t="s">
        <v>120</v>
      </c>
      <c r="AU501" s="224" t="s">
        <v>84</v>
      </c>
      <c r="AY501" s="17" t="s">
        <v>117</v>
      </c>
      <c r="BE501" s="225">
        <f>IF(N501="základní",J501,0)</f>
        <v>0</v>
      </c>
      <c r="BF501" s="225">
        <f>IF(N501="snížená",J501,0)</f>
        <v>0</v>
      </c>
      <c r="BG501" s="225">
        <f>IF(N501="zákl. přenesená",J501,0)</f>
        <v>0</v>
      </c>
      <c r="BH501" s="225">
        <f>IF(N501="sníž. přenesená",J501,0)</f>
        <v>0</v>
      </c>
      <c r="BI501" s="225">
        <f>IF(N501="nulová",J501,0)</f>
        <v>0</v>
      </c>
      <c r="BJ501" s="17" t="s">
        <v>82</v>
      </c>
      <c r="BK501" s="225">
        <f>ROUND(I501*H501,2)</f>
        <v>0</v>
      </c>
      <c r="BL501" s="17" t="s">
        <v>233</v>
      </c>
      <c r="BM501" s="224" t="s">
        <v>415</v>
      </c>
    </row>
    <row r="502" s="2" customFormat="1" ht="21.75" customHeight="1">
      <c r="A502" s="38"/>
      <c r="B502" s="39"/>
      <c r="C502" s="212" t="s">
        <v>416</v>
      </c>
      <c r="D502" s="212" t="s">
        <v>120</v>
      </c>
      <c r="E502" s="213" t="s">
        <v>417</v>
      </c>
      <c r="F502" s="214" t="s">
        <v>418</v>
      </c>
      <c r="G502" s="215" t="s">
        <v>135</v>
      </c>
      <c r="H502" s="216">
        <v>58.784999999999997</v>
      </c>
      <c r="I502" s="217"/>
      <c r="J502" s="218">
        <f>ROUND(I502*H502,2)</f>
        <v>0</v>
      </c>
      <c r="K502" s="219"/>
      <c r="L502" s="44"/>
      <c r="M502" s="220" t="s">
        <v>1</v>
      </c>
      <c r="N502" s="221" t="s">
        <v>42</v>
      </c>
      <c r="O502" s="91"/>
      <c r="P502" s="222">
        <f>O502*H502</f>
        <v>0</v>
      </c>
      <c r="Q502" s="222">
        <v>0</v>
      </c>
      <c r="R502" s="222">
        <f>Q502*H502</f>
        <v>0</v>
      </c>
      <c r="S502" s="222">
        <v>3.0000000000000001E-05</v>
      </c>
      <c r="T502" s="223">
        <f>S502*H502</f>
        <v>0.00176355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4" t="s">
        <v>233</v>
      </c>
      <c r="AT502" s="224" t="s">
        <v>120</v>
      </c>
      <c r="AU502" s="224" t="s">
        <v>84</v>
      </c>
      <c r="AY502" s="17" t="s">
        <v>117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7" t="s">
        <v>82</v>
      </c>
      <c r="BK502" s="225">
        <f>ROUND(I502*H502,2)</f>
        <v>0</v>
      </c>
      <c r="BL502" s="17" t="s">
        <v>233</v>
      </c>
      <c r="BM502" s="224" t="s">
        <v>419</v>
      </c>
    </row>
    <row r="503" s="13" customFormat="1">
      <c r="A503" s="13"/>
      <c r="B503" s="226"/>
      <c r="C503" s="227"/>
      <c r="D503" s="228" t="s">
        <v>126</v>
      </c>
      <c r="E503" s="229" t="s">
        <v>1</v>
      </c>
      <c r="F503" s="230" t="s">
        <v>160</v>
      </c>
      <c r="G503" s="227"/>
      <c r="H503" s="229" t="s">
        <v>1</v>
      </c>
      <c r="I503" s="231"/>
      <c r="J503" s="227"/>
      <c r="K503" s="227"/>
      <c r="L503" s="232"/>
      <c r="M503" s="233"/>
      <c r="N503" s="234"/>
      <c r="O503" s="234"/>
      <c r="P503" s="234"/>
      <c r="Q503" s="234"/>
      <c r="R503" s="234"/>
      <c r="S503" s="234"/>
      <c r="T503" s="235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6" t="s">
        <v>126</v>
      </c>
      <c r="AU503" s="236" t="s">
        <v>84</v>
      </c>
      <c r="AV503" s="13" t="s">
        <v>82</v>
      </c>
      <c r="AW503" s="13" t="s">
        <v>33</v>
      </c>
      <c r="AX503" s="13" t="s">
        <v>77</v>
      </c>
      <c r="AY503" s="236" t="s">
        <v>117</v>
      </c>
    </row>
    <row r="504" s="14" customFormat="1">
      <c r="A504" s="14"/>
      <c r="B504" s="237"/>
      <c r="C504" s="238"/>
      <c r="D504" s="228" t="s">
        <v>126</v>
      </c>
      <c r="E504" s="239" t="s">
        <v>1</v>
      </c>
      <c r="F504" s="240" t="s">
        <v>420</v>
      </c>
      <c r="G504" s="238"/>
      <c r="H504" s="241">
        <v>2.52</v>
      </c>
      <c r="I504" s="242"/>
      <c r="J504" s="238"/>
      <c r="K504" s="238"/>
      <c r="L504" s="243"/>
      <c r="M504" s="244"/>
      <c r="N504" s="245"/>
      <c r="O504" s="245"/>
      <c r="P504" s="245"/>
      <c r="Q504" s="245"/>
      <c r="R504" s="245"/>
      <c r="S504" s="245"/>
      <c r="T504" s="246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7" t="s">
        <v>126</v>
      </c>
      <c r="AU504" s="247" t="s">
        <v>84</v>
      </c>
      <c r="AV504" s="14" t="s">
        <v>84</v>
      </c>
      <c r="AW504" s="14" t="s">
        <v>33</v>
      </c>
      <c r="AX504" s="14" t="s">
        <v>77</v>
      </c>
      <c r="AY504" s="247" t="s">
        <v>117</v>
      </c>
    </row>
    <row r="505" s="13" customFormat="1">
      <c r="A505" s="13"/>
      <c r="B505" s="226"/>
      <c r="C505" s="227"/>
      <c r="D505" s="228" t="s">
        <v>126</v>
      </c>
      <c r="E505" s="229" t="s">
        <v>1</v>
      </c>
      <c r="F505" s="230" t="s">
        <v>162</v>
      </c>
      <c r="G505" s="227"/>
      <c r="H505" s="229" t="s">
        <v>1</v>
      </c>
      <c r="I505" s="231"/>
      <c r="J505" s="227"/>
      <c r="K505" s="227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126</v>
      </c>
      <c r="AU505" s="236" t="s">
        <v>84</v>
      </c>
      <c r="AV505" s="13" t="s">
        <v>82</v>
      </c>
      <c r="AW505" s="13" t="s">
        <v>33</v>
      </c>
      <c r="AX505" s="13" t="s">
        <v>77</v>
      </c>
      <c r="AY505" s="236" t="s">
        <v>117</v>
      </c>
    </row>
    <row r="506" s="14" customFormat="1">
      <c r="A506" s="14"/>
      <c r="B506" s="237"/>
      <c r="C506" s="238"/>
      <c r="D506" s="228" t="s">
        <v>126</v>
      </c>
      <c r="E506" s="239" t="s">
        <v>1</v>
      </c>
      <c r="F506" s="240" t="s">
        <v>421</v>
      </c>
      <c r="G506" s="238"/>
      <c r="H506" s="241">
        <v>10.08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7" t="s">
        <v>126</v>
      </c>
      <c r="AU506" s="247" t="s">
        <v>84</v>
      </c>
      <c r="AV506" s="14" t="s">
        <v>84</v>
      </c>
      <c r="AW506" s="14" t="s">
        <v>33</v>
      </c>
      <c r="AX506" s="14" t="s">
        <v>77</v>
      </c>
      <c r="AY506" s="247" t="s">
        <v>117</v>
      </c>
    </row>
    <row r="507" s="13" customFormat="1">
      <c r="A507" s="13"/>
      <c r="B507" s="226"/>
      <c r="C507" s="227"/>
      <c r="D507" s="228" t="s">
        <v>126</v>
      </c>
      <c r="E507" s="229" t="s">
        <v>1</v>
      </c>
      <c r="F507" s="230" t="s">
        <v>164</v>
      </c>
      <c r="G507" s="227"/>
      <c r="H507" s="229" t="s">
        <v>1</v>
      </c>
      <c r="I507" s="231"/>
      <c r="J507" s="227"/>
      <c r="K507" s="227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126</v>
      </c>
      <c r="AU507" s="236" t="s">
        <v>84</v>
      </c>
      <c r="AV507" s="13" t="s">
        <v>82</v>
      </c>
      <c r="AW507" s="13" t="s">
        <v>33</v>
      </c>
      <c r="AX507" s="13" t="s">
        <v>77</v>
      </c>
      <c r="AY507" s="236" t="s">
        <v>117</v>
      </c>
    </row>
    <row r="508" s="14" customFormat="1">
      <c r="A508" s="14"/>
      <c r="B508" s="237"/>
      <c r="C508" s="238"/>
      <c r="D508" s="228" t="s">
        <v>126</v>
      </c>
      <c r="E508" s="239" t="s">
        <v>1</v>
      </c>
      <c r="F508" s="240" t="s">
        <v>422</v>
      </c>
      <c r="G508" s="238"/>
      <c r="H508" s="241">
        <v>10.26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7" t="s">
        <v>126</v>
      </c>
      <c r="AU508" s="247" t="s">
        <v>84</v>
      </c>
      <c r="AV508" s="14" t="s">
        <v>84</v>
      </c>
      <c r="AW508" s="14" t="s">
        <v>33</v>
      </c>
      <c r="AX508" s="14" t="s">
        <v>77</v>
      </c>
      <c r="AY508" s="247" t="s">
        <v>117</v>
      </c>
    </row>
    <row r="509" s="13" customFormat="1">
      <c r="A509" s="13"/>
      <c r="B509" s="226"/>
      <c r="C509" s="227"/>
      <c r="D509" s="228" t="s">
        <v>126</v>
      </c>
      <c r="E509" s="229" t="s">
        <v>1</v>
      </c>
      <c r="F509" s="230" t="s">
        <v>166</v>
      </c>
      <c r="G509" s="227"/>
      <c r="H509" s="229" t="s">
        <v>1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126</v>
      </c>
      <c r="AU509" s="236" t="s">
        <v>84</v>
      </c>
      <c r="AV509" s="13" t="s">
        <v>82</v>
      </c>
      <c r="AW509" s="13" t="s">
        <v>33</v>
      </c>
      <c r="AX509" s="13" t="s">
        <v>77</v>
      </c>
      <c r="AY509" s="236" t="s">
        <v>117</v>
      </c>
    </row>
    <row r="510" s="14" customFormat="1">
      <c r="A510" s="14"/>
      <c r="B510" s="237"/>
      <c r="C510" s="238"/>
      <c r="D510" s="228" t="s">
        <v>126</v>
      </c>
      <c r="E510" s="239" t="s">
        <v>1</v>
      </c>
      <c r="F510" s="240" t="s">
        <v>423</v>
      </c>
      <c r="G510" s="238"/>
      <c r="H510" s="241">
        <v>8.5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7" t="s">
        <v>126</v>
      </c>
      <c r="AU510" s="247" t="s">
        <v>84</v>
      </c>
      <c r="AV510" s="14" t="s">
        <v>84</v>
      </c>
      <c r="AW510" s="14" t="s">
        <v>33</v>
      </c>
      <c r="AX510" s="14" t="s">
        <v>77</v>
      </c>
      <c r="AY510" s="247" t="s">
        <v>117</v>
      </c>
    </row>
    <row r="511" s="13" customFormat="1">
      <c r="A511" s="13"/>
      <c r="B511" s="226"/>
      <c r="C511" s="227"/>
      <c r="D511" s="228" t="s">
        <v>126</v>
      </c>
      <c r="E511" s="229" t="s">
        <v>1</v>
      </c>
      <c r="F511" s="230" t="s">
        <v>168</v>
      </c>
      <c r="G511" s="227"/>
      <c r="H511" s="229" t="s">
        <v>1</v>
      </c>
      <c r="I511" s="231"/>
      <c r="J511" s="227"/>
      <c r="K511" s="227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126</v>
      </c>
      <c r="AU511" s="236" t="s">
        <v>84</v>
      </c>
      <c r="AV511" s="13" t="s">
        <v>82</v>
      </c>
      <c r="AW511" s="13" t="s">
        <v>33</v>
      </c>
      <c r="AX511" s="13" t="s">
        <v>77</v>
      </c>
      <c r="AY511" s="236" t="s">
        <v>117</v>
      </c>
    </row>
    <row r="512" s="14" customFormat="1">
      <c r="A512" s="14"/>
      <c r="B512" s="237"/>
      <c r="C512" s="238"/>
      <c r="D512" s="228" t="s">
        <v>126</v>
      </c>
      <c r="E512" s="239" t="s">
        <v>1</v>
      </c>
      <c r="F512" s="240" t="s">
        <v>424</v>
      </c>
      <c r="G512" s="238"/>
      <c r="H512" s="241">
        <v>5.2000000000000002</v>
      </c>
      <c r="I512" s="242"/>
      <c r="J512" s="238"/>
      <c r="K512" s="238"/>
      <c r="L512" s="243"/>
      <c r="M512" s="244"/>
      <c r="N512" s="245"/>
      <c r="O512" s="245"/>
      <c r="P512" s="245"/>
      <c r="Q512" s="245"/>
      <c r="R512" s="245"/>
      <c r="S512" s="245"/>
      <c r="T512" s="24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7" t="s">
        <v>126</v>
      </c>
      <c r="AU512" s="247" t="s">
        <v>84</v>
      </c>
      <c r="AV512" s="14" t="s">
        <v>84</v>
      </c>
      <c r="AW512" s="14" t="s">
        <v>33</v>
      </c>
      <c r="AX512" s="14" t="s">
        <v>77</v>
      </c>
      <c r="AY512" s="247" t="s">
        <v>117</v>
      </c>
    </row>
    <row r="513" s="13" customFormat="1">
      <c r="A513" s="13"/>
      <c r="B513" s="226"/>
      <c r="C513" s="227"/>
      <c r="D513" s="228" t="s">
        <v>126</v>
      </c>
      <c r="E513" s="229" t="s">
        <v>1</v>
      </c>
      <c r="F513" s="230" t="s">
        <v>170</v>
      </c>
      <c r="G513" s="227"/>
      <c r="H513" s="229" t="s">
        <v>1</v>
      </c>
      <c r="I513" s="231"/>
      <c r="J513" s="227"/>
      <c r="K513" s="227"/>
      <c r="L513" s="232"/>
      <c r="M513" s="233"/>
      <c r="N513" s="234"/>
      <c r="O513" s="234"/>
      <c r="P513" s="234"/>
      <c r="Q513" s="234"/>
      <c r="R513" s="234"/>
      <c r="S513" s="234"/>
      <c r="T513" s="23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6" t="s">
        <v>126</v>
      </c>
      <c r="AU513" s="236" t="s">
        <v>84</v>
      </c>
      <c r="AV513" s="13" t="s">
        <v>82</v>
      </c>
      <c r="AW513" s="13" t="s">
        <v>33</v>
      </c>
      <c r="AX513" s="13" t="s">
        <v>77</v>
      </c>
      <c r="AY513" s="236" t="s">
        <v>117</v>
      </c>
    </row>
    <row r="514" s="14" customFormat="1">
      <c r="A514" s="14"/>
      <c r="B514" s="237"/>
      <c r="C514" s="238"/>
      <c r="D514" s="228" t="s">
        <v>126</v>
      </c>
      <c r="E514" s="239" t="s">
        <v>1</v>
      </c>
      <c r="F514" s="240" t="s">
        <v>425</v>
      </c>
      <c r="G514" s="238"/>
      <c r="H514" s="241">
        <v>2.3999999999999999</v>
      </c>
      <c r="I514" s="242"/>
      <c r="J514" s="238"/>
      <c r="K514" s="238"/>
      <c r="L514" s="243"/>
      <c r="M514" s="244"/>
      <c r="N514" s="245"/>
      <c r="O514" s="245"/>
      <c r="P514" s="245"/>
      <c r="Q514" s="245"/>
      <c r="R514" s="245"/>
      <c r="S514" s="245"/>
      <c r="T514" s="24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7" t="s">
        <v>126</v>
      </c>
      <c r="AU514" s="247" t="s">
        <v>84</v>
      </c>
      <c r="AV514" s="14" t="s">
        <v>84</v>
      </c>
      <c r="AW514" s="14" t="s">
        <v>33</v>
      </c>
      <c r="AX514" s="14" t="s">
        <v>77</v>
      </c>
      <c r="AY514" s="247" t="s">
        <v>117</v>
      </c>
    </row>
    <row r="515" s="13" customFormat="1">
      <c r="A515" s="13"/>
      <c r="B515" s="226"/>
      <c r="C515" s="227"/>
      <c r="D515" s="228" t="s">
        <v>126</v>
      </c>
      <c r="E515" s="229" t="s">
        <v>1</v>
      </c>
      <c r="F515" s="230" t="s">
        <v>172</v>
      </c>
      <c r="G515" s="227"/>
      <c r="H515" s="229" t="s">
        <v>1</v>
      </c>
      <c r="I515" s="231"/>
      <c r="J515" s="227"/>
      <c r="K515" s="227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126</v>
      </c>
      <c r="AU515" s="236" t="s">
        <v>84</v>
      </c>
      <c r="AV515" s="13" t="s">
        <v>82</v>
      </c>
      <c r="AW515" s="13" t="s">
        <v>33</v>
      </c>
      <c r="AX515" s="13" t="s">
        <v>77</v>
      </c>
      <c r="AY515" s="236" t="s">
        <v>117</v>
      </c>
    </row>
    <row r="516" s="14" customFormat="1">
      <c r="A516" s="14"/>
      <c r="B516" s="237"/>
      <c r="C516" s="238"/>
      <c r="D516" s="228" t="s">
        <v>126</v>
      </c>
      <c r="E516" s="239" t="s">
        <v>1</v>
      </c>
      <c r="F516" s="240" t="s">
        <v>239</v>
      </c>
      <c r="G516" s="238"/>
      <c r="H516" s="241">
        <v>2.3500000000000001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7" t="s">
        <v>126</v>
      </c>
      <c r="AU516" s="247" t="s">
        <v>84</v>
      </c>
      <c r="AV516" s="14" t="s">
        <v>84</v>
      </c>
      <c r="AW516" s="14" t="s">
        <v>33</v>
      </c>
      <c r="AX516" s="14" t="s">
        <v>77</v>
      </c>
      <c r="AY516" s="247" t="s">
        <v>117</v>
      </c>
    </row>
    <row r="517" s="13" customFormat="1">
      <c r="A517" s="13"/>
      <c r="B517" s="226"/>
      <c r="C517" s="227"/>
      <c r="D517" s="228" t="s">
        <v>126</v>
      </c>
      <c r="E517" s="229" t="s">
        <v>1</v>
      </c>
      <c r="F517" s="230" t="s">
        <v>174</v>
      </c>
      <c r="G517" s="227"/>
      <c r="H517" s="229" t="s">
        <v>1</v>
      </c>
      <c r="I517" s="231"/>
      <c r="J517" s="227"/>
      <c r="K517" s="227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126</v>
      </c>
      <c r="AU517" s="236" t="s">
        <v>84</v>
      </c>
      <c r="AV517" s="13" t="s">
        <v>82</v>
      </c>
      <c r="AW517" s="13" t="s">
        <v>33</v>
      </c>
      <c r="AX517" s="13" t="s">
        <v>77</v>
      </c>
      <c r="AY517" s="236" t="s">
        <v>117</v>
      </c>
    </row>
    <row r="518" s="14" customFormat="1">
      <c r="A518" s="14"/>
      <c r="B518" s="237"/>
      <c r="C518" s="238"/>
      <c r="D518" s="228" t="s">
        <v>126</v>
      </c>
      <c r="E518" s="239" t="s">
        <v>1</v>
      </c>
      <c r="F518" s="240" t="s">
        <v>253</v>
      </c>
      <c r="G518" s="238"/>
      <c r="H518" s="241">
        <v>9.0749999999999993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126</v>
      </c>
      <c r="AU518" s="247" t="s">
        <v>84</v>
      </c>
      <c r="AV518" s="14" t="s">
        <v>84</v>
      </c>
      <c r="AW518" s="14" t="s">
        <v>33</v>
      </c>
      <c r="AX518" s="14" t="s">
        <v>77</v>
      </c>
      <c r="AY518" s="247" t="s">
        <v>117</v>
      </c>
    </row>
    <row r="519" s="13" customFormat="1">
      <c r="A519" s="13"/>
      <c r="B519" s="226"/>
      <c r="C519" s="227"/>
      <c r="D519" s="228" t="s">
        <v>126</v>
      </c>
      <c r="E519" s="229" t="s">
        <v>1</v>
      </c>
      <c r="F519" s="230" t="s">
        <v>176</v>
      </c>
      <c r="G519" s="227"/>
      <c r="H519" s="229" t="s">
        <v>1</v>
      </c>
      <c r="I519" s="231"/>
      <c r="J519" s="227"/>
      <c r="K519" s="227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126</v>
      </c>
      <c r="AU519" s="236" t="s">
        <v>84</v>
      </c>
      <c r="AV519" s="13" t="s">
        <v>82</v>
      </c>
      <c r="AW519" s="13" t="s">
        <v>33</v>
      </c>
      <c r="AX519" s="13" t="s">
        <v>77</v>
      </c>
      <c r="AY519" s="236" t="s">
        <v>117</v>
      </c>
    </row>
    <row r="520" s="14" customFormat="1">
      <c r="A520" s="14"/>
      <c r="B520" s="237"/>
      <c r="C520" s="238"/>
      <c r="D520" s="228" t="s">
        <v>126</v>
      </c>
      <c r="E520" s="239" t="s">
        <v>1</v>
      </c>
      <c r="F520" s="240" t="s">
        <v>240</v>
      </c>
      <c r="G520" s="238"/>
      <c r="H520" s="241">
        <v>8.4000000000000004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126</v>
      </c>
      <c r="AU520" s="247" t="s">
        <v>84</v>
      </c>
      <c r="AV520" s="14" t="s">
        <v>84</v>
      </c>
      <c r="AW520" s="14" t="s">
        <v>33</v>
      </c>
      <c r="AX520" s="14" t="s">
        <v>77</v>
      </c>
      <c r="AY520" s="247" t="s">
        <v>117</v>
      </c>
    </row>
    <row r="521" s="15" customFormat="1">
      <c r="A521" s="15"/>
      <c r="B521" s="248"/>
      <c r="C521" s="249"/>
      <c r="D521" s="228" t="s">
        <v>126</v>
      </c>
      <c r="E521" s="250" t="s">
        <v>1</v>
      </c>
      <c r="F521" s="251" t="s">
        <v>130</v>
      </c>
      <c r="G521" s="249"/>
      <c r="H521" s="252">
        <v>58.784999999999997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8" t="s">
        <v>126</v>
      </c>
      <c r="AU521" s="258" t="s">
        <v>84</v>
      </c>
      <c r="AV521" s="15" t="s">
        <v>124</v>
      </c>
      <c r="AW521" s="15" t="s">
        <v>33</v>
      </c>
      <c r="AX521" s="15" t="s">
        <v>82</v>
      </c>
      <c r="AY521" s="258" t="s">
        <v>117</v>
      </c>
    </row>
    <row r="522" s="2" customFormat="1" ht="16.5" customHeight="1">
      <c r="A522" s="38"/>
      <c r="B522" s="39"/>
      <c r="C522" s="259" t="s">
        <v>426</v>
      </c>
      <c r="D522" s="259" t="s">
        <v>379</v>
      </c>
      <c r="E522" s="260" t="s">
        <v>427</v>
      </c>
      <c r="F522" s="261" t="s">
        <v>428</v>
      </c>
      <c r="G522" s="262" t="s">
        <v>135</v>
      </c>
      <c r="H522" s="263">
        <v>61.723999999999997</v>
      </c>
      <c r="I522" s="264"/>
      <c r="J522" s="265">
        <f>ROUND(I522*H522,2)</f>
        <v>0</v>
      </c>
      <c r="K522" s="266"/>
      <c r="L522" s="267"/>
      <c r="M522" s="268" t="s">
        <v>1</v>
      </c>
      <c r="N522" s="269" t="s">
        <v>42</v>
      </c>
      <c r="O522" s="91"/>
      <c r="P522" s="222">
        <f>O522*H522</f>
        <v>0</v>
      </c>
      <c r="Q522" s="222">
        <v>0.00012</v>
      </c>
      <c r="R522" s="222">
        <f>Q522*H522</f>
        <v>0.0074068799999999994</v>
      </c>
      <c r="S522" s="222">
        <v>0</v>
      </c>
      <c r="T522" s="223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4" t="s">
        <v>351</v>
      </c>
      <c r="AT522" s="224" t="s">
        <v>379</v>
      </c>
      <c r="AU522" s="224" t="s">
        <v>84</v>
      </c>
      <c r="AY522" s="17" t="s">
        <v>117</v>
      </c>
      <c r="BE522" s="225">
        <f>IF(N522="základní",J522,0)</f>
        <v>0</v>
      </c>
      <c r="BF522" s="225">
        <f>IF(N522="snížená",J522,0)</f>
        <v>0</v>
      </c>
      <c r="BG522" s="225">
        <f>IF(N522="zákl. přenesená",J522,0)</f>
        <v>0</v>
      </c>
      <c r="BH522" s="225">
        <f>IF(N522="sníž. přenesená",J522,0)</f>
        <v>0</v>
      </c>
      <c r="BI522" s="225">
        <f>IF(N522="nulová",J522,0)</f>
        <v>0</v>
      </c>
      <c r="BJ522" s="17" t="s">
        <v>82</v>
      </c>
      <c r="BK522" s="225">
        <f>ROUND(I522*H522,2)</f>
        <v>0</v>
      </c>
      <c r="BL522" s="17" t="s">
        <v>233</v>
      </c>
      <c r="BM522" s="224" t="s">
        <v>429</v>
      </c>
    </row>
    <row r="523" s="14" customFormat="1">
      <c r="A523" s="14"/>
      <c r="B523" s="237"/>
      <c r="C523" s="238"/>
      <c r="D523" s="228" t="s">
        <v>126</v>
      </c>
      <c r="E523" s="238"/>
      <c r="F523" s="240" t="s">
        <v>392</v>
      </c>
      <c r="G523" s="238"/>
      <c r="H523" s="241">
        <v>61.723999999999997</v>
      </c>
      <c r="I523" s="242"/>
      <c r="J523" s="238"/>
      <c r="K523" s="238"/>
      <c r="L523" s="243"/>
      <c r="M523" s="244"/>
      <c r="N523" s="245"/>
      <c r="O523" s="245"/>
      <c r="P523" s="245"/>
      <c r="Q523" s="245"/>
      <c r="R523" s="245"/>
      <c r="S523" s="245"/>
      <c r="T523" s="24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7" t="s">
        <v>126</v>
      </c>
      <c r="AU523" s="247" t="s">
        <v>84</v>
      </c>
      <c r="AV523" s="14" t="s">
        <v>84</v>
      </c>
      <c r="AW523" s="14" t="s">
        <v>4</v>
      </c>
      <c r="AX523" s="14" t="s">
        <v>82</v>
      </c>
      <c r="AY523" s="247" t="s">
        <v>117</v>
      </c>
    </row>
    <row r="524" s="2" customFormat="1" ht="24.15" customHeight="1">
      <c r="A524" s="38"/>
      <c r="B524" s="39"/>
      <c r="C524" s="259" t="s">
        <v>430</v>
      </c>
      <c r="D524" s="259" t="s">
        <v>379</v>
      </c>
      <c r="E524" s="260" t="s">
        <v>431</v>
      </c>
      <c r="F524" s="261" t="s">
        <v>432</v>
      </c>
      <c r="G524" s="262" t="s">
        <v>208</v>
      </c>
      <c r="H524" s="263">
        <v>61.723999999999997</v>
      </c>
      <c r="I524" s="264"/>
      <c r="J524" s="265">
        <f>ROUND(I524*H524,2)</f>
        <v>0</v>
      </c>
      <c r="K524" s="266"/>
      <c r="L524" s="267"/>
      <c r="M524" s="268" t="s">
        <v>1</v>
      </c>
      <c r="N524" s="269" t="s">
        <v>42</v>
      </c>
      <c r="O524" s="91"/>
      <c r="P524" s="222">
        <f>O524*H524</f>
        <v>0</v>
      </c>
      <c r="Q524" s="222">
        <v>5.0000000000000002E-05</v>
      </c>
      <c r="R524" s="222">
        <f>Q524*H524</f>
        <v>0.0030861999999999999</v>
      </c>
      <c r="S524" s="222">
        <v>0</v>
      </c>
      <c r="T524" s="223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4" t="s">
        <v>351</v>
      </c>
      <c r="AT524" s="224" t="s">
        <v>379</v>
      </c>
      <c r="AU524" s="224" t="s">
        <v>84</v>
      </c>
      <c r="AY524" s="17" t="s">
        <v>117</v>
      </c>
      <c r="BE524" s="225">
        <f>IF(N524="základní",J524,0)</f>
        <v>0</v>
      </c>
      <c r="BF524" s="225">
        <f>IF(N524="snížená",J524,0)</f>
        <v>0</v>
      </c>
      <c r="BG524" s="225">
        <f>IF(N524="zákl. přenesená",J524,0)</f>
        <v>0</v>
      </c>
      <c r="BH524" s="225">
        <f>IF(N524="sníž. přenesená",J524,0)</f>
        <v>0</v>
      </c>
      <c r="BI524" s="225">
        <f>IF(N524="nulová",J524,0)</f>
        <v>0</v>
      </c>
      <c r="BJ524" s="17" t="s">
        <v>82</v>
      </c>
      <c r="BK524" s="225">
        <f>ROUND(I524*H524,2)</f>
        <v>0</v>
      </c>
      <c r="BL524" s="17" t="s">
        <v>233</v>
      </c>
      <c r="BM524" s="224" t="s">
        <v>433</v>
      </c>
    </row>
    <row r="525" s="14" customFormat="1">
      <c r="A525" s="14"/>
      <c r="B525" s="237"/>
      <c r="C525" s="238"/>
      <c r="D525" s="228" t="s">
        <v>126</v>
      </c>
      <c r="E525" s="238"/>
      <c r="F525" s="240" t="s">
        <v>392</v>
      </c>
      <c r="G525" s="238"/>
      <c r="H525" s="241">
        <v>61.723999999999997</v>
      </c>
      <c r="I525" s="242"/>
      <c r="J525" s="238"/>
      <c r="K525" s="238"/>
      <c r="L525" s="243"/>
      <c r="M525" s="244"/>
      <c r="N525" s="245"/>
      <c r="O525" s="245"/>
      <c r="P525" s="245"/>
      <c r="Q525" s="245"/>
      <c r="R525" s="245"/>
      <c r="S525" s="245"/>
      <c r="T525" s="24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7" t="s">
        <v>126</v>
      </c>
      <c r="AU525" s="247" t="s">
        <v>84</v>
      </c>
      <c r="AV525" s="14" t="s">
        <v>84</v>
      </c>
      <c r="AW525" s="14" t="s">
        <v>4</v>
      </c>
      <c r="AX525" s="14" t="s">
        <v>82</v>
      </c>
      <c r="AY525" s="247" t="s">
        <v>117</v>
      </c>
    </row>
    <row r="526" s="2" customFormat="1" ht="16.5" customHeight="1">
      <c r="A526" s="38"/>
      <c r="B526" s="39"/>
      <c r="C526" s="259" t="s">
        <v>434</v>
      </c>
      <c r="D526" s="259" t="s">
        <v>379</v>
      </c>
      <c r="E526" s="260" t="s">
        <v>435</v>
      </c>
      <c r="F526" s="261" t="s">
        <v>436</v>
      </c>
      <c r="G526" s="262" t="s">
        <v>208</v>
      </c>
      <c r="H526" s="263">
        <v>61.723999999999997</v>
      </c>
      <c r="I526" s="264"/>
      <c r="J526" s="265">
        <f>ROUND(I526*H526,2)</f>
        <v>0</v>
      </c>
      <c r="K526" s="266"/>
      <c r="L526" s="267"/>
      <c r="M526" s="268" t="s">
        <v>1</v>
      </c>
      <c r="N526" s="269" t="s">
        <v>42</v>
      </c>
      <c r="O526" s="91"/>
      <c r="P526" s="222">
        <f>O526*H526</f>
        <v>0</v>
      </c>
      <c r="Q526" s="222">
        <v>1.0000000000000001E-05</v>
      </c>
      <c r="R526" s="222">
        <f>Q526*H526</f>
        <v>0.00061724000000000002</v>
      </c>
      <c r="S526" s="222">
        <v>0</v>
      </c>
      <c r="T526" s="223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4" t="s">
        <v>351</v>
      </c>
      <c r="AT526" s="224" t="s">
        <v>379</v>
      </c>
      <c r="AU526" s="224" t="s">
        <v>84</v>
      </c>
      <c r="AY526" s="17" t="s">
        <v>117</v>
      </c>
      <c r="BE526" s="225">
        <f>IF(N526="základní",J526,0)</f>
        <v>0</v>
      </c>
      <c r="BF526" s="225">
        <f>IF(N526="snížená",J526,0)</f>
        <v>0</v>
      </c>
      <c r="BG526" s="225">
        <f>IF(N526="zákl. přenesená",J526,0)</f>
        <v>0</v>
      </c>
      <c r="BH526" s="225">
        <f>IF(N526="sníž. přenesená",J526,0)</f>
        <v>0</v>
      </c>
      <c r="BI526" s="225">
        <f>IF(N526="nulová",J526,0)</f>
        <v>0</v>
      </c>
      <c r="BJ526" s="17" t="s">
        <v>82</v>
      </c>
      <c r="BK526" s="225">
        <f>ROUND(I526*H526,2)</f>
        <v>0</v>
      </c>
      <c r="BL526" s="17" t="s">
        <v>233</v>
      </c>
      <c r="BM526" s="224" t="s">
        <v>437</v>
      </c>
    </row>
    <row r="527" s="14" customFormat="1">
      <c r="A527" s="14"/>
      <c r="B527" s="237"/>
      <c r="C527" s="238"/>
      <c r="D527" s="228" t="s">
        <v>126</v>
      </c>
      <c r="E527" s="238"/>
      <c r="F527" s="240" t="s">
        <v>392</v>
      </c>
      <c r="G527" s="238"/>
      <c r="H527" s="241">
        <v>61.723999999999997</v>
      </c>
      <c r="I527" s="242"/>
      <c r="J527" s="238"/>
      <c r="K527" s="238"/>
      <c r="L527" s="243"/>
      <c r="M527" s="244"/>
      <c r="N527" s="245"/>
      <c r="O527" s="245"/>
      <c r="P527" s="245"/>
      <c r="Q527" s="245"/>
      <c r="R527" s="245"/>
      <c r="S527" s="245"/>
      <c r="T527" s="24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7" t="s">
        <v>126</v>
      </c>
      <c r="AU527" s="247" t="s">
        <v>84</v>
      </c>
      <c r="AV527" s="14" t="s">
        <v>84</v>
      </c>
      <c r="AW527" s="14" t="s">
        <v>4</v>
      </c>
      <c r="AX527" s="14" t="s">
        <v>82</v>
      </c>
      <c r="AY527" s="247" t="s">
        <v>117</v>
      </c>
    </row>
    <row r="528" s="2" customFormat="1" ht="16.5" customHeight="1">
      <c r="A528" s="38"/>
      <c r="B528" s="39"/>
      <c r="C528" s="212" t="s">
        <v>438</v>
      </c>
      <c r="D528" s="212" t="s">
        <v>120</v>
      </c>
      <c r="E528" s="213" t="s">
        <v>439</v>
      </c>
      <c r="F528" s="214" t="s">
        <v>440</v>
      </c>
      <c r="G528" s="215" t="s">
        <v>135</v>
      </c>
      <c r="H528" s="216">
        <v>400</v>
      </c>
      <c r="I528" s="217"/>
      <c r="J528" s="218">
        <f>ROUND(I528*H528,2)</f>
        <v>0</v>
      </c>
      <c r="K528" s="219"/>
      <c r="L528" s="44"/>
      <c r="M528" s="220" t="s">
        <v>1</v>
      </c>
      <c r="N528" s="221" t="s">
        <v>42</v>
      </c>
      <c r="O528" s="91"/>
      <c r="P528" s="222">
        <f>O528*H528</f>
        <v>0</v>
      </c>
      <c r="Q528" s="222">
        <v>0.001</v>
      </c>
      <c r="R528" s="222">
        <f>Q528*H528</f>
        <v>0.40000000000000002</v>
      </c>
      <c r="S528" s="222">
        <v>0.00031</v>
      </c>
      <c r="T528" s="223">
        <f>S528*H528</f>
        <v>0.124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4" t="s">
        <v>233</v>
      </c>
      <c r="AT528" s="224" t="s">
        <v>120</v>
      </c>
      <c r="AU528" s="224" t="s">
        <v>84</v>
      </c>
      <c r="AY528" s="17" t="s">
        <v>117</v>
      </c>
      <c r="BE528" s="225">
        <f>IF(N528="základní",J528,0)</f>
        <v>0</v>
      </c>
      <c r="BF528" s="225">
        <f>IF(N528="snížená",J528,0)</f>
        <v>0</v>
      </c>
      <c r="BG528" s="225">
        <f>IF(N528="zákl. přenesená",J528,0)</f>
        <v>0</v>
      </c>
      <c r="BH528" s="225">
        <f>IF(N528="sníž. přenesená",J528,0)</f>
        <v>0</v>
      </c>
      <c r="BI528" s="225">
        <f>IF(N528="nulová",J528,0)</f>
        <v>0</v>
      </c>
      <c r="BJ528" s="17" t="s">
        <v>82</v>
      </c>
      <c r="BK528" s="225">
        <f>ROUND(I528*H528,2)</f>
        <v>0</v>
      </c>
      <c r="BL528" s="17" t="s">
        <v>233</v>
      </c>
      <c r="BM528" s="224" t="s">
        <v>441</v>
      </c>
    </row>
    <row r="529" s="2" customFormat="1" ht="24.15" customHeight="1">
      <c r="A529" s="38"/>
      <c r="B529" s="39"/>
      <c r="C529" s="212" t="s">
        <v>442</v>
      </c>
      <c r="D529" s="212" t="s">
        <v>120</v>
      </c>
      <c r="E529" s="213" t="s">
        <v>443</v>
      </c>
      <c r="F529" s="214" t="s">
        <v>444</v>
      </c>
      <c r="G529" s="215" t="s">
        <v>135</v>
      </c>
      <c r="H529" s="216">
        <v>400</v>
      </c>
      <c r="I529" s="217"/>
      <c r="J529" s="218">
        <f>ROUND(I529*H529,2)</f>
        <v>0</v>
      </c>
      <c r="K529" s="219"/>
      <c r="L529" s="44"/>
      <c r="M529" s="220" t="s">
        <v>1</v>
      </c>
      <c r="N529" s="221" t="s">
        <v>42</v>
      </c>
      <c r="O529" s="91"/>
      <c r="P529" s="222">
        <f>O529*H529</f>
        <v>0</v>
      </c>
      <c r="Q529" s="222">
        <v>0.00020000000000000001</v>
      </c>
      <c r="R529" s="222">
        <f>Q529*H529</f>
        <v>0.080000000000000002</v>
      </c>
      <c r="S529" s="222">
        <v>0</v>
      </c>
      <c r="T529" s="223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4" t="s">
        <v>233</v>
      </c>
      <c r="AT529" s="224" t="s">
        <v>120</v>
      </c>
      <c r="AU529" s="224" t="s">
        <v>84</v>
      </c>
      <c r="AY529" s="17" t="s">
        <v>117</v>
      </c>
      <c r="BE529" s="225">
        <f>IF(N529="základní",J529,0)</f>
        <v>0</v>
      </c>
      <c r="BF529" s="225">
        <f>IF(N529="snížená",J529,0)</f>
        <v>0</v>
      </c>
      <c r="BG529" s="225">
        <f>IF(N529="zákl. přenesená",J529,0)</f>
        <v>0</v>
      </c>
      <c r="BH529" s="225">
        <f>IF(N529="sníž. přenesená",J529,0)</f>
        <v>0</v>
      </c>
      <c r="BI529" s="225">
        <f>IF(N529="nulová",J529,0)</f>
        <v>0</v>
      </c>
      <c r="BJ529" s="17" t="s">
        <v>82</v>
      </c>
      <c r="BK529" s="225">
        <f>ROUND(I529*H529,2)</f>
        <v>0</v>
      </c>
      <c r="BL529" s="17" t="s">
        <v>233</v>
      </c>
      <c r="BM529" s="224" t="s">
        <v>445</v>
      </c>
    </row>
    <row r="530" s="2" customFormat="1" ht="33" customHeight="1">
      <c r="A530" s="38"/>
      <c r="B530" s="39"/>
      <c r="C530" s="212" t="s">
        <v>446</v>
      </c>
      <c r="D530" s="212" t="s">
        <v>120</v>
      </c>
      <c r="E530" s="213" t="s">
        <v>447</v>
      </c>
      <c r="F530" s="214" t="s">
        <v>448</v>
      </c>
      <c r="G530" s="215" t="s">
        <v>135</v>
      </c>
      <c r="H530" s="216">
        <v>400</v>
      </c>
      <c r="I530" s="217"/>
      <c r="J530" s="218">
        <f>ROUND(I530*H530,2)</f>
        <v>0</v>
      </c>
      <c r="K530" s="219"/>
      <c r="L530" s="44"/>
      <c r="M530" s="220" t="s">
        <v>1</v>
      </c>
      <c r="N530" s="221" t="s">
        <v>42</v>
      </c>
      <c r="O530" s="91"/>
      <c r="P530" s="222">
        <f>O530*H530</f>
        <v>0</v>
      </c>
      <c r="Q530" s="222">
        <v>0.00029999999999999997</v>
      </c>
      <c r="R530" s="222">
        <f>Q530*H530</f>
        <v>0.12</v>
      </c>
      <c r="S530" s="222">
        <v>0</v>
      </c>
      <c r="T530" s="223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4" t="s">
        <v>233</v>
      </c>
      <c r="AT530" s="224" t="s">
        <v>120</v>
      </c>
      <c r="AU530" s="224" t="s">
        <v>84</v>
      </c>
      <c r="AY530" s="17" t="s">
        <v>117</v>
      </c>
      <c r="BE530" s="225">
        <f>IF(N530="základní",J530,0)</f>
        <v>0</v>
      </c>
      <c r="BF530" s="225">
        <f>IF(N530="snížená",J530,0)</f>
        <v>0</v>
      </c>
      <c r="BG530" s="225">
        <f>IF(N530="zákl. přenesená",J530,0)</f>
        <v>0</v>
      </c>
      <c r="BH530" s="225">
        <f>IF(N530="sníž. přenesená",J530,0)</f>
        <v>0</v>
      </c>
      <c r="BI530" s="225">
        <f>IF(N530="nulová",J530,0)</f>
        <v>0</v>
      </c>
      <c r="BJ530" s="17" t="s">
        <v>82</v>
      </c>
      <c r="BK530" s="225">
        <f>ROUND(I530*H530,2)</f>
        <v>0</v>
      </c>
      <c r="BL530" s="17" t="s">
        <v>233</v>
      </c>
      <c r="BM530" s="224" t="s">
        <v>449</v>
      </c>
    </row>
    <row r="531" s="12" customFormat="1" ht="25.92" customHeight="1">
      <c r="A531" s="12"/>
      <c r="B531" s="196"/>
      <c r="C531" s="197"/>
      <c r="D531" s="198" t="s">
        <v>76</v>
      </c>
      <c r="E531" s="199" t="s">
        <v>450</v>
      </c>
      <c r="F531" s="199" t="s">
        <v>451</v>
      </c>
      <c r="G531" s="197"/>
      <c r="H531" s="197"/>
      <c r="I531" s="200"/>
      <c r="J531" s="201">
        <f>BK531</f>
        <v>0</v>
      </c>
      <c r="K531" s="197"/>
      <c r="L531" s="202"/>
      <c r="M531" s="203"/>
      <c r="N531" s="204"/>
      <c r="O531" s="204"/>
      <c r="P531" s="205">
        <f>P532</f>
        <v>0</v>
      </c>
      <c r="Q531" s="204"/>
      <c r="R531" s="205">
        <f>R532</f>
        <v>0</v>
      </c>
      <c r="S531" s="204"/>
      <c r="T531" s="206">
        <f>T532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7" t="s">
        <v>145</v>
      </c>
      <c r="AT531" s="208" t="s">
        <v>76</v>
      </c>
      <c r="AU531" s="208" t="s">
        <v>77</v>
      </c>
      <c r="AY531" s="207" t="s">
        <v>117</v>
      </c>
      <c r="BK531" s="209">
        <f>BK532</f>
        <v>0</v>
      </c>
    </row>
    <row r="532" s="12" customFormat="1" ht="22.8" customHeight="1">
      <c r="A532" s="12"/>
      <c r="B532" s="196"/>
      <c r="C532" s="197"/>
      <c r="D532" s="198" t="s">
        <v>76</v>
      </c>
      <c r="E532" s="210" t="s">
        <v>452</v>
      </c>
      <c r="F532" s="210" t="s">
        <v>453</v>
      </c>
      <c r="G532" s="197"/>
      <c r="H532" s="197"/>
      <c r="I532" s="200"/>
      <c r="J532" s="211">
        <f>BK532</f>
        <v>0</v>
      </c>
      <c r="K532" s="197"/>
      <c r="L532" s="202"/>
      <c r="M532" s="203"/>
      <c r="N532" s="204"/>
      <c r="O532" s="204"/>
      <c r="P532" s="205">
        <f>P533</f>
        <v>0</v>
      </c>
      <c r="Q532" s="204"/>
      <c r="R532" s="205">
        <f>R533</f>
        <v>0</v>
      </c>
      <c r="S532" s="204"/>
      <c r="T532" s="206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7" t="s">
        <v>145</v>
      </c>
      <c r="AT532" s="208" t="s">
        <v>76</v>
      </c>
      <c r="AU532" s="208" t="s">
        <v>82</v>
      </c>
      <c r="AY532" s="207" t="s">
        <v>117</v>
      </c>
      <c r="BK532" s="209">
        <f>BK533</f>
        <v>0</v>
      </c>
    </row>
    <row r="533" s="2" customFormat="1" ht="16.5" customHeight="1">
      <c r="A533" s="38"/>
      <c r="B533" s="39"/>
      <c r="C533" s="212" t="s">
        <v>454</v>
      </c>
      <c r="D533" s="212" t="s">
        <v>120</v>
      </c>
      <c r="E533" s="213" t="s">
        <v>455</v>
      </c>
      <c r="F533" s="214" t="s">
        <v>456</v>
      </c>
      <c r="G533" s="215" t="s">
        <v>261</v>
      </c>
      <c r="H533" s="216">
        <v>1</v>
      </c>
      <c r="I533" s="217"/>
      <c r="J533" s="218">
        <f>ROUND(I533*H533,2)</f>
        <v>0</v>
      </c>
      <c r="K533" s="219"/>
      <c r="L533" s="44"/>
      <c r="M533" s="270" t="s">
        <v>1</v>
      </c>
      <c r="N533" s="271" t="s">
        <v>42</v>
      </c>
      <c r="O533" s="272"/>
      <c r="P533" s="273">
        <f>O533*H533</f>
        <v>0</v>
      </c>
      <c r="Q533" s="273">
        <v>0</v>
      </c>
      <c r="R533" s="273">
        <f>Q533*H533</f>
        <v>0</v>
      </c>
      <c r="S533" s="273">
        <v>0</v>
      </c>
      <c r="T533" s="274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4" t="s">
        <v>457</v>
      </c>
      <c r="AT533" s="224" t="s">
        <v>120</v>
      </c>
      <c r="AU533" s="224" t="s">
        <v>84</v>
      </c>
      <c r="AY533" s="17" t="s">
        <v>117</v>
      </c>
      <c r="BE533" s="225">
        <f>IF(N533="základní",J533,0)</f>
        <v>0</v>
      </c>
      <c r="BF533" s="225">
        <f>IF(N533="snížená",J533,0)</f>
        <v>0</v>
      </c>
      <c r="BG533" s="225">
        <f>IF(N533="zákl. přenesená",J533,0)</f>
        <v>0</v>
      </c>
      <c r="BH533" s="225">
        <f>IF(N533="sníž. přenesená",J533,0)</f>
        <v>0</v>
      </c>
      <c r="BI533" s="225">
        <f>IF(N533="nulová",J533,0)</f>
        <v>0</v>
      </c>
      <c r="BJ533" s="17" t="s">
        <v>82</v>
      </c>
      <c r="BK533" s="225">
        <f>ROUND(I533*H533,2)</f>
        <v>0</v>
      </c>
      <c r="BL533" s="17" t="s">
        <v>457</v>
      </c>
      <c r="BM533" s="224" t="s">
        <v>458</v>
      </c>
    </row>
    <row r="534" s="2" customFormat="1" ht="6.96" customHeight="1">
      <c r="A534" s="38"/>
      <c r="B534" s="66"/>
      <c r="C534" s="67"/>
      <c r="D534" s="67"/>
      <c r="E534" s="67"/>
      <c r="F534" s="67"/>
      <c r="G534" s="67"/>
      <c r="H534" s="67"/>
      <c r="I534" s="67"/>
      <c r="J534" s="67"/>
      <c r="K534" s="67"/>
      <c r="L534" s="44"/>
      <c r="M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</row>
  </sheetData>
  <sheetProtection sheet="1" autoFilter="0" formatColumns="0" formatRows="0" objects="1" scenarios="1" spinCount="100000" saltValue="DoO2Q3H/zpE01HdWiHkEx1HBp1bDb8c0g6ICuCmPji2WgCKo9oDv1WSbo+eo6u0qEHyu9V25v0oEpuW69arEcg==" hashValue="0udbanRuNlb2XzyPZvA8mb1C03rBsCBP6rpxltvXlCGYd6tx+PTAiLdI/xIP7WMkJzp67hRHgpsDpIHX1OMFIA==" algorithmName="SHA-512" password="CC35"/>
  <autoFilter ref="C122:K533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DESKTOP-1THUPBJ\Lenka</dc:creator>
  <cp:lastModifiedBy>DESKTOP-1THUPBJ\Lenka</cp:lastModifiedBy>
  <dcterms:created xsi:type="dcterms:W3CDTF">2025-10-16T10:37:42Z</dcterms:created>
  <dcterms:modified xsi:type="dcterms:W3CDTF">2025-10-16T10:37:44Z</dcterms:modified>
</cp:coreProperties>
</file>