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abina\Desktop\"/>
    </mc:Choice>
  </mc:AlternateContent>
  <bookViews>
    <workbookView xWindow="0" yWindow="0" windowWidth="0" windowHeight="0"/>
  </bookViews>
  <sheets>
    <sheet name="Rekapitulace stavby" sheetId="1" r:id="rId1"/>
    <sheet name="SO 001.1 - Příprava stave..." sheetId="2" r:id="rId2"/>
    <sheet name="SO 001.2 - Příprava steve..." sheetId="3" r:id="rId3"/>
    <sheet name="SO 101.1 - Komunikace a z..." sheetId="4" r:id="rId4"/>
    <sheet name="SO 101.2 -  Komunikace a ..." sheetId="5" r:id="rId5"/>
    <sheet name="SO 201, 202, 205 - Opěrné..." sheetId="6" r:id="rId6"/>
    <sheet name="SO 203 - Opěrná zeď u tep..." sheetId="7" r:id="rId7"/>
    <sheet name="SO 204 - Opěrná zeď u prá..." sheetId="8" r:id="rId8"/>
    <sheet name="SO 301 - Dešťová kanalizace" sheetId="9" r:id="rId9"/>
    <sheet name="VRN - Vedlejší a rozpočto..." sheetId="10" r:id="rId10"/>
    <sheet name="SO 401.1 - Veřejné osvětlení" sheetId="11" r:id="rId11"/>
    <sheet name="SO 401.2 - Veřejné osvětlení" sheetId="12" r:id="rId12"/>
    <sheet name="SO 402 - Systém zabezpeče..." sheetId="13" r:id="rId13"/>
    <sheet name="SO 801 - Objekty úpravy ú..." sheetId="14" r:id="rId14"/>
  </sheets>
  <definedNames>
    <definedName name="_xlnm.Print_Area" localSheetId="0">'Rekapitulace stavby'!$D$4:$AO$76,'Rekapitulace stavby'!$C$82:$AQ$109</definedName>
    <definedName name="_xlnm.Print_Titles" localSheetId="0">'Rekapitulace stavby'!$92:$92</definedName>
    <definedName name="_xlnm._FilterDatabase" localSheetId="1" hidden="1">'SO 001.1 - Příprava stave...'!$C$116:$L$123</definedName>
    <definedName name="_xlnm.Print_Area" localSheetId="1">'SO 001.1 - Příprava stave...'!$C$4:$K$76,'SO 001.1 - Příprava stave...'!$C$82:$K$98,'SO 001.1 - Příprava stave...'!$C$104:$L$123</definedName>
    <definedName name="_xlnm.Print_Titles" localSheetId="1">'SO 001.1 - Příprava stave...'!$116:$116</definedName>
    <definedName name="_xlnm._FilterDatabase" localSheetId="2" hidden="1">'SO 001.2 - Příprava steve...'!$C$116:$L$123</definedName>
    <definedName name="_xlnm.Print_Area" localSheetId="2">'SO 001.2 - Příprava steve...'!$C$4:$K$76,'SO 001.2 - Příprava steve...'!$C$82:$K$98,'SO 001.2 - Příprava steve...'!$C$104:$L$123</definedName>
    <definedName name="_xlnm.Print_Titles" localSheetId="2">'SO 001.2 - Příprava steve...'!$116:$116</definedName>
    <definedName name="_xlnm._FilterDatabase" localSheetId="3" hidden="1">'SO 101.1 - Komunikace a z...'!$C$125:$L$302</definedName>
    <definedName name="_xlnm.Print_Area" localSheetId="3">'SO 101.1 - Komunikace a z...'!$C$4:$K$76,'SO 101.1 - Komunikace a z...'!$C$82:$K$107,'SO 101.1 - Komunikace a z...'!$C$113:$L$302</definedName>
    <definedName name="_xlnm.Print_Titles" localSheetId="3">'SO 101.1 - Komunikace a z...'!$125:$125</definedName>
    <definedName name="_xlnm._FilterDatabase" localSheetId="4" hidden="1">'SO 101.2 -  Komunikace a ...'!$C$123:$L$247</definedName>
    <definedName name="_xlnm.Print_Area" localSheetId="4">'SO 101.2 -  Komunikace a ...'!$C$4:$K$76,'SO 101.2 -  Komunikace a ...'!$C$82:$K$105,'SO 101.2 -  Komunikace a ...'!$C$111:$L$247</definedName>
    <definedName name="_xlnm.Print_Titles" localSheetId="4">'SO 101.2 -  Komunikace a ...'!$123:$123</definedName>
    <definedName name="_xlnm._FilterDatabase" localSheetId="5" hidden="1">'SO 201, 202, 205 - Opěrné...'!$C$124:$L$403</definedName>
    <definedName name="_xlnm.Print_Area" localSheetId="5">'SO 201, 202, 205 - Opěrné...'!$C$4:$K$76,'SO 201, 202, 205 - Opěrné...'!$C$82:$K$106,'SO 201, 202, 205 - Opěrné...'!$C$112:$L$403</definedName>
    <definedName name="_xlnm.Print_Titles" localSheetId="5">'SO 201, 202, 205 - Opěrné...'!$124:$124</definedName>
    <definedName name="_xlnm._FilterDatabase" localSheetId="6" hidden="1">'SO 203 - Opěrná zeď u tep...'!$C$124:$L$243</definedName>
    <definedName name="_xlnm.Print_Area" localSheetId="6">'SO 203 - Opěrná zeď u tep...'!$C$4:$K$76,'SO 203 - Opěrná zeď u tep...'!$C$82:$K$106,'SO 203 - Opěrná zeď u tep...'!$C$112:$L$243</definedName>
    <definedName name="_xlnm.Print_Titles" localSheetId="6">'SO 203 - Opěrná zeď u tep...'!$124:$124</definedName>
    <definedName name="_xlnm._FilterDatabase" localSheetId="7" hidden="1">'SO 204 - Opěrná zeď u prá...'!$C$124:$L$257</definedName>
    <definedName name="_xlnm.Print_Area" localSheetId="7">'SO 204 - Opěrná zeď u prá...'!$C$4:$K$76,'SO 204 - Opěrná zeď u prá...'!$C$82:$K$106,'SO 204 - Opěrná zeď u prá...'!$C$112:$L$257</definedName>
    <definedName name="_xlnm.Print_Titles" localSheetId="7">'SO 204 - Opěrná zeď u prá...'!$124:$124</definedName>
    <definedName name="_xlnm._FilterDatabase" localSheetId="8" hidden="1">'SO 301 - Dešťová kanalizace'!$C$126:$L$292</definedName>
    <definedName name="_xlnm.Print_Area" localSheetId="8">'SO 301 - Dešťová kanalizace'!$C$4:$K$76,'SO 301 - Dešťová kanalizace'!$C$82:$K$106,'SO 301 - Dešťová kanalizace'!$C$112:$L$292</definedName>
    <definedName name="_xlnm.Print_Titles" localSheetId="8">'SO 301 - Dešťová kanalizace'!$126:$126</definedName>
    <definedName name="_xlnm._FilterDatabase" localSheetId="9" hidden="1">'VRN - Vedlejší a rozpočto...'!$C$120:$L$195</definedName>
    <definedName name="_xlnm.Print_Area" localSheetId="9">'VRN - Vedlejší a rozpočto...'!$C$4:$K$76,'VRN - Vedlejší a rozpočto...'!$C$82:$K$100,'VRN - Vedlejší a rozpočto...'!$C$106:$L$195</definedName>
    <definedName name="_xlnm.Print_Titles" localSheetId="9">'VRN - Vedlejší a rozpočto...'!$120:$120</definedName>
    <definedName name="_xlnm._FilterDatabase" localSheetId="10" hidden="1">'SO 401.1 - Veřejné osvětlení'!$C$119:$L$182</definedName>
    <definedName name="_xlnm.Print_Area" localSheetId="10">'SO 401.1 - Veřejné osvětlení'!$C$4:$K$76,'SO 401.1 - Veřejné osvětlení'!$C$82:$K$101,'SO 401.1 - Veřejné osvětlení'!$C$107:$L$182</definedName>
    <definedName name="_xlnm.Print_Titles" localSheetId="10">'SO 401.1 - Veřejné osvětlení'!$119:$119</definedName>
    <definedName name="_xlnm._FilterDatabase" localSheetId="11" hidden="1">'SO 401.2 - Veřejné osvětlení'!$C$119:$L$171</definedName>
    <definedName name="_xlnm.Print_Area" localSheetId="11">'SO 401.2 - Veřejné osvětlení'!$C$4:$K$76,'SO 401.2 - Veřejné osvětlení'!$C$82:$K$101,'SO 401.2 - Veřejné osvětlení'!$C$107:$L$171</definedName>
    <definedName name="_xlnm.Print_Titles" localSheetId="11">'SO 401.2 - Veřejné osvětlení'!$119:$119</definedName>
    <definedName name="_xlnm._FilterDatabase" localSheetId="12" hidden="1">'SO 402 - Systém zabezpeče...'!$C$124:$L$180</definedName>
    <definedName name="_xlnm.Print_Area" localSheetId="12">'SO 402 - Systém zabezpeče...'!$C$4:$K$76,'SO 402 - Systém zabezpeče...'!$C$82:$K$106,'SO 402 - Systém zabezpeče...'!$C$112:$L$180</definedName>
    <definedName name="_xlnm.Print_Titles" localSheetId="12">'SO 402 - Systém zabezpeče...'!$124:$124</definedName>
    <definedName name="_xlnm._FilterDatabase" localSheetId="13" hidden="1">'SO 801 - Objekty úpravy ú...'!$C$117:$L$150</definedName>
    <definedName name="_xlnm.Print_Area" localSheetId="13">'SO 801 - Objekty úpravy ú...'!$C$4:$K$76,'SO 801 - Objekty úpravy ú...'!$C$82:$K$99,'SO 801 - Objekty úpravy ú...'!$C$105:$L$150</definedName>
    <definedName name="_xlnm.Print_Titles" localSheetId="13">'SO 801 - Objekty úpravy ú...'!$117:$117</definedName>
  </definedNames>
  <calcPr/>
</workbook>
</file>

<file path=xl/calcChain.xml><?xml version="1.0" encoding="utf-8"?>
<calcChain xmlns="http://schemas.openxmlformats.org/spreadsheetml/2006/main">
  <c i="14" l="1" r="K39"/>
  <c r="K38"/>
  <c i="1" r="BA108"/>
  <c i="14" r="K37"/>
  <c i="1" r="AZ108"/>
  <c i="14"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5"/>
  <c r="BH145"/>
  <c r="BG145"/>
  <c r="BF145"/>
  <c r="X145"/>
  <c r="V145"/>
  <c r="T145"/>
  <c r="P145"/>
  <c r="BI144"/>
  <c r="BH144"/>
  <c r="BG144"/>
  <c r="BF144"/>
  <c r="X144"/>
  <c r="V144"/>
  <c r="T144"/>
  <c r="P144"/>
  <c r="BI143"/>
  <c r="BH143"/>
  <c r="BG143"/>
  <c r="BF143"/>
  <c r="X143"/>
  <c r="V143"/>
  <c r="T143"/>
  <c r="P143"/>
  <c r="BI141"/>
  <c r="BH141"/>
  <c r="BG141"/>
  <c r="BF141"/>
  <c r="X141"/>
  <c r="V141"/>
  <c r="T141"/>
  <c r="P141"/>
  <c r="BI139"/>
  <c r="BH139"/>
  <c r="BG139"/>
  <c r="BF139"/>
  <c r="X139"/>
  <c r="V139"/>
  <c r="T139"/>
  <c r="P139"/>
  <c r="BI137"/>
  <c r="BH137"/>
  <c r="BG137"/>
  <c r="BF137"/>
  <c r="X137"/>
  <c r="V137"/>
  <c r="T137"/>
  <c r="P137"/>
  <c r="BI135"/>
  <c r="BH135"/>
  <c r="BG135"/>
  <c r="BF135"/>
  <c r="X135"/>
  <c r="V135"/>
  <c r="T135"/>
  <c r="P135"/>
  <c r="BI133"/>
  <c r="BH133"/>
  <c r="BG133"/>
  <c r="BF133"/>
  <c r="X133"/>
  <c r="V133"/>
  <c r="T133"/>
  <c r="P133"/>
  <c r="BI131"/>
  <c r="BH131"/>
  <c r="BG131"/>
  <c r="BF131"/>
  <c r="X131"/>
  <c r="V131"/>
  <c r="T131"/>
  <c r="P131"/>
  <c r="BI129"/>
  <c r="BH129"/>
  <c r="BG129"/>
  <c r="BF129"/>
  <c r="X129"/>
  <c r="V129"/>
  <c r="T129"/>
  <c r="P129"/>
  <c r="BI127"/>
  <c r="BH127"/>
  <c r="BG127"/>
  <c r="BF127"/>
  <c r="X127"/>
  <c r="V127"/>
  <c r="T127"/>
  <c r="P127"/>
  <c r="BI125"/>
  <c r="BH125"/>
  <c r="BG125"/>
  <c r="BF125"/>
  <c r="X125"/>
  <c r="V125"/>
  <c r="T125"/>
  <c r="P125"/>
  <c r="BI123"/>
  <c r="BH123"/>
  <c r="BG123"/>
  <c r="BF123"/>
  <c r="X123"/>
  <c r="V123"/>
  <c r="T123"/>
  <c r="P123"/>
  <c r="BI121"/>
  <c r="BH121"/>
  <c r="BG121"/>
  <c r="BF121"/>
  <c r="X121"/>
  <c r="V121"/>
  <c r="T121"/>
  <c r="P121"/>
  <c r="J115"/>
  <c r="J114"/>
  <c r="F114"/>
  <c r="F112"/>
  <c r="E110"/>
  <c r="J92"/>
  <c r="J91"/>
  <c r="F91"/>
  <c r="F89"/>
  <c r="E87"/>
  <c r="J18"/>
  <c r="E18"/>
  <c r="F92"/>
  <c r="J17"/>
  <c r="J12"/>
  <c r="J112"/>
  <c r="E7"/>
  <c r="E108"/>
  <c i="13" r="K39"/>
  <c r="K38"/>
  <c i="1" r="BA107"/>
  <c i="13" r="K37"/>
  <c i="1" r="AZ107"/>
  <c i="13" r="BI179"/>
  <c r="BH179"/>
  <c r="BG179"/>
  <c r="BF179"/>
  <c r="X179"/>
  <c r="V179"/>
  <c r="T179"/>
  <c r="P179"/>
  <c r="BI177"/>
  <c r="BH177"/>
  <c r="BG177"/>
  <c r="BF177"/>
  <c r="X177"/>
  <c r="V177"/>
  <c r="T177"/>
  <c r="P177"/>
  <c r="BI175"/>
  <c r="BH175"/>
  <c r="BG175"/>
  <c r="BF175"/>
  <c r="X175"/>
  <c r="V175"/>
  <c r="T175"/>
  <c r="P175"/>
  <c r="BI173"/>
  <c r="BH173"/>
  <c r="BG173"/>
  <c r="BF173"/>
  <c r="X173"/>
  <c r="V173"/>
  <c r="T173"/>
  <c r="P173"/>
  <c r="BI171"/>
  <c r="BH171"/>
  <c r="BG171"/>
  <c r="BF171"/>
  <c r="X171"/>
  <c r="V171"/>
  <c r="T171"/>
  <c r="P171"/>
  <c r="BI168"/>
  <c r="BH168"/>
  <c r="BG168"/>
  <c r="BF168"/>
  <c r="X168"/>
  <c r="X167"/>
  <c r="V168"/>
  <c r="V167"/>
  <c r="T168"/>
  <c r="T167"/>
  <c r="P168"/>
  <c r="BI163"/>
  <c r="BH163"/>
  <c r="BG163"/>
  <c r="BF163"/>
  <c r="X163"/>
  <c r="V163"/>
  <c r="T163"/>
  <c r="P163"/>
  <c r="BI161"/>
  <c r="BH161"/>
  <c r="BG161"/>
  <c r="BF161"/>
  <c r="X161"/>
  <c r="V161"/>
  <c r="T161"/>
  <c r="P161"/>
  <c r="BI157"/>
  <c r="BH157"/>
  <c r="BG157"/>
  <c r="BF157"/>
  <c r="X157"/>
  <c r="V157"/>
  <c r="T157"/>
  <c r="P157"/>
  <c r="BI155"/>
  <c r="BH155"/>
  <c r="BG155"/>
  <c r="BF155"/>
  <c r="X155"/>
  <c r="V155"/>
  <c r="T155"/>
  <c r="P155"/>
  <c r="BI153"/>
  <c r="BH153"/>
  <c r="BG153"/>
  <c r="BF153"/>
  <c r="X153"/>
  <c r="V153"/>
  <c r="T153"/>
  <c r="P153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6"/>
  <c r="BH146"/>
  <c r="BG146"/>
  <c r="BF146"/>
  <c r="X146"/>
  <c r="V146"/>
  <c r="T146"/>
  <c r="P146"/>
  <c r="BI144"/>
  <c r="BH144"/>
  <c r="BG144"/>
  <c r="BF144"/>
  <c r="X144"/>
  <c r="V144"/>
  <c r="T144"/>
  <c r="P144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8"/>
  <c r="BH138"/>
  <c r="BG138"/>
  <c r="BF138"/>
  <c r="X138"/>
  <c r="V138"/>
  <c r="T138"/>
  <c r="P138"/>
  <c r="BI128"/>
  <c r="BH128"/>
  <c r="BG128"/>
  <c r="BF128"/>
  <c r="X128"/>
  <c r="V128"/>
  <c r="T128"/>
  <c r="P128"/>
  <c r="J122"/>
  <c r="J121"/>
  <c r="F121"/>
  <c r="F119"/>
  <c r="E117"/>
  <c r="J92"/>
  <c r="J91"/>
  <c r="F91"/>
  <c r="F89"/>
  <c r="E87"/>
  <c r="J18"/>
  <c r="E18"/>
  <c r="F122"/>
  <c r="J17"/>
  <c r="J12"/>
  <c r="J119"/>
  <c r="E7"/>
  <c r="E85"/>
  <c i="12" r="K39"/>
  <c r="K38"/>
  <c i="1" r="BA106"/>
  <c i="12" r="K37"/>
  <c i="1" r="AZ106"/>
  <c i="12" r="BI171"/>
  <c r="BH171"/>
  <c r="BG171"/>
  <c r="BF171"/>
  <c r="X171"/>
  <c r="V171"/>
  <c r="T171"/>
  <c r="P171"/>
  <c r="BI170"/>
  <c r="BH170"/>
  <c r="BG170"/>
  <c r="BF170"/>
  <c r="X170"/>
  <c r="V170"/>
  <c r="T170"/>
  <c r="P170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1"/>
  <c r="BH161"/>
  <c r="BG161"/>
  <c r="BF161"/>
  <c r="X161"/>
  <c r="V161"/>
  <c r="T161"/>
  <c r="P161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5"/>
  <c r="BH145"/>
  <c r="BG145"/>
  <c r="BF145"/>
  <c r="X145"/>
  <c r="V145"/>
  <c r="T145"/>
  <c r="P145"/>
  <c r="BI144"/>
  <c r="BH144"/>
  <c r="BG144"/>
  <c r="BF144"/>
  <c r="X144"/>
  <c r="V144"/>
  <c r="T144"/>
  <c r="P144"/>
  <c r="BI143"/>
  <c r="BH143"/>
  <c r="BG143"/>
  <c r="BF143"/>
  <c r="X143"/>
  <c r="V143"/>
  <c r="T143"/>
  <c r="P143"/>
  <c r="BI142"/>
  <c r="BH142"/>
  <c r="BG142"/>
  <c r="BF142"/>
  <c r="X142"/>
  <c r="V142"/>
  <c r="T142"/>
  <c r="P142"/>
  <c r="BI141"/>
  <c r="BH141"/>
  <c r="BG141"/>
  <c r="BF141"/>
  <c r="X141"/>
  <c r="V141"/>
  <c r="T141"/>
  <c r="P141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8"/>
  <c r="BH138"/>
  <c r="BG138"/>
  <c r="BF138"/>
  <c r="X138"/>
  <c r="V138"/>
  <c r="T138"/>
  <c r="P138"/>
  <c r="BI137"/>
  <c r="BH137"/>
  <c r="BG137"/>
  <c r="BF137"/>
  <c r="X137"/>
  <c r="V137"/>
  <c r="T137"/>
  <c r="P137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2"/>
  <c r="BH132"/>
  <c r="BG132"/>
  <c r="BF132"/>
  <c r="X132"/>
  <c r="V132"/>
  <c r="T132"/>
  <c r="P132"/>
  <c r="BI131"/>
  <c r="BH131"/>
  <c r="BG131"/>
  <c r="BF131"/>
  <c r="X131"/>
  <c r="V131"/>
  <c r="T131"/>
  <c r="P131"/>
  <c r="BI128"/>
  <c r="BH128"/>
  <c r="BG128"/>
  <c r="BF128"/>
  <c r="X128"/>
  <c r="V128"/>
  <c r="T128"/>
  <c r="P128"/>
  <c r="BI127"/>
  <c r="BH127"/>
  <c r="BG127"/>
  <c r="BF127"/>
  <c r="X127"/>
  <c r="V127"/>
  <c r="T127"/>
  <c r="P127"/>
  <c r="BI124"/>
  <c r="BH124"/>
  <c r="BG124"/>
  <c r="BF124"/>
  <c r="X124"/>
  <c r="V124"/>
  <c r="T124"/>
  <c r="P124"/>
  <c r="BI123"/>
  <c r="BH123"/>
  <c r="BG123"/>
  <c r="BF123"/>
  <c r="X123"/>
  <c r="V123"/>
  <c r="T123"/>
  <c r="P123"/>
  <c r="F114"/>
  <c r="E112"/>
  <c r="F89"/>
  <c r="E87"/>
  <c r="J24"/>
  <c r="E24"/>
  <c r="J117"/>
  <c r="J23"/>
  <c r="J21"/>
  <c r="E21"/>
  <c r="J116"/>
  <c r="J20"/>
  <c r="J18"/>
  <c r="E18"/>
  <c r="F117"/>
  <c r="J17"/>
  <c r="J15"/>
  <c r="E15"/>
  <c r="F91"/>
  <c r="J14"/>
  <c r="J12"/>
  <c r="J114"/>
  <c r="E7"/>
  <c r="E85"/>
  <c i="11" r="K39"/>
  <c r="K38"/>
  <c i="1" r="BA105"/>
  <c i="11" r="K37"/>
  <c i="1" r="AZ105"/>
  <c i="11" r="BI182"/>
  <c r="BH182"/>
  <c r="BG182"/>
  <c r="BF182"/>
  <c r="X182"/>
  <c r="V182"/>
  <c r="T182"/>
  <c r="P182"/>
  <c r="BI181"/>
  <c r="BH181"/>
  <c r="BG181"/>
  <c r="BF181"/>
  <c r="X181"/>
  <c r="V181"/>
  <c r="T181"/>
  <c r="P181"/>
  <c r="BI180"/>
  <c r="BH180"/>
  <c r="BG180"/>
  <c r="BF180"/>
  <c r="X180"/>
  <c r="V180"/>
  <c r="T180"/>
  <c r="P180"/>
  <c r="BI179"/>
  <c r="BH179"/>
  <c r="BG179"/>
  <c r="BF179"/>
  <c r="X179"/>
  <c r="V179"/>
  <c r="T179"/>
  <c r="P179"/>
  <c r="BI178"/>
  <c r="BH178"/>
  <c r="BG178"/>
  <c r="BF178"/>
  <c r="X178"/>
  <c r="V178"/>
  <c r="T178"/>
  <c r="P178"/>
  <c r="BI177"/>
  <c r="BH177"/>
  <c r="BG177"/>
  <c r="BF177"/>
  <c r="X177"/>
  <c r="V177"/>
  <c r="T177"/>
  <c r="P177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2"/>
  <c r="BH172"/>
  <c r="BG172"/>
  <c r="BF172"/>
  <c r="X172"/>
  <c r="V172"/>
  <c r="T172"/>
  <c r="P172"/>
  <c r="BI170"/>
  <c r="BH170"/>
  <c r="BG170"/>
  <c r="BF170"/>
  <c r="X170"/>
  <c r="V170"/>
  <c r="T170"/>
  <c r="P170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5"/>
  <c r="BH145"/>
  <c r="BG145"/>
  <c r="BF145"/>
  <c r="X145"/>
  <c r="V145"/>
  <c r="T145"/>
  <c r="P145"/>
  <c r="BI142"/>
  <c r="BH142"/>
  <c r="BG142"/>
  <c r="BF142"/>
  <c r="X142"/>
  <c r="V142"/>
  <c r="T142"/>
  <c r="P142"/>
  <c r="BI141"/>
  <c r="BH141"/>
  <c r="BG141"/>
  <c r="BF141"/>
  <c r="X141"/>
  <c r="V141"/>
  <c r="T141"/>
  <c r="P141"/>
  <c r="BI140"/>
  <c r="BH140"/>
  <c r="BG140"/>
  <c r="BF140"/>
  <c r="X140"/>
  <c r="V140"/>
  <c r="T140"/>
  <c r="P140"/>
  <c r="BI137"/>
  <c r="BH137"/>
  <c r="BG137"/>
  <c r="BF137"/>
  <c r="X137"/>
  <c r="V137"/>
  <c r="T137"/>
  <c r="P137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0"/>
  <c r="BH130"/>
  <c r="BG130"/>
  <c r="BF130"/>
  <c r="X130"/>
  <c r="V130"/>
  <c r="T130"/>
  <c r="P130"/>
  <c r="BI127"/>
  <c r="BH127"/>
  <c r="BG127"/>
  <c r="BF127"/>
  <c r="X127"/>
  <c r="V127"/>
  <c r="T127"/>
  <c r="P127"/>
  <c r="BI124"/>
  <c r="BH124"/>
  <c r="BG124"/>
  <c r="BF124"/>
  <c r="X124"/>
  <c r="V124"/>
  <c r="T124"/>
  <c r="P124"/>
  <c r="BI123"/>
  <c r="BH123"/>
  <c r="BG123"/>
  <c r="BF123"/>
  <c r="X123"/>
  <c r="V123"/>
  <c r="T123"/>
  <c r="P123"/>
  <c r="F114"/>
  <c r="E112"/>
  <c r="F89"/>
  <c r="E87"/>
  <c r="J24"/>
  <c r="E24"/>
  <c r="J92"/>
  <c r="J23"/>
  <c r="J21"/>
  <c r="E21"/>
  <c r="J116"/>
  <c r="J20"/>
  <c r="J18"/>
  <c r="E18"/>
  <c r="F92"/>
  <c r="J17"/>
  <c r="J15"/>
  <c r="E15"/>
  <c r="F91"/>
  <c r="J14"/>
  <c r="J12"/>
  <c r="J114"/>
  <c r="E7"/>
  <c r="E110"/>
  <c i="10" r="K41"/>
  <c r="K40"/>
  <c i="1" r="BA104"/>
  <c i="10" r="K39"/>
  <c i="1" r="AZ104"/>
  <c i="10" r="BI194"/>
  <c r="BH194"/>
  <c r="BG194"/>
  <c r="BF194"/>
  <c r="X194"/>
  <c r="V194"/>
  <c r="T194"/>
  <c r="P194"/>
  <c r="BI192"/>
  <c r="BH192"/>
  <c r="BG192"/>
  <c r="BF192"/>
  <c r="X192"/>
  <c r="V192"/>
  <c r="T192"/>
  <c r="P192"/>
  <c r="BI190"/>
  <c r="BH190"/>
  <c r="BG190"/>
  <c r="BF190"/>
  <c r="X190"/>
  <c r="V190"/>
  <c r="T190"/>
  <c r="P190"/>
  <c r="BI187"/>
  <c r="BH187"/>
  <c r="BG187"/>
  <c r="BF187"/>
  <c r="X187"/>
  <c r="V187"/>
  <c r="T187"/>
  <c r="P187"/>
  <c r="BI185"/>
  <c r="BH185"/>
  <c r="BG185"/>
  <c r="BF185"/>
  <c r="X185"/>
  <c r="V185"/>
  <c r="T185"/>
  <c r="P185"/>
  <c r="BI182"/>
  <c r="BH182"/>
  <c r="BG182"/>
  <c r="BF182"/>
  <c r="X182"/>
  <c r="V182"/>
  <c r="T182"/>
  <c r="P182"/>
  <c r="BI179"/>
  <c r="BH179"/>
  <c r="BG179"/>
  <c r="BF179"/>
  <c r="X179"/>
  <c r="V179"/>
  <c r="T179"/>
  <c r="P179"/>
  <c r="BI176"/>
  <c r="BH176"/>
  <c r="BG176"/>
  <c r="BF176"/>
  <c r="X176"/>
  <c r="V176"/>
  <c r="T176"/>
  <c r="P176"/>
  <c r="BI172"/>
  <c r="BH172"/>
  <c r="BG172"/>
  <c r="BF172"/>
  <c r="X172"/>
  <c r="V172"/>
  <c r="T172"/>
  <c r="P172"/>
  <c r="BI168"/>
  <c r="BH168"/>
  <c r="BG168"/>
  <c r="BF168"/>
  <c r="X168"/>
  <c r="V168"/>
  <c r="T168"/>
  <c r="P168"/>
  <c r="BI165"/>
  <c r="BH165"/>
  <c r="BG165"/>
  <c r="BF165"/>
  <c r="X165"/>
  <c r="V165"/>
  <c r="T165"/>
  <c r="P165"/>
  <c r="BI162"/>
  <c r="BH162"/>
  <c r="BG162"/>
  <c r="BF162"/>
  <c r="X162"/>
  <c r="V162"/>
  <c r="T162"/>
  <c r="P162"/>
  <c r="BI159"/>
  <c r="BH159"/>
  <c r="BG159"/>
  <c r="BF159"/>
  <c r="X159"/>
  <c r="V159"/>
  <c r="T159"/>
  <c r="P159"/>
  <c r="BI157"/>
  <c r="BH157"/>
  <c r="BG157"/>
  <c r="BF157"/>
  <c r="X157"/>
  <c r="V157"/>
  <c r="T157"/>
  <c r="P157"/>
  <c r="BI154"/>
  <c r="BH154"/>
  <c r="BG154"/>
  <c r="BF154"/>
  <c r="X154"/>
  <c r="V154"/>
  <c r="T154"/>
  <c r="P154"/>
  <c r="BI152"/>
  <c r="BH152"/>
  <c r="BG152"/>
  <c r="BF152"/>
  <c r="X152"/>
  <c r="V152"/>
  <c r="T152"/>
  <c r="P152"/>
  <c r="BI147"/>
  <c r="BH147"/>
  <c r="BG147"/>
  <c r="BF147"/>
  <c r="X147"/>
  <c r="V147"/>
  <c r="T147"/>
  <c r="P147"/>
  <c r="BI144"/>
  <c r="BH144"/>
  <c r="BG144"/>
  <c r="BF144"/>
  <c r="X144"/>
  <c r="V144"/>
  <c r="T144"/>
  <c r="P144"/>
  <c r="BI135"/>
  <c r="BH135"/>
  <c r="BG135"/>
  <c r="BF135"/>
  <c r="X135"/>
  <c r="V135"/>
  <c r="T135"/>
  <c r="P135"/>
  <c r="BI126"/>
  <c r="BH126"/>
  <c r="BG126"/>
  <c r="BF126"/>
  <c r="X126"/>
  <c r="V126"/>
  <c r="T126"/>
  <c r="P126"/>
  <c r="BI123"/>
  <c r="BH123"/>
  <c r="BG123"/>
  <c r="BF123"/>
  <c r="X123"/>
  <c r="V123"/>
  <c r="T123"/>
  <c r="P123"/>
  <c r="J118"/>
  <c r="J117"/>
  <c r="F117"/>
  <c r="F115"/>
  <c r="E113"/>
  <c r="J94"/>
  <c r="J93"/>
  <c r="F93"/>
  <c r="F91"/>
  <c r="E89"/>
  <c r="J20"/>
  <c r="E20"/>
  <c r="F118"/>
  <c r="J19"/>
  <c r="J14"/>
  <c r="J115"/>
  <c r="E7"/>
  <c r="E85"/>
  <c i="9" r="K41"/>
  <c r="K40"/>
  <c i="1" r="BA103"/>
  <c i="9" r="K39"/>
  <c i="1" r="AZ103"/>
  <c i="9" r="BI291"/>
  <c r="BH291"/>
  <c r="BG291"/>
  <c r="BF291"/>
  <c r="X291"/>
  <c r="X290"/>
  <c r="V291"/>
  <c r="V290"/>
  <c r="T291"/>
  <c r="T290"/>
  <c r="P291"/>
  <c r="BI287"/>
  <c r="BH287"/>
  <c r="BG287"/>
  <c r="BF287"/>
  <c r="X287"/>
  <c r="V287"/>
  <c r="T287"/>
  <c r="P287"/>
  <c r="BI284"/>
  <c r="BH284"/>
  <c r="BG284"/>
  <c r="BF284"/>
  <c r="X284"/>
  <c r="V284"/>
  <c r="T284"/>
  <c r="P284"/>
  <c r="BI282"/>
  <c r="BH282"/>
  <c r="BG282"/>
  <c r="BF282"/>
  <c r="X282"/>
  <c r="V282"/>
  <c r="T282"/>
  <c r="P282"/>
  <c r="BI279"/>
  <c r="BH279"/>
  <c r="BG279"/>
  <c r="BF279"/>
  <c r="X279"/>
  <c r="V279"/>
  <c r="T279"/>
  <c r="P279"/>
  <c r="BI276"/>
  <c r="BH276"/>
  <c r="BG276"/>
  <c r="BF276"/>
  <c r="X276"/>
  <c r="V276"/>
  <c r="T276"/>
  <c r="P276"/>
  <c r="BI273"/>
  <c r="BH273"/>
  <c r="BG273"/>
  <c r="BF273"/>
  <c r="X273"/>
  <c r="V273"/>
  <c r="T273"/>
  <c r="P273"/>
  <c r="BI270"/>
  <c r="BH270"/>
  <c r="BG270"/>
  <c r="BF270"/>
  <c r="X270"/>
  <c r="V270"/>
  <c r="T270"/>
  <c r="P270"/>
  <c r="BI267"/>
  <c r="BH267"/>
  <c r="BG267"/>
  <c r="BF267"/>
  <c r="X267"/>
  <c r="V267"/>
  <c r="T267"/>
  <c r="P267"/>
  <c r="BI264"/>
  <c r="BH264"/>
  <c r="BG264"/>
  <c r="BF264"/>
  <c r="X264"/>
  <c r="V264"/>
  <c r="T264"/>
  <c r="P264"/>
  <c r="BI262"/>
  <c r="BH262"/>
  <c r="BG262"/>
  <c r="BF262"/>
  <c r="X262"/>
  <c r="V262"/>
  <c r="T262"/>
  <c r="P262"/>
  <c r="BI259"/>
  <c r="BH259"/>
  <c r="BG259"/>
  <c r="BF259"/>
  <c r="X259"/>
  <c r="V259"/>
  <c r="T259"/>
  <c r="P259"/>
  <c r="BI257"/>
  <c r="BH257"/>
  <c r="BG257"/>
  <c r="BF257"/>
  <c r="X257"/>
  <c r="V257"/>
  <c r="T257"/>
  <c r="P257"/>
  <c r="BI254"/>
  <c r="BH254"/>
  <c r="BG254"/>
  <c r="BF254"/>
  <c r="X254"/>
  <c r="V254"/>
  <c r="T254"/>
  <c r="P254"/>
  <c r="BI252"/>
  <c r="BH252"/>
  <c r="BG252"/>
  <c r="BF252"/>
  <c r="X252"/>
  <c r="V252"/>
  <c r="T252"/>
  <c r="P252"/>
  <c r="BI249"/>
  <c r="BH249"/>
  <c r="BG249"/>
  <c r="BF249"/>
  <c r="X249"/>
  <c r="V249"/>
  <c r="T249"/>
  <c r="P249"/>
  <c r="BI247"/>
  <c r="BH247"/>
  <c r="BG247"/>
  <c r="BF247"/>
  <c r="X247"/>
  <c r="V247"/>
  <c r="T247"/>
  <c r="P247"/>
  <c r="BI244"/>
  <c r="BH244"/>
  <c r="BG244"/>
  <c r="BF244"/>
  <c r="X244"/>
  <c r="V244"/>
  <c r="T244"/>
  <c r="P244"/>
  <c r="BI242"/>
  <c r="BH242"/>
  <c r="BG242"/>
  <c r="BF242"/>
  <c r="X242"/>
  <c r="V242"/>
  <c r="T242"/>
  <c r="P242"/>
  <c r="BI240"/>
  <c r="BH240"/>
  <c r="BG240"/>
  <c r="BF240"/>
  <c r="X240"/>
  <c r="V240"/>
  <c r="T240"/>
  <c r="P240"/>
  <c r="BI237"/>
  <c r="BH237"/>
  <c r="BG237"/>
  <c r="BF237"/>
  <c r="X237"/>
  <c r="V237"/>
  <c r="T237"/>
  <c r="P237"/>
  <c r="BI235"/>
  <c r="BH235"/>
  <c r="BG235"/>
  <c r="BF235"/>
  <c r="X235"/>
  <c r="V235"/>
  <c r="T235"/>
  <c r="P235"/>
  <c r="BI232"/>
  <c r="BH232"/>
  <c r="BG232"/>
  <c r="BF232"/>
  <c r="X232"/>
  <c r="V232"/>
  <c r="T232"/>
  <c r="P232"/>
  <c r="BI229"/>
  <c r="BH229"/>
  <c r="BG229"/>
  <c r="BF229"/>
  <c r="X229"/>
  <c r="V229"/>
  <c r="T229"/>
  <c r="P229"/>
  <c r="BI227"/>
  <c r="BH227"/>
  <c r="BG227"/>
  <c r="BF227"/>
  <c r="X227"/>
  <c r="V227"/>
  <c r="T227"/>
  <c r="P227"/>
  <c r="BI224"/>
  <c r="BH224"/>
  <c r="BG224"/>
  <c r="BF224"/>
  <c r="X224"/>
  <c r="V224"/>
  <c r="T224"/>
  <c r="P224"/>
  <c r="BI222"/>
  <c r="BH222"/>
  <c r="BG222"/>
  <c r="BF222"/>
  <c r="X222"/>
  <c r="V222"/>
  <c r="T222"/>
  <c r="P222"/>
  <c r="BI219"/>
  <c r="BH219"/>
  <c r="BG219"/>
  <c r="BF219"/>
  <c r="X219"/>
  <c r="V219"/>
  <c r="T219"/>
  <c r="P219"/>
  <c r="BI217"/>
  <c r="BH217"/>
  <c r="BG217"/>
  <c r="BF217"/>
  <c r="X217"/>
  <c r="V217"/>
  <c r="T217"/>
  <c r="P217"/>
  <c r="BI214"/>
  <c r="BH214"/>
  <c r="BG214"/>
  <c r="BF214"/>
  <c r="X214"/>
  <c r="V214"/>
  <c r="T214"/>
  <c r="P214"/>
  <c r="BI211"/>
  <c r="BH211"/>
  <c r="BG211"/>
  <c r="BF211"/>
  <c r="X211"/>
  <c r="V211"/>
  <c r="T211"/>
  <c r="P211"/>
  <c r="BI205"/>
  <c r="BH205"/>
  <c r="BG205"/>
  <c r="BF205"/>
  <c r="X205"/>
  <c r="V205"/>
  <c r="T205"/>
  <c r="P205"/>
  <c r="BI202"/>
  <c r="BH202"/>
  <c r="BG202"/>
  <c r="BF202"/>
  <c r="X202"/>
  <c r="V202"/>
  <c r="T202"/>
  <c r="P202"/>
  <c r="BI199"/>
  <c r="BH199"/>
  <c r="BG199"/>
  <c r="BF199"/>
  <c r="X199"/>
  <c r="V199"/>
  <c r="T199"/>
  <c r="P199"/>
  <c r="BI195"/>
  <c r="BH195"/>
  <c r="BG195"/>
  <c r="BF195"/>
  <c r="X195"/>
  <c r="V195"/>
  <c r="T195"/>
  <c r="P195"/>
  <c r="BI193"/>
  <c r="BH193"/>
  <c r="BG193"/>
  <c r="BF193"/>
  <c r="X193"/>
  <c r="V193"/>
  <c r="T193"/>
  <c r="P193"/>
  <c r="BI191"/>
  <c r="BH191"/>
  <c r="BG191"/>
  <c r="BF191"/>
  <c r="X191"/>
  <c r="V191"/>
  <c r="T191"/>
  <c r="P191"/>
  <c r="BI189"/>
  <c r="BH189"/>
  <c r="BG189"/>
  <c r="BF189"/>
  <c r="X189"/>
  <c r="V189"/>
  <c r="T189"/>
  <c r="P189"/>
  <c r="BI187"/>
  <c r="BH187"/>
  <c r="BG187"/>
  <c r="BF187"/>
  <c r="X187"/>
  <c r="V187"/>
  <c r="T187"/>
  <c r="P187"/>
  <c r="BI185"/>
  <c r="BH185"/>
  <c r="BG185"/>
  <c r="BF185"/>
  <c r="X185"/>
  <c r="V185"/>
  <c r="T185"/>
  <c r="P185"/>
  <c r="BI182"/>
  <c r="BH182"/>
  <c r="BG182"/>
  <c r="BF182"/>
  <c r="X182"/>
  <c r="V182"/>
  <c r="T182"/>
  <c r="P182"/>
  <c r="BI178"/>
  <c r="BH178"/>
  <c r="BG178"/>
  <c r="BF178"/>
  <c r="X178"/>
  <c r="X177"/>
  <c r="V178"/>
  <c r="V177"/>
  <c r="T178"/>
  <c r="T177"/>
  <c r="P178"/>
  <c r="BI174"/>
  <c r="BH174"/>
  <c r="BG174"/>
  <c r="BF174"/>
  <c r="X174"/>
  <c r="V174"/>
  <c r="T174"/>
  <c r="P174"/>
  <c r="BI171"/>
  <c r="BH171"/>
  <c r="BG171"/>
  <c r="BF171"/>
  <c r="X171"/>
  <c r="V171"/>
  <c r="T171"/>
  <c r="P171"/>
  <c r="BI168"/>
  <c r="BH168"/>
  <c r="BG168"/>
  <c r="BF168"/>
  <c r="X168"/>
  <c r="V168"/>
  <c r="T168"/>
  <c r="P168"/>
  <c r="BI164"/>
  <c r="BH164"/>
  <c r="BG164"/>
  <c r="BF164"/>
  <c r="X164"/>
  <c r="V164"/>
  <c r="T164"/>
  <c r="P164"/>
  <c r="BI161"/>
  <c r="BH161"/>
  <c r="BG161"/>
  <c r="BF161"/>
  <c r="X161"/>
  <c r="V161"/>
  <c r="T161"/>
  <c r="P161"/>
  <c r="BI158"/>
  <c r="BH158"/>
  <c r="BG158"/>
  <c r="BF158"/>
  <c r="X158"/>
  <c r="V158"/>
  <c r="T158"/>
  <c r="P158"/>
  <c r="BI155"/>
  <c r="BH155"/>
  <c r="BG155"/>
  <c r="BF155"/>
  <c r="X155"/>
  <c r="V155"/>
  <c r="T155"/>
  <c r="P155"/>
  <c r="BI152"/>
  <c r="BH152"/>
  <c r="BG152"/>
  <c r="BF152"/>
  <c r="X152"/>
  <c r="V152"/>
  <c r="T152"/>
  <c r="P152"/>
  <c r="BI150"/>
  <c r="BH150"/>
  <c r="BG150"/>
  <c r="BF150"/>
  <c r="X150"/>
  <c r="V150"/>
  <c r="T150"/>
  <c r="P150"/>
  <c r="BI147"/>
  <c r="BH147"/>
  <c r="BG147"/>
  <c r="BF147"/>
  <c r="X147"/>
  <c r="V147"/>
  <c r="T147"/>
  <c r="P147"/>
  <c r="BI139"/>
  <c r="BH139"/>
  <c r="BG139"/>
  <c r="BF139"/>
  <c r="X139"/>
  <c r="V139"/>
  <c r="T139"/>
  <c r="P139"/>
  <c r="BI135"/>
  <c r="BH135"/>
  <c r="BG135"/>
  <c r="BF135"/>
  <c r="X135"/>
  <c r="V135"/>
  <c r="T135"/>
  <c r="P135"/>
  <c r="BI133"/>
  <c r="BH133"/>
  <c r="BG133"/>
  <c r="BF133"/>
  <c r="X133"/>
  <c r="V133"/>
  <c r="T133"/>
  <c r="P133"/>
  <c r="BI130"/>
  <c r="BH130"/>
  <c r="BG130"/>
  <c r="BF130"/>
  <c r="X130"/>
  <c r="V130"/>
  <c r="T130"/>
  <c r="P130"/>
  <c r="J124"/>
  <c r="J123"/>
  <c r="F123"/>
  <c r="F121"/>
  <c r="E119"/>
  <c r="J94"/>
  <c r="J93"/>
  <c r="F93"/>
  <c r="F91"/>
  <c r="E89"/>
  <c r="J20"/>
  <c r="E20"/>
  <c r="F124"/>
  <c r="J19"/>
  <c r="J14"/>
  <c r="J91"/>
  <c r="E7"/>
  <c r="E115"/>
  <c i="8" r="K39"/>
  <c r="K38"/>
  <c i="1" r="BA101"/>
  <c i="8" r="K37"/>
  <c i="1" r="AZ101"/>
  <c i="8" r="BI257"/>
  <c r="BH257"/>
  <c r="BG257"/>
  <c r="BF257"/>
  <c r="X257"/>
  <c r="V257"/>
  <c r="T257"/>
  <c r="P257"/>
  <c r="BI254"/>
  <c r="BH254"/>
  <c r="BG254"/>
  <c r="BF254"/>
  <c r="X254"/>
  <c r="V254"/>
  <c r="T254"/>
  <c r="P254"/>
  <c r="BI251"/>
  <c r="BH251"/>
  <c r="BG251"/>
  <c r="BF251"/>
  <c r="X251"/>
  <c r="V251"/>
  <c r="T251"/>
  <c r="P251"/>
  <c r="BI246"/>
  <c r="BH246"/>
  <c r="BG246"/>
  <c r="BF246"/>
  <c r="X246"/>
  <c r="V246"/>
  <c r="T246"/>
  <c r="P246"/>
  <c r="BI243"/>
  <c r="BH243"/>
  <c r="BG243"/>
  <c r="BF243"/>
  <c r="X243"/>
  <c r="V243"/>
  <c r="T243"/>
  <c r="P243"/>
  <c r="BI240"/>
  <c r="BH240"/>
  <c r="BG240"/>
  <c r="BF240"/>
  <c r="X240"/>
  <c r="V240"/>
  <c r="T240"/>
  <c r="P240"/>
  <c r="BI237"/>
  <c r="BH237"/>
  <c r="BG237"/>
  <c r="BF237"/>
  <c r="X237"/>
  <c r="V237"/>
  <c r="T237"/>
  <c r="P237"/>
  <c r="BI231"/>
  <c r="BH231"/>
  <c r="BG231"/>
  <c r="BF231"/>
  <c r="X231"/>
  <c r="V231"/>
  <c r="T231"/>
  <c r="P231"/>
  <c r="BI227"/>
  <c r="BH227"/>
  <c r="BG227"/>
  <c r="BF227"/>
  <c r="X227"/>
  <c r="V227"/>
  <c r="T227"/>
  <c r="P227"/>
  <c r="BI224"/>
  <c r="BH224"/>
  <c r="BG224"/>
  <c r="BF224"/>
  <c r="X224"/>
  <c r="X223"/>
  <c r="V224"/>
  <c r="V223"/>
  <c r="T224"/>
  <c r="T223"/>
  <c r="P224"/>
  <c r="BI219"/>
  <c r="BH219"/>
  <c r="BG219"/>
  <c r="BF219"/>
  <c r="X219"/>
  <c r="V219"/>
  <c r="T219"/>
  <c r="P219"/>
  <c r="BI216"/>
  <c r="BH216"/>
  <c r="BG216"/>
  <c r="BF216"/>
  <c r="X216"/>
  <c r="V216"/>
  <c r="T216"/>
  <c r="P216"/>
  <c r="BI212"/>
  <c r="BH212"/>
  <c r="BG212"/>
  <c r="BF212"/>
  <c r="X212"/>
  <c r="V212"/>
  <c r="T212"/>
  <c r="P212"/>
  <c r="BI208"/>
  <c r="BH208"/>
  <c r="BG208"/>
  <c r="BF208"/>
  <c r="X208"/>
  <c r="V208"/>
  <c r="T208"/>
  <c r="P208"/>
  <c r="BI204"/>
  <c r="BH204"/>
  <c r="BG204"/>
  <c r="BF204"/>
  <c r="X204"/>
  <c r="V204"/>
  <c r="T204"/>
  <c r="P204"/>
  <c r="BI203"/>
  <c r="BH203"/>
  <c r="BG203"/>
  <c r="BF203"/>
  <c r="X203"/>
  <c r="V203"/>
  <c r="T203"/>
  <c r="P203"/>
  <c r="BI200"/>
  <c r="BH200"/>
  <c r="BG200"/>
  <c r="BF200"/>
  <c r="X200"/>
  <c r="V200"/>
  <c r="T200"/>
  <c r="P200"/>
  <c r="BI196"/>
  <c r="BH196"/>
  <c r="BG196"/>
  <c r="BF196"/>
  <c r="X196"/>
  <c r="X195"/>
  <c r="V196"/>
  <c r="V195"/>
  <c r="T196"/>
  <c r="T195"/>
  <c r="P196"/>
  <c r="BI192"/>
  <c r="BH192"/>
  <c r="BG192"/>
  <c r="BF192"/>
  <c r="X192"/>
  <c r="V192"/>
  <c r="T192"/>
  <c r="P192"/>
  <c r="BI191"/>
  <c r="BH191"/>
  <c r="BG191"/>
  <c r="BF191"/>
  <c r="X191"/>
  <c r="V191"/>
  <c r="T191"/>
  <c r="P191"/>
  <c r="BI185"/>
  <c r="BH185"/>
  <c r="BG185"/>
  <c r="BF185"/>
  <c r="X185"/>
  <c r="V185"/>
  <c r="T185"/>
  <c r="P185"/>
  <c r="BI184"/>
  <c r="BH184"/>
  <c r="BG184"/>
  <c r="BF184"/>
  <c r="X184"/>
  <c r="V184"/>
  <c r="T184"/>
  <c r="P184"/>
  <c r="BI183"/>
  <c r="BH183"/>
  <c r="BG183"/>
  <c r="BF183"/>
  <c r="X183"/>
  <c r="V183"/>
  <c r="T183"/>
  <c r="P183"/>
  <c r="BI179"/>
  <c r="BH179"/>
  <c r="BG179"/>
  <c r="BF179"/>
  <c r="X179"/>
  <c r="V179"/>
  <c r="T179"/>
  <c r="P179"/>
  <c r="BI175"/>
  <c r="BH175"/>
  <c r="BG175"/>
  <c r="BF175"/>
  <c r="X175"/>
  <c r="V175"/>
  <c r="T175"/>
  <c r="P175"/>
  <c r="BI174"/>
  <c r="BH174"/>
  <c r="BG174"/>
  <c r="BF174"/>
  <c r="X174"/>
  <c r="V174"/>
  <c r="T174"/>
  <c r="P174"/>
  <c r="BI168"/>
  <c r="BH168"/>
  <c r="BG168"/>
  <c r="BF168"/>
  <c r="X168"/>
  <c r="V168"/>
  <c r="T168"/>
  <c r="P168"/>
  <c r="BI165"/>
  <c r="BH165"/>
  <c r="BG165"/>
  <c r="BF165"/>
  <c r="X165"/>
  <c r="V165"/>
  <c r="T165"/>
  <c r="P165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4"/>
  <c r="BH154"/>
  <c r="BG154"/>
  <c r="BF154"/>
  <c r="X154"/>
  <c r="V154"/>
  <c r="T154"/>
  <c r="P154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3"/>
  <c r="BH143"/>
  <c r="BG143"/>
  <c r="BF143"/>
  <c r="X143"/>
  <c r="V143"/>
  <c r="T143"/>
  <c r="P143"/>
  <c r="BI142"/>
  <c r="BH142"/>
  <c r="BG142"/>
  <c r="BF142"/>
  <c r="X142"/>
  <c r="V142"/>
  <c r="T142"/>
  <c r="P142"/>
  <c r="BI139"/>
  <c r="BH139"/>
  <c r="BG139"/>
  <c r="BF139"/>
  <c r="X139"/>
  <c r="V139"/>
  <c r="T139"/>
  <c r="P139"/>
  <c r="BI135"/>
  <c r="BH135"/>
  <c r="BG135"/>
  <c r="BF135"/>
  <c r="X135"/>
  <c r="V135"/>
  <c r="T135"/>
  <c r="P135"/>
  <c r="BI131"/>
  <c r="BH131"/>
  <c r="BG131"/>
  <c r="BF131"/>
  <c r="X131"/>
  <c r="V131"/>
  <c r="T131"/>
  <c r="P131"/>
  <c r="BI128"/>
  <c r="BH128"/>
  <c r="BG128"/>
  <c r="BF128"/>
  <c r="X128"/>
  <c r="V128"/>
  <c r="T128"/>
  <c r="P128"/>
  <c r="J122"/>
  <c r="J121"/>
  <c r="F121"/>
  <c r="F119"/>
  <c r="E117"/>
  <c r="J92"/>
  <c r="J91"/>
  <c r="F91"/>
  <c r="F89"/>
  <c r="E87"/>
  <c r="J18"/>
  <c r="E18"/>
  <c r="F122"/>
  <c r="J17"/>
  <c r="J12"/>
  <c r="J119"/>
  <c r="E7"/>
  <c r="E115"/>
  <c i="7" r="K39"/>
  <c r="K38"/>
  <c i="1" r="BA100"/>
  <c i="7" r="K37"/>
  <c i="1" r="AZ100"/>
  <c i="7" r="BI243"/>
  <c r="BH243"/>
  <c r="BG243"/>
  <c r="BF243"/>
  <c r="X243"/>
  <c r="V243"/>
  <c r="T243"/>
  <c r="P243"/>
  <c r="BI238"/>
  <c r="BH238"/>
  <c r="BG238"/>
  <c r="BF238"/>
  <c r="X238"/>
  <c r="V238"/>
  <c r="T238"/>
  <c r="P238"/>
  <c r="BI235"/>
  <c r="BH235"/>
  <c r="BG235"/>
  <c r="BF235"/>
  <c r="X235"/>
  <c r="V235"/>
  <c r="T235"/>
  <c r="P235"/>
  <c r="BI232"/>
  <c r="BH232"/>
  <c r="BG232"/>
  <c r="BF232"/>
  <c r="X232"/>
  <c r="V232"/>
  <c r="T232"/>
  <c r="P232"/>
  <c r="BI229"/>
  <c r="BH229"/>
  <c r="BG229"/>
  <c r="BF229"/>
  <c r="X229"/>
  <c r="V229"/>
  <c r="T229"/>
  <c r="P229"/>
  <c r="BI225"/>
  <c r="BH225"/>
  <c r="BG225"/>
  <c r="BF225"/>
  <c r="X225"/>
  <c r="V225"/>
  <c r="T225"/>
  <c r="P225"/>
  <c r="BI222"/>
  <c r="BH222"/>
  <c r="BG222"/>
  <c r="BF222"/>
  <c r="X222"/>
  <c r="V222"/>
  <c r="T222"/>
  <c r="P222"/>
  <c r="BI219"/>
  <c r="BH219"/>
  <c r="BG219"/>
  <c r="BF219"/>
  <c r="X219"/>
  <c r="X218"/>
  <c r="V219"/>
  <c r="V218"/>
  <c r="T219"/>
  <c r="T218"/>
  <c r="P219"/>
  <c r="BI215"/>
  <c r="BH215"/>
  <c r="BG215"/>
  <c r="BF215"/>
  <c r="X215"/>
  <c r="V215"/>
  <c r="T215"/>
  <c r="P215"/>
  <c r="BI211"/>
  <c r="BH211"/>
  <c r="BG211"/>
  <c r="BF211"/>
  <c r="X211"/>
  <c r="V211"/>
  <c r="T211"/>
  <c r="P211"/>
  <c r="BI208"/>
  <c r="BH208"/>
  <c r="BG208"/>
  <c r="BF208"/>
  <c r="X208"/>
  <c r="V208"/>
  <c r="T208"/>
  <c r="P208"/>
  <c r="BI207"/>
  <c r="BH207"/>
  <c r="BG207"/>
  <c r="BF207"/>
  <c r="X207"/>
  <c r="V207"/>
  <c r="T207"/>
  <c r="P207"/>
  <c r="BI204"/>
  <c r="BH204"/>
  <c r="BG204"/>
  <c r="BF204"/>
  <c r="X204"/>
  <c r="V204"/>
  <c r="T204"/>
  <c r="P204"/>
  <c r="BI201"/>
  <c r="BH201"/>
  <c r="BG201"/>
  <c r="BF201"/>
  <c r="X201"/>
  <c r="V201"/>
  <c r="T201"/>
  <c r="P201"/>
  <c r="BI200"/>
  <c r="BH200"/>
  <c r="BG200"/>
  <c r="BF200"/>
  <c r="X200"/>
  <c r="V200"/>
  <c r="T200"/>
  <c r="P200"/>
  <c r="BI198"/>
  <c r="BH198"/>
  <c r="BG198"/>
  <c r="BF198"/>
  <c r="X198"/>
  <c r="V198"/>
  <c r="T198"/>
  <c r="P198"/>
  <c r="BI195"/>
  <c r="BH195"/>
  <c r="BG195"/>
  <c r="BF195"/>
  <c r="X195"/>
  <c r="V195"/>
  <c r="T195"/>
  <c r="P195"/>
  <c r="BI192"/>
  <c r="BH192"/>
  <c r="BG192"/>
  <c r="BF192"/>
  <c r="X192"/>
  <c r="V192"/>
  <c r="T192"/>
  <c r="P192"/>
  <c r="BI191"/>
  <c r="BH191"/>
  <c r="BG191"/>
  <c r="BF191"/>
  <c r="X191"/>
  <c r="V191"/>
  <c r="T191"/>
  <c r="P191"/>
  <c r="BI187"/>
  <c r="BH187"/>
  <c r="BG187"/>
  <c r="BF187"/>
  <c r="X187"/>
  <c r="V187"/>
  <c r="T187"/>
  <c r="P187"/>
  <c r="BI186"/>
  <c r="BH186"/>
  <c r="BG186"/>
  <c r="BF186"/>
  <c r="X186"/>
  <c r="V186"/>
  <c r="T186"/>
  <c r="P186"/>
  <c r="BI181"/>
  <c r="BH181"/>
  <c r="BG181"/>
  <c r="BF181"/>
  <c r="X181"/>
  <c r="V181"/>
  <c r="T181"/>
  <c r="P181"/>
  <c r="BI180"/>
  <c r="BH180"/>
  <c r="BG180"/>
  <c r="BF180"/>
  <c r="X180"/>
  <c r="V180"/>
  <c r="T180"/>
  <c r="P180"/>
  <c r="BI179"/>
  <c r="BH179"/>
  <c r="BG179"/>
  <c r="BF179"/>
  <c r="X179"/>
  <c r="V179"/>
  <c r="T179"/>
  <c r="P179"/>
  <c r="BI176"/>
  <c r="BH176"/>
  <c r="BG176"/>
  <c r="BF176"/>
  <c r="X176"/>
  <c r="V176"/>
  <c r="T176"/>
  <c r="P176"/>
  <c r="BI172"/>
  <c r="BH172"/>
  <c r="BG172"/>
  <c r="BF172"/>
  <c r="X172"/>
  <c r="V172"/>
  <c r="T172"/>
  <c r="P172"/>
  <c r="BI171"/>
  <c r="BH171"/>
  <c r="BG171"/>
  <c r="BF171"/>
  <c r="X171"/>
  <c r="V171"/>
  <c r="T171"/>
  <c r="P171"/>
  <c r="BI166"/>
  <c r="BH166"/>
  <c r="BG166"/>
  <c r="BF166"/>
  <c r="X166"/>
  <c r="V166"/>
  <c r="T166"/>
  <c r="P166"/>
  <c r="BI163"/>
  <c r="BH163"/>
  <c r="BG163"/>
  <c r="BF163"/>
  <c r="X163"/>
  <c r="V163"/>
  <c r="T163"/>
  <c r="P163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3"/>
  <c r="BH153"/>
  <c r="BG153"/>
  <c r="BF153"/>
  <c r="X153"/>
  <c r="V153"/>
  <c r="T153"/>
  <c r="P153"/>
  <c r="BI152"/>
  <c r="BH152"/>
  <c r="BG152"/>
  <c r="BF152"/>
  <c r="X152"/>
  <c r="V152"/>
  <c r="T152"/>
  <c r="P152"/>
  <c r="BI149"/>
  <c r="BH149"/>
  <c r="BG149"/>
  <c r="BF149"/>
  <c r="X149"/>
  <c r="V149"/>
  <c r="T149"/>
  <c r="P149"/>
  <c r="BI143"/>
  <c r="BH143"/>
  <c r="BG143"/>
  <c r="BF143"/>
  <c r="X143"/>
  <c r="V143"/>
  <c r="T143"/>
  <c r="P143"/>
  <c r="BI142"/>
  <c r="BH142"/>
  <c r="BG142"/>
  <c r="BF142"/>
  <c r="X142"/>
  <c r="V142"/>
  <c r="T142"/>
  <c r="P142"/>
  <c r="BI139"/>
  <c r="BH139"/>
  <c r="BG139"/>
  <c r="BF139"/>
  <c r="X139"/>
  <c r="V139"/>
  <c r="T139"/>
  <c r="P139"/>
  <c r="BI135"/>
  <c r="BH135"/>
  <c r="BG135"/>
  <c r="BF135"/>
  <c r="X135"/>
  <c r="V135"/>
  <c r="T135"/>
  <c r="P135"/>
  <c r="BI131"/>
  <c r="BH131"/>
  <c r="BG131"/>
  <c r="BF131"/>
  <c r="X131"/>
  <c r="V131"/>
  <c r="T131"/>
  <c r="P131"/>
  <c r="BI128"/>
  <c r="BH128"/>
  <c r="BG128"/>
  <c r="BF128"/>
  <c r="X128"/>
  <c r="V128"/>
  <c r="T128"/>
  <c r="P128"/>
  <c r="J122"/>
  <c r="J121"/>
  <c r="F121"/>
  <c r="F119"/>
  <c r="E117"/>
  <c r="J92"/>
  <c r="J91"/>
  <c r="F91"/>
  <c r="F89"/>
  <c r="E87"/>
  <c r="J18"/>
  <c r="E18"/>
  <c r="F122"/>
  <c r="J17"/>
  <c r="J12"/>
  <c r="J119"/>
  <c r="E7"/>
  <c r="E85"/>
  <c i="6" r="K39"/>
  <c r="K38"/>
  <c i="1" r="BA99"/>
  <c i="6" r="K37"/>
  <c i="1" r="AZ99"/>
  <c i="6" r="BI403"/>
  <c r="BH403"/>
  <c r="BG403"/>
  <c r="BF403"/>
  <c r="X403"/>
  <c r="V403"/>
  <c r="T403"/>
  <c r="P403"/>
  <c r="BI398"/>
  <c r="BH398"/>
  <c r="BG398"/>
  <c r="BF398"/>
  <c r="X398"/>
  <c r="V398"/>
  <c r="T398"/>
  <c r="P398"/>
  <c r="BI397"/>
  <c r="BH397"/>
  <c r="BG397"/>
  <c r="BF397"/>
  <c r="X397"/>
  <c r="V397"/>
  <c r="T397"/>
  <c r="P397"/>
  <c r="BI396"/>
  <c r="BH396"/>
  <c r="BG396"/>
  <c r="BF396"/>
  <c r="X396"/>
  <c r="V396"/>
  <c r="T396"/>
  <c r="P396"/>
  <c r="BI393"/>
  <c r="BH393"/>
  <c r="BG393"/>
  <c r="BF393"/>
  <c r="X393"/>
  <c r="V393"/>
  <c r="T393"/>
  <c r="P393"/>
  <c r="BI369"/>
  <c r="BH369"/>
  <c r="BG369"/>
  <c r="BF369"/>
  <c r="X369"/>
  <c r="V369"/>
  <c r="T369"/>
  <c r="P369"/>
  <c r="BI361"/>
  <c r="BH361"/>
  <c r="BG361"/>
  <c r="BF361"/>
  <c r="X361"/>
  <c r="V361"/>
  <c r="T361"/>
  <c r="P361"/>
  <c r="BI358"/>
  <c r="BH358"/>
  <c r="BG358"/>
  <c r="BF358"/>
  <c r="X358"/>
  <c r="X357"/>
  <c r="V358"/>
  <c r="V357"/>
  <c r="T358"/>
  <c r="T357"/>
  <c r="P358"/>
  <c r="BI354"/>
  <c r="BH354"/>
  <c r="BG354"/>
  <c r="BF354"/>
  <c r="X354"/>
  <c r="V354"/>
  <c r="T354"/>
  <c r="P354"/>
  <c r="BI350"/>
  <c r="BH350"/>
  <c r="BG350"/>
  <c r="BF350"/>
  <c r="X350"/>
  <c r="V350"/>
  <c r="T350"/>
  <c r="P350"/>
  <c r="BI347"/>
  <c r="BH347"/>
  <c r="BG347"/>
  <c r="BF347"/>
  <c r="X347"/>
  <c r="V347"/>
  <c r="T347"/>
  <c r="P347"/>
  <c r="BI344"/>
  <c r="BH344"/>
  <c r="BG344"/>
  <c r="BF344"/>
  <c r="X344"/>
  <c r="V344"/>
  <c r="T344"/>
  <c r="P344"/>
  <c r="BI338"/>
  <c r="BH338"/>
  <c r="BG338"/>
  <c r="BF338"/>
  <c r="X338"/>
  <c r="V338"/>
  <c r="T338"/>
  <c r="P338"/>
  <c r="BI329"/>
  <c r="BH329"/>
  <c r="BG329"/>
  <c r="BF329"/>
  <c r="X329"/>
  <c r="V329"/>
  <c r="T329"/>
  <c r="P329"/>
  <c r="BI326"/>
  <c r="BH326"/>
  <c r="BG326"/>
  <c r="BF326"/>
  <c r="X326"/>
  <c r="V326"/>
  <c r="T326"/>
  <c r="P326"/>
  <c r="BI323"/>
  <c r="BH323"/>
  <c r="BG323"/>
  <c r="BF323"/>
  <c r="X323"/>
  <c r="V323"/>
  <c r="T323"/>
  <c r="P323"/>
  <c r="BI319"/>
  <c r="BH319"/>
  <c r="BG319"/>
  <c r="BF319"/>
  <c r="X319"/>
  <c r="V319"/>
  <c r="T319"/>
  <c r="P319"/>
  <c r="BI315"/>
  <c r="BH315"/>
  <c r="BG315"/>
  <c r="BF315"/>
  <c r="X315"/>
  <c r="V315"/>
  <c r="T315"/>
  <c r="P315"/>
  <c r="BI310"/>
  <c r="BH310"/>
  <c r="BG310"/>
  <c r="BF310"/>
  <c r="X310"/>
  <c r="V310"/>
  <c r="T310"/>
  <c r="P310"/>
  <c r="BI303"/>
  <c r="BH303"/>
  <c r="BG303"/>
  <c r="BF303"/>
  <c r="X303"/>
  <c r="V303"/>
  <c r="T303"/>
  <c r="P303"/>
  <c r="BI300"/>
  <c r="BH300"/>
  <c r="BG300"/>
  <c r="BF300"/>
  <c r="X300"/>
  <c r="V300"/>
  <c r="T300"/>
  <c r="P300"/>
  <c r="BI297"/>
  <c r="BH297"/>
  <c r="BG297"/>
  <c r="BF297"/>
  <c r="X297"/>
  <c r="V297"/>
  <c r="T297"/>
  <c r="P297"/>
  <c r="BI293"/>
  <c r="BH293"/>
  <c r="BG293"/>
  <c r="BF293"/>
  <c r="X293"/>
  <c r="V293"/>
  <c r="T293"/>
  <c r="P293"/>
  <c r="BI289"/>
  <c r="BH289"/>
  <c r="BG289"/>
  <c r="BF289"/>
  <c r="X289"/>
  <c r="V289"/>
  <c r="T289"/>
  <c r="P289"/>
  <c r="BI288"/>
  <c r="BH288"/>
  <c r="BG288"/>
  <c r="BF288"/>
  <c r="X288"/>
  <c r="V288"/>
  <c r="T288"/>
  <c r="P288"/>
  <c r="BI285"/>
  <c r="BH285"/>
  <c r="BG285"/>
  <c r="BF285"/>
  <c r="X285"/>
  <c r="V285"/>
  <c r="T285"/>
  <c r="P285"/>
  <c r="BI275"/>
  <c r="BH275"/>
  <c r="BG275"/>
  <c r="BF275"/>
  <c r="X275"/>
  <c r="V275"/>
  <c r="T275"/>
  <c r="P275"/>
  <c r="BI267"/>
  <c r="BH267"/>
  <c r="BG267"/>
  <c r="BF267"/>
  <c r="X267"/>
  <c r="V267"/>
  <c r="T267"/>
  <c r="P267"/>
  <c r="BI262"/>
  <c r="BH262"/>
  <c r="BG262"/>
  <c r="BF262"/>
  <c r="X262"/>
  <c r="V262"/>
  <c r="T262"/>
  <c r="P262"/>
  <c r="BI237"/>
  <c r="BH237"/>
  <c r="BG237"/>
  <c r="BF237"/>
  <c r="X237"/>
  <c r="V237"/>
  <c r="T237"/>
  <c r="P237"/>
  <c r="BI233"/>
  <c r="BH233"/>
  <c r="BG233"/>
  <c r="BF233"/>
  <c r="X233"/>
  <c r="V233"/>
  <c r="T233"/>
  <c r="P233"/>
  <c r="BI232"/>
  <c r="BH232"/>
  <c r="BG232"/>
  <c r="BF232"/>
  <c r="X232"/>
  <c r="V232"/>
  <c r="T232"/>
  <c r="P232"/>
  <c r="BI213"/>
  <c r="BH213"/>
  <c r="BG213"/>
  <c r="BF213"/>
  <c r="X213"/>
  <c r="V213"/>
  <c r="T213"/>
  <c r="P213"/>
  <c r="BI191"/>
  <c r="BH191"/>
  <c r="BG191"/>
  <c r="BF191"/>
  <c r="X191"/>
  <c r="V191"/>
  <c r="T191"/>
  <c r="P191"/>
  <c r="BI182"/>
  <c r="BH182"/>
  <c r="BG182"/>
  <c r="BF182"/>
  <c r="X182"/>
  <c r="V182"/>
  <c r="T182"/>
  <c r="P182"/>
  <c r="BI181"/>
  <c r="BH181"/>
  <c r="BG181"/>
  <c r="BF181"/>
  <c r="X181"/>
  <c r="V181"/>
  <c r="T181"/>
  <c r="P181"/>
  <c r="BI178"/>
  <c r="BH178"/>
  <c r="BG178"/>
  <c r="BF178"/>
  <c r="X178"/>
  <c r="V178"/>
  <c r="T178"/>
  <c r="P178"/>
  <c r="BI172"/>
  <c r="BH172"/>
  <c r="BG172"/>
  <c r="BF172"/>
  <c r="X172"/>
  <c r="V172"/>
  <c r="T172"/>
  <c r="P172"/>
  <c r="BI170"/>
  <c r="BH170"/>
  <c r="BG170"/>
  <c r="BF170"/>
  <c r="X170"/>
  <c r="V170"/>
  <c r="T170"/>
  <c r="P170"/>
  <c r="BI169"/>
  <c r="BH169"/>
  <c r="BG169"/>
  <c r="BF169"/>
  <c r="X169"/>
  <c r="V169"/>
  <c r="T169"/>
  <c r="P169"/>
  <c r="BI166"/>
  <c r="BH166"/>
  <c r="BG166"/>
  <c r="BF166"/>
  <c r="X166"/>
  <c r="V166"/>
  <c r="T166"/>
  <c r="P166"/>
  <c r="BI143"/>
  <c r="BH143"/>
  <c r="BG143"/>
  <c r="BF143"/>
  <c r="X143"/>
  <c r="V143"/>
  <c r="T143"/>
  <c r="P143"/>
  <c r="BI142"/>
  <c r="BH142"/>
  <c r="BG142"/>
  <c r="BF142"/>
  <c r="X142"/>
  <c r="V142"/>
  <c r="T142"/>
  <c r="P142"/>
  <c r="BI139"/>
  <c r="BH139"/>
  <c r="BG139"/>
  <c r="BF139"/>
  <c r="X139"/>
  <c r="V139"/>
  <c r="T139"/>
  <c r="P139"/>
  <c r="BI135"/>
  <c r="BH135"/>
  <c r="BG135"/>
  <c r="BF135"/>
  <c r="X135"/>
  <c r="V135"/>
  <c r="T135"/>
  <c r="P135"/>
  <c r="BI131"/>
  <c r="BH131"/>
  <c r="BG131"/>
  <c r="BF131"/>
  <c r="X131"/>
  <c r="V131"/>
  <c r="T131"/>
  <c r="P131"/>
  <c r="BI128"/>
  <c r="BH128"/>
  <c r="BG128"/>
  <c r="BF128"/>
  <c r="X128"/>
  <c r="V128"/>
  <c r="T128"/>
  <c r="P128"/>
  <c r="J122"/>
  <c r="J121"/>
  <c r="F121"/>
  <c r="F119"/>
  <c r="E117"/>
  <c r="J92"/>
  <c r="J91"/>
  <c r="F91"/>
  <c r="F89"/>
  <c r="E87"/>
  <c r="J18"/>
  <c r="E18"/>
  <c r="F122"/>
  <c r="J17"/>
  <c r="J12"/>
  <c r="J89"/>
  <c r="E7"/>
  <c r="E115"/>
  <c i="5" r="K39"/>
  <c r="K38"/>
  <c i="1" r="BA98"/>
  <c i="5" r="K37"/>
  <c i="1" r="AZ98"/>
  <c i="5" r="BI247"/>
  <c r="BH247"/>
  <c r="BG247"/>
  <c r="BF247"/>
  <c r="X247"/>
  <c r="V247"/>
  <c r="T247"/>
  <c r="P247"/>
  <c r="BI246"/>
  <c r="BH246"/>
  <c r="BG246"/>
  <c r="BF246"/>
  <c r="X246"/>
  <c r="V246"/>
  <c r="T246"/>
  <c r="P246"/>
  <c r="BI244"/>
  <c r="BH244"/>
  <c r="BG244"/>
  <c r="BF244"/>
  <c r="X244"/>
  <c r="X243"/>
  <c r="V244"/>
  <c r="V243"/>
  <c r="T244"/>
  <c r="T243"/>
  <c r="P244"/>
  <c r="BI241"/>
  <c r="BH241"/>
  <c r="BG241"/>
  <c r="BF241"/>
  <c r="X241"/>
  <c r="V241"/>
  <c r="T241"/>
  <c r="P241"/>
  <c r="BI239"/>
  <c r="BH239"/>
  <c r="BG239"/>
  <c r="BF239"/>
  <c r="X239"/>
  <c r="V239"/>
  <c r="T239"/>
  <c r="P239"/>
  <c r="BI237"/>
  <c r="BH237"/>
  <c r="BG237"/>
  <c r="BF237"/>
  <c r="X237"/>
  <c r="V237"/>
  <c r="T237"/>
  <c r="P237"/>
  <c r="BI235"/>
  <c r="BH235"/>
  <c r="BG235"/>
  <c r="BF235"/>
  <c r="X235"/>
  <c r="V235"/>
  <c r="T235"/>
  <c r="P235"/>
  <c r="BI233"/>
  <c r="BH233"/>
  <c r="BG233"/>
  <c r="BF233"/>
  <c r="X233"/>
  <c r="V233"/>
  <c r="T233"/>
  <c r="P233"/>
  <c r="BI231"/>
  <c r="BH231"/>
  <c r="BG231"/>
  <c r="BF231"/>
  <c r="X231"/>
  <c r="V231"/>
  <c r="T231"/>
  <c r="P231"/>
  <c r="BI229"/>
  <c r="BH229"/>
  <c r="BG229"/>
  <c r="BF229"/>
  <c r="X229"/>
  <c r="V229"/>
  <c r="T229"/>
  <c r="P229"/>
  <c r="BI227"/>
  <c r="BH227"/>
  <c r="BG227"/>
  <c r="BF227"/>
  <c r="X227"/>
  <c r="V227"/>
  <c r="T227"/>
  <c r="P227"/>
  <c r="BI225"/>
  <c r="BH225"/>
  <c r="BG225"/>
  <c r="BF225"/>
  <c r="X225"/>
  <c r="V225"/>
  <c r="T225"/>
  <c r="P225"/>
  <c r="BI222"/>
  <c r="BH222"/>
  <c r="BG222"/>
  <c r="BF222"/>
  <c r="X222"/>
  <c r="V222"/>
  <c r="T222"/>
  <c r="P222"/>
  <c r="BI221"/>
  <c r="BH221"/>
  <c r="BG221"/>
  <c r="BF221"/>
  <c r="X221"/>
  <c r="V221"/>
  <c r="T221"/>
  <c r="P221"/>
  <c r="BI219"/>
  <c r="BH219"/>
  <c r="BG219"/>
  <c r="BF219"/>
  <c r="X219"/>
  <c r="V219"/>
  <c r="T219"/>
  <c r="P219"/>
  <c r="BI217"/>
  <c r="BH217"/>
  <c r="BG217"/>
  <c r="BF217"/>
  <c r="X217"/>
  <c r="V217"/>
  <c r="T217"/>
  <c r="P217"/>
  <c r="BI215"/>
  <c r="BH215"/>
  <c r="BG215"/>
  <c r="BF215"/>
  <c r="X215"/>
  <c r="V215"/>
  <c r="T215"/>
  <c r="P215"/>
  <c r="BI213"/>
  <c r="BH213"/>
  <c r="BG213"/>
  <c r="BF213"/>
  <c r="X213"/>
  <c r="V213"/>
  <c r="T213"/>
  <c r="P213"/>
  <c r="BI211"/>
  <c r="BH211"/>
  <c r="BG211"/>
  <c r="BF211"/>
  <c r="X211"/>
  <c r="V211"/>
  <c r="T211"/>
  <c r="P211"/>
  <c r="BI209"/>
  <c r="BH209"/>
  <c r="BG209"/>
  <c r="BF209"/>
  <c r="X209"/>
  <c r="V209"/>
  <c r="T209"/>
  <c r="P209"/>
  <c r="BI207"/>
  <c r="BH207"/>
  <c r="BG207"/>
  <c r="BF207"/>
  <c r="X207"/>
  <c r="V207"/>
  <c r="T207"/>
  <c r="P207"/>
  <c r="BI205"/>
  <c r="BH205"/>
  <c r="BG205"/>
  <c r="BF205"/>
  <c r="X205"/>
  <c r="V205"/>
  <c r="T205"/>
  <c r="P205"/>
  <c r="BI203"/>
  <c r="BH203"/>
  <c r="BG203"/>
  <c r="BF203"/>
  <c r="X203"/>
  <c r="V203"/>
  <c r="T203"/>
  <c r="P203"/>
  <c r="BI202"/>
  <c r="BH202"/>
  <c r="BG202"/>
  <c r="BF202"/>
  <c r="X202"/>
  <c r="V202"/>
  <c r="T202"/>
  <c r="P202"/>
  <c r="BI200"/>
  <c r="BH200"/>
  <c r="BG200"/>
  <c r="BF200"/>
  <c r="X200"/>
  <c r="V200"/>
  <c r="T200"/>
  <c r="P200"/>
  <c r="BI198"/>
  <c r="BH198"/>
  <c r="BG198"/>
  <c r="BF198"/>
  <c r="X198"/>
  <c r="V198"/>
  <c r="T198"/>
  <c r="P198"/>
  <c r="BI196"/>
  <c r="BH196"/>
  <c r="BG196"/>
  <c r="BF196"/>
  <c r="X196"/>
  <c r="V196"/>
  <c r="T196"/>
  <c r="P196"/>
  <c r="BI194"/>
  <c r="BH194"/>
  <c r="BG194"/>
  <c r="BF194"/>
  <c r="X194"/>
  <c r="V194"/>
  <c r="T194"/>
  <c r="P194"/>
  <c r="BI192"/>
  <c r="BH192"/>
  <c r="BG192"/>
  <c r="BF192"/>
  <c r="X192"/>
  <c r="V192"/>
  <c r="T192"/>
  <c r="P192"/>
  <c r="BI190"/>
  <c r="BH190"/>
  <c r="BG190"/>
  <c r="BF190"/>
  <c r="X190"/>
  <c r="V190"/>
  <c r="T190"/>
  <c r="P190"/>
  <c r="BI188"/>
  <c r="BH188"/>
  <c r="BG188"/>
  <c r="BF188"/>
  <c r="X188"/>
  <c r="V188"/>
  <c r="T188"/>
  <c r="P188"/>
  <c r="BI186"/>
  <c r="BH186"/>
  <c r="BG186"/>
  <c r="BF186"/>
  <c r="X186"/>
  <c r="V186"/>
  <c r="T186"/>
  <c r="P186"/>
  <c r="BI184"/>
  <c r="BH184"/>
  <c r="BG184"/>
  <c r="BF184"/>
  <c r="X184"/>
  <c r="V184"/>
  <c r="T184"/>
  <c r="P184"/>
  <c r="BI183"/>
  <c r="BH183"/>
  <c r="BG183"/>
  <c r="BF183"/>
  <c r="X183"/>
  <c r="V183"/>
  <c r="T183"/>
  <c r="P183"/>
  <c r="BI181"/>
  <c r="BH181"/>
  <c r="BG181"/>
  <c r="BF181"/>
  <c r="X181"/>
  <c r="V181"/>
  <c r="T181"/>
  <c r="P181"/>
  <c r="BI179"/>
  <c r="BH179"/>
  <c r="BG179"/>
  <c r="BF179"/>
  <c r="X179"/>
  <c r="V179"/>
  <c r="T179"/>
  <c r="P179"/>
  <c r="BI177"/>
  <c r="BH177"/>
  <c r="BG177"/>
  <c r="BF177"/>
  <c r="X177"/>
  <c r="V177"/>
  <c r="T177"/>
  <c r="P177"/>
  <c r="BI175"/>
  <c r="BH175"/>
  <c r="BG175"/>
  <c r="BF175"/>
  <c r="X175"/>
  <c r="V175"/>
  <c r="T175"/>
  <c r="P175"/>
  <c r="BI173"/>
  <c r="BH173"/>
  <c r="BG173"/>
  <c r="BF173"/>
  <c r="X173"/>
  <c r="V173"/>
  <c r="T173"/>
  <c r="P173"/>
  <c r="BI171"/>
  <c r="BH171"/>
  <c r="BG171"/>
  <c r="BF171"/>
  <c r="X171"/>
  <c r="V171"/>
  <c r="T171"/>
  <c r="P171"/>
  <c r="BI169"/>
  <c r="BH169"/>
  <c r="BG169"/>
  <c r="BF169"/>
  <c r="X169"/>
  <c r="V169"/>
  <c r="T169"/>
  <c r="P169"/>
  <c r="BI167"/>
  <c r="BH167"/>
  <c r="BG167"/>
  <c r="BF167"/>
  <c r="X167"/>
  <c r="V167"/>
  <c r="T167"/>
  <c r="P167"/>
  <c r="BI164"/>
  <c r="BH164"/>
  <c r="BG164"/>
  <c r="BF164"/>
  <c r="X164"/>
  <c r="V164"/>
  <c r="T164"/>
  <c r="P164"/>
  <c r="BI162"/>
  <c r="BH162"/>
  <c r="BG162"/>
  <c r="BF162"/>
  <c r="X162"/>
  <c r="V162"/>
  <c r="T162"/>
  <c r="P162"/>
  <c r="BI159"/>
  <c r="BH159"/>
  <c r="BG159"/>
  <c r="BF159"/>
  <c r="X159"/>
  <c r="V159"/>
  <c r="T159"/>
  <c r="P159"/>
  <c r="BI157"/>
  <c r="BH157"/>
  <c r="BG157"/>
  <c r="BF157"/>
  <c r="X157"/>
  <c r="V157"/>
  <c r="T157"/>
  <c r="P157"/>
  <c r="BI155"/>
  <c r="BH155"/>
  <c r="BG155"/>
  <c r="BF155"/>
  <c r="X155"/>
  <c r="V155"/>
  <c r="T155"/>
  <c r="P155"/>
  <c r="BI153"/>
  <c r="BH153"/>
  <c r="BG153"/>
  <c r="BF153"/>
  <c r="X153"/>
  <c r="V153"/>
  <c r="T153"/>
  <c r="P153"/>
  <c r="BI151"/>
  <c r="BH151"/>
  <c r="BG151"/>
  <c r="BF151"/>
  <c r="X151"/>
  <c r="V151"/>
  <c r="T151"/>
  <c r="P151"/>
  <c r="BI149"/>
  <c r="BH149"/>
  <c r="BG149"/>
  <c r="BF149"/>
  <c r="X149"/>
  <c r="V149"/>
  <c r="T149"/>
  <c r="P149"/>
  <c r="BI147"/>
  <c r="BH147"/>
  <c r="BG147"/>
  <c r="BF147"/>
  <c r="X147"/>
  <c r="V147"/>
  <c r="T147"/>
  <c r="P147"/>
  <c r="BI145"/>
  <c r="BH145"/>
  <c r="BG145"/>
  <c r="BF145"/>
  <c r="X145"/>
  <c r="V145"/>
  <c r="T145"/>
  <c r="P145"/>
  <c r="BI143"/>
  <c r="BH143"/>
  <c r="BG143"/>
  <c r="BF143"/>
  <c r="X143"/>
  <c r="V143"/>
  <c r="T143"/>
  <c r="P143"/>
  <c r="BI141"/>
  <c r="BH141"/>
  <c r="BG141"/>
  <c r="BF141"/>
  <c r="X141"/>
  <c r="V141"/>
  <c r="T141"/>
  <c r="P141"/>
  <c r="BI139"/>
  <c r="BH139"/>
  <c r="BG139"/>
  <c r="BF139"/>
  <c r="X139"/>
  <c r="V139"/>
  <c r="T139"/>
  <c r="P139"/>
  <c r="BI137"/>
  <c r="BH137"/>
  <c r="BG137"/>
  <c r="BF137"/>
  <c r="X137"/>
  <c r="V137"/>
  <c r="T137"/>
  <c r="P137"/>
  <c r="BI135"/>
  <c r="BH135"/>
  <c r="BG135"/>
  <c r="BF135"/>
  <c r="X135"/>
  <c r="V135"/>
  <c r="T135"/>
  <c r="P135"/>
  <c r="BI133"/>
  <c r="BH133"/>
  <c r="BG133"/>
  <c r="BF133"/>
  <c r="X133"/>
  <c r="V133"/>
  <c r="T133"/>
  <c r="P133"/>
  <c r="BI131"/>
  <c r="BH131"/>
  <c r="BG131"/>
  <c r="BF131"/>
  <c r="X131"/>
  <c r="V131"/>
  <c r="T131"/>
  <c r="P131"/>
  <c r="BI129"/>
  <c r="BH129"/>
  <c r="BG129"/>
  <c r="BF129"/>
  <c r="X129"/>
  <c r="V129"/>
  <c r="T129"/>
  <c r="P129"/>
  <c r="BI127"/>
  <c r="BH127"/>
  <c r="BG127"/>
  <c r="BF127"/>
  <c r="X127"/>
  <c r="V127"/>
  <c r="T127"/>
  <c r="P127"/>
  <c r="J121"/>
  <c r="J120"/>
  <c r="F120"/>
  <c r="F118"/>
  <c r="E116"/>
  <c r="J92"/>
  <c r="J91"/>
  <c r="F91"/>
  <c r="F89"/>
  <c r="E87"/>
  <c r="J18"/>
  <c r="E18"/>
  <c r="F121"/>
  <c r="J17"/>
  <c r="J12"/>
  <c r="J89"/>
  <c r="E7"/>
  <c r="E114"/>
  <c i="4" r="K39"/>
  <c r="K38"/>
  <c i="1" r="BA97"/>
  <c i="4" r="K37"/>
  <c i="1" r="AZ97"/>
  <c i="4" r="BI302"/>
  <c r="BH302"/>
  <c r="BG302"/>
  <c r="BF302"/>
  <c r="X302"/>
  <c r="V302"/>
  <c r="T302"/>
  <c r="P302"/>
  <c r="BI301"/>
  <c r="BH301"/>
  <c r="BG301"/>
  <c r="BF301"/>
  <c r="X301"/>
  <c r="V301"/>
  <c r="T301"/>
  <c r="P301"/>
  <c r="BI299"/>
  <c r="BH299"/>
  <c r="BG299"/>
  <c r="BF299"/>
  <c r="X299"/>
  <c r="X298"/>
  <c r="V299"/>
  <c r="V298"/>
  <c r="T299"/>
  <c r="T298"/>
  <c r="P299"/>
  <c r="BI296"/>
  <c r="BH296"/>
  <c r="BG296"/>
  <c r="BF296"/>
  <c r="X296"/>
  <c r="V296"/>
  <c r="T296"/>
  <c r="P296"/>
  <c r="BI294"/>
  <c r="BH294"/>
  <c r="BG294"/>
  <c r="BF294"/>
  <c r="X294"/>
  <c r="V294"/>
  <c r="T294"/>
  <c r="P294"/>
  <c r="BI292"/>
  <c r="BH292"/>
  <c r="BG292"/>
  <c r="BF292"/>
  <c r="X292"/>
  <c r="V292"/>
  <c r="T292"/>
  <c r="P292"/>
  <c r="BI290"/>
  <c r="BH290"/>
  <c r="BG290"/>
  <c r="BF290"/>
  <c r="X290"/>
  <c r="V290"/>
  <c r="T290"/>
  <c r="P290"/>
  <c r="BI288"/>
  <c r="BH288"/>
  <c r="BG288"/>
  <c r="BF288"/>
  <c r="X288"/>
  <c r="V288"/>
  <c r="T288"/>
  <c r="P288"/>
  <c r="BI286"/>
  <c r="BH286"/>
  <c r="BG286"/>
  <c r="BF286"/>
  <c r="X286"/>
  <c r="V286"/>
  <c r="T286"/>
  <c r="P286"/>
  <c r="BI284"/>
  <c r="BH284"/>
  <c r="BG284"/>
  <c r="BF284"/>
  <c r="X284"/>
  <c r="V284"/>
  <c r="T284"/>
  <c r="P284"/>
  <c r="BI282"/>
  <c r="BH282"/>
  <c r="BG282"/>
  <c r="BF282"/>
  <c r="X282"/>
  <c r="V282"/>
  <c r="T282"/>
  <c r="P282"/>
  <c r="BI279"/>
  <c r="BH279"/>
  <c r="BG279"/>
  <c r="BF279"/>
  <c r="X279"/>
  <c r="V279"/>
  <c r="T279"/>
  <c r="P279"/>
  <c r="BI277"/>
  <c r="BH277"/>
  <c r="BG277"/>
  <c r="BF277"/>
  <c r="X277"/>
  <c r="V277"/>
  <c r="T277"/>
  <c r="P277"/>
  <c r="BI276"/>
  <c r="BH276"/>
  <c r="BG276"/>
  <c r="BF276"/>
  <c r="X276"/>
  <c r="V276"/>
  <c r="T276"/>
  <c r="P276"/>
  <c r="BI274"/>
  <c r="BH274"/>
  <c r="BG274"/>
  <c r="BF274"/>
  <c r="X274"/>
  <c r="V274"/>
  <c r="T274"/>
  <c r="P274"/>
  <c r="BI272"/>
  <c r="BH272"/>
  <c r="BG272"/>
  <c r="BF272"/>
  <c r="X272"/>
  <c r="V272"/>
  <c r="T272"/>
  <c r="P272"/>
  <c r="BI271"/>
  <c r="BH271"/>
  <c r="BG271"/>
  <c r="BF271"/>
  <c r="X271"/>
  <c r="V271"/>
  <c r="T271"/>
  <c r="P271"/>
  <c r="BI269"/>
  <c r="BH269"/>
  <c r="BG269"/>
  <c r="BF269"/>
  <c r="X269"/>
  <c r="V269"/>
  <c r="T269"/>
  <c r="P269"/>
  <c r="BI267"/>
  <c r="BH267"/>
  <c r="BG267"/>
  <c r="BF267"/>
  <c r="X267"/>
  <c r="V267"/>
  <c r="T267"/>
  <c r="P267"/>
  <c r="BI265"/>
  <c r="BH265"/>
  <c r="BG265"/>
  <c r="BF265"/>
  <c r="X265"/>
  <c r="V265"/>
  <c r="T265"/>
  <c r="P265"/>
  <c r="BI263"/>
  <c r="BH263"/>
  <c r="BG263"/>
  <c r="BF263"/>
  <c r="X263"/>
  <c r="V263"/>
  <c r="T263"/>
  <c r="P263"/>
  <c r="BI261"/>
  <c r="BH261"/>
  <c r="BG261"/>
  <c r="BF261"/>
  <c r="X261"/>
  <c r="V261"/>
  <c r="T261"/>
  <c r="P261"/>
  <c r="BI259"/>
  <c r="BH259"/>
  <c r="BG259"/>
  <c r="BF259"/>
  <c r="X259"/>
  <c r="V259"/>
  <c r="T259"/>
  <c r="P259"/>
  <c r="BI257"/>
  <c r="BH257"/>
  <c r="BG257"/>
  <c r="BF257"/>
  <c r="X257"/>
  <c r="V257"/>
  <c r="T257"/>
  <c r="P257"/>
  <c r="BI255"/>
  <c r="BH255"/>
  <c r="BG255"/>
  <c r="BF255"/>
  <c r="X255"/>
  <c r="V255"/>
  <c r="T255"/>
  <c r="P255"/>
  <c r="BI253"/>
  <c r="BH253"/>
  <c r="BG253"/>
  <c r="BF253"/>
  <c r="X253"/>
  <c r="V253"/>
  <c r="T253"/>
  <c r="P253"/>
  <c r="BI252"/>
  <c r="BH252"/>
  <c r="BG252"/>
  <c r="BF252"/>
  <c r="X252"/>
  <c r="V252"/>
  <c r="T252"/>
  <c r="P252"/>
  <c r="BI250"/>
  <c r="BH250"/>
  <c r="BG250"/>
  <c r="BF250"/>
  <c r="X250"/>
  <c r="V250"/>
  <c r="T250"/>
  <c r="P250"/>
  <c r="BI249"/>
  <c r="BH249"/>
  <c r="BG249"/>
  <c r="BF249"/>
  <c r="X249"/>
  <c r="V249"/>
  <c r="T249"/>
  <c r="P249"/>
  <c r="BI248"/>
  <c r="BH248"/>
  <c r="BG248"/>
  <c r="BF248"/>
  <c r="X248"/>
  <c r="V248"/>
  <c r="T248"/>
  <c r="P248"/>
  <c r="BI246"/>
  <c r="BH246"/>
  <c r="BG246"/>
  <c r="BF246"/>
  <c r="X246"/>
  <c r="V246"/>
  <c r="T246"/>
  <c r="P246"/>
  <c r="BI244"/>
  <c r="BH244"/>
  <c r="BG244"/>
  <c r="BF244"/>
  <c r="X244"/>
  <c r="V244"/>
  <c r="T244"/>
  <c r="P244"/>
  <c r="BI242"/>
  <c r="BH242"/>
  <c r="BG242"/>
  <c r="BF242"/>
  <c r="X242"/>
  <c r="V242"/>
  <c r="T242"/>
  <c r="P242"/>
  <c r="BI240"/>
  <c r="BH240"/>
  <c r="BG240"/>
  <c r="BF240"/>
  <c r="X240"/>
  <c r="V240"/>
  <c r="T240"/>
  <c r="P240"/>
  <c r="BI238"/>
  <c r="BH238"/>
  <c r="BG238"/>
  <c r="BF238"/>
  <c r="X238"/>
  <c r="V238"/>
  <c r="T238"/>
  <c r="P238"/>
  <c r="BI236"/>
  <c r="BH236"/>
  <c r="BG236"/>
  <c r="BF236"/>
  <c r="X236"/>
  <c r="V236"/>
  <c r="T236"/>
  <c r="P236"/>
  <c r="BI235"/>
  <c r="BH235"/>
  <c r="BG235"/>
  <c r="BF235"/>
  <c r="X235"/>
  <c r="V235"/>
  <c r="T235"/>
  <c r="P235"/>
  <c r="BI232"/>
  <c r="BH232"/>
  <c r="BG232"/>
  <c r="BF232"/>
  <c r="X232"/>
  <c r="V232"/>
  <c r="T232"/>
  <c r="P232"/>
  <c r="BI229"/>
  <c r="BH229"/>
  <c r="BG229"/>
  <c r="BF229"/>
  <c r="X229"/>
  <c r="V229"/>
  <c r="T229"/>
  <c r="P229"/>
  <c r="BI227"/>
  <c r="BH227"/>
  <c r="BG227"/>
  <c r="BF227"/>
  <c r="X227"/>
  <c r="V227"/>
  <c r="T227"/>
  <c r="P227"/>
  <c r="BI226"/>
  <c r="BH226"/>
  <c r="BG226"/>
  <c r="BF226"/>
  <c r="X226"/>
  <c r="V226"/>
  <c r="T226"/>
  <c r="P226"/>
  <c r="BI223"/>
  <c r="BH223"/>
  <c r="BG223"/>
  <c r="BF223"/>
  <c r="X223"/>
  <c r="V223"/>
  <c r="T223"/>
  <c r="P223"/>
  <c r="BI221"/>
  <c r="BH221"/>
  <c r="BG221"/>
  <c r="BF221"/>
  <c r="X221"/>
  <c r="V221"/>
  <c r="T221"/>
  <c r="P221"/>
  <c r="BI220"/>
  <c r="BH220"/>
  <c r="BG220"/>
  <c r="BF220"/>
  <c r="X220"/>
  <c r="V220"/>
  <c r="T220"/>
  <c r="P220"/>
  <c r="BI218"/>
  <c r="BH218"/>
  <c r="BG218"/>
  <c r="BF218"/>
  <c r="X218"/>
  <c r="V218"/>
  <c r="T218"/>
  <c r="P218"/>
  <c r="BI216"/>
  <c r="BH216"/>
  <c r="BG216"/>
  <c r="BF216"/>
  <c r="X216"/>
  <c r="V216"/>
  <c r="T216"/>
  <c r="P216"/>
  <c r="BI214"/>
  <c r="BH214"/>
  <c r="BG214"/>
  <c r="BF214"/>
  <c r="X214"/>
  <c r="V214"/>
  <c r="T214"/>
  <c r="P214"/>
  <c r="BI212"/>
  <c r="BH212"/>
  <c r="BG212"/>
  <c r="BF212"/>
  <c r="X212"/>
  <c r="V212"/>
  <c r="T212"/>
  <c r="P212"/>
  <c r="BI210"/>
  <c r="BH210"/>
  <c r="BG210"/>
  <c r="BF210"/>
  <c r="X210"/>
  <c r="V210"/>
  <c r="T210"/>
  <c r="P210"/>
  <c r="BI208"/>
  <c r="BH208"/>
  <c r="BG208"/>
  <c r="BF208"/>
  <c r="X208"/>
  <c r="V208"/>
  <c r="T208"/>
  <c r="P208"/>
  <c r="BI206"/>
  <c r="BH206"/>
  <c r="BG206"/>
  <c r="BF206"/>
  <c r="X206"/>
  <c r="V206"/>
  <c r="T206"/>
  <c r="P206"/>
  <c r="BI204"/>
  <c r="BH204"/>
  <c r="BG204"/>
  <c r="BF204"/>
  <c r="X204"/>
  <c r="V204"/>
  <c r="T204"/>
  <c r="P204"/>
  <c r="BI202"/>
  <c r="BH202"/>
  <c r="BG202"/>
  <c r="BF202"/>
  <c r="X202"/>
  <c r="V202"/>
  <c r="T202"/>
  <c r="P202"/>
  <c r="BI200"/>
  <c r="BH200"/>
  <c r="BG200"/>
  <c r="BF200"/>
  <c r="X200"/>
  <c r="V200"/>
  <c r="T200"/>
  <c r="P200"/>
  <c r="BI198"/>
  <c r="BH198"/>
  <c r="BG198"/>
  <c r="BF198"/>
  <c r="X198"/>
  <c r="V198"/>
  <c r="T198"/>
  <c r="P198"/>
  <c r="BI196"/>
  <c r="BH196"/>
  <c r="BG196"/>
  <c r="BF196"/>
  <c r="X196"/>
  <c r="V196"/>
  <c r="T196"/>
  <c r="P196"/>
  <c r="BI194"/>
  <c r="BH194"/>
  <c r="BG194"/>
  <c r="BF194"/>
  <c r="X194"/>
  <c r="V194"/>
  <c r="T194"/>
  <c r="P194"/>
  <c r="BI191"/>
  <c r="BH191"/>
  <c r="BG191"/>
  <c r="BF191"/>
  <c r="X191"/>
  <c r="V191"/>
  <c r="T191"/>
  <c r="P191"/>
  <c r="BI190"/>
  <c r="BH190"/>
  <c r="BG190"/>
  <c r="BF190"/>
  <c r="X190"/>
  <c r="V190"/>
  <c r="T190"/>
  <c r="P190"/>
  <c r="BI188"/>
  <c r="BH188"/>
  <c r="BG188"/>
  <c r="BF188"/>
  <c r="X188"/>
  <c r="V188"/>
  <c r="T188"/>
  <c r="P188"/>
  <c r="BI186"/>
  <c r="BH186"/>
  <c r="BG186"/>
  <c r="BF186"/>
  <c r="X186"/>
  <c r="V186"/>
  <c r="T186"/>
  <c r="P186"/>
  <c r="BI184"/>
  <c r="BH184"/>
  <c r="BG184"/>
  <c r="BF184"/>
  <c r="X184"/>
  <c r="V184"/>
  <c r="T184"/>
  <c r="P184"/>
  <c r="BI183"/>
  <c r="BH183"/>
  <c r="BG183"/>
  <c r="BF183"/>
  <c r="X183"/>
  <c r="V183"/>
  <c r="T183"/>
  <c r="P183"/>
  <c r="BI180"/>
  <c r="BH180"/>
  <c r="BG180"/>
  <c r="BF180"/>
  <c r="X180"/>
  <c r="V180"/>
  <c r="T180"/>
  <c r="P180"/>
  <c r="BI178"/>
  <c r="BH178"/>
  <c r="BG178"/>
  <c r="BF178"/>
  <c r="X178"/>
  <c r="V178"/>
  <c r="T178"/>
  <c r="P178"/>
  <c r="BI176"/>
  <c r="BH176"/>
  <c r="BG176"/>
  <c r="BF176"/>
  <c r="X176"/>
  <c r="V176"/>
  <c r="T176"/>
  <c r="P176"/>
  <c r="BI174"/>
  <c r="BH174"/>
  <c r="BG174"/>
  <c r="BF174"/>
  <c r="X174"/>
  <c r="V174"/>
  <c r="T174"/>
  <c r="P174"/>
  <c r="BI172"/>
  <c r="BH172"/>
  <c r="BG172"/>
  <c r="BF172"/>
  <c r="X172"/>
  <c r="V172"/>
  <c r="T172"/>
  <c r="P172"/>
  <c r="BI169"/>
  <c r="BH169"/>
  <c r="BG169"/>
  <c r="BF169"/>
  <c r="X169"/>
  <c r="V169"/>
  <c r="T169"/>
  <c r="P169"/>
  <c r="BI167"/>
  <c r="BH167"/>
  <c r="BG167"/>
  <c r="BF167"/>
  <c r="X167"/>
  <c r="V167"/>
  <c r="T167"/>
  <c r="P167"/>
  <c r="BI165"/>
  <c r="BH165"/>
  <c r="BG165"/>
  <c r="BF165"/>
  <c r="X165"/>
  <c r="V165"/>
  <c r="T165"/>
  <c r="P165"/>
  <c r="BI163"/>
  <c r="BH163"/>
  <c r="BG163"/>
  <c r="BF163"/>
  <c r="X163"/>
  <c r="V163"/>
  <c r="T163"/>
  <c r="P163"/>
  <c r="BI161"/>
  <c r="BH161"/>
  <c r="BG161"/>
  <c r="BF161"/>
  <c r="X161"/>
  <c r="V161"/>
  <c r="T161"/>
  <c r="P161"/>
  <c r="BI159"/>
  <c r="BH159"/>
  <c r="BG159"/>
  <c r="BF159"/>
  <c r="X159"/>
  <c r="V159"/>
  <c r="T159"/>
  <c r="P159"/>
  <c r="BI157"/>
  <c r="BH157"/>
  <c r="BG157"/>
  <c r="BF157"/>
  <c r="X157"/>
  <c r="V157"/>
  <c r="T157"/>
  <c r="P157"/>
  <c r="BI155"/>
  <c r="BH155"/>
  <c r="BG155"/>
  <c r="BF155"/>
  <c r="X155"/>
  <c r="V155"/>
  <c r="T155"/>
  <c r="P155"/>
  <c r="BI153"/>
  <c r="BH153"/>
  <c r="BG153"/>
  <c r="BF153"/>
  <c r="X153"/>
  <c r="V153"/>
  <c r="T153"/>
  <c r="P153"/>
  <c r="BI151"/>
  <c r="BH151"/>
  <c r="BG151"/>
  <c r="BF151"/>
  <c r="X151"/>
  <c r="V151"/>
  <c r="T151"/>
  <c r="P151"/>
  <c r="BI149"/>
  <c r="BH149"/>
  <c r="BG149"/>
  <c r="BF149"/>
  <c r="X149"/>
  <c r="V149"/>
  <c r="T149"/>
  <c r="P149"/>
  <c r="BI147"/>
  <c r="BH147"/>
  <c r="BG147"/>
  <c r="BF147"/>
  <c r="X147"/>
  <c r="V147"/>
  <c r="T147"/>
  <c r="P147"/>
  <c r="BI145"/>
  <c r="BH145"/>
  <c r="BG145"/>
  <c r="BF145"/>
  <c r="X145"/>
  <c r="V145"/>
  <c r="T145"/>
  <c r="P145"/>
  <c r="BI143"/>
  <c r="BH143"/>
  <c r="BG143"/>
  <c r="BF143"/>
  <c r="X143"/>
  <c r="V143"/>
  <c r="T143"/>
  <c r="P143"/>
  <c r="BI141"/>
  <c r="BH141"/>
  <c r="BG141"/>
  <c r="BF141"/>
  <c r="X141"/>
  <c r="V141"/>
  <c r="T141"/>
  <c r="P141"/>
  <c r="BI139"/>
  <c r="BH139"/>
  <c r="BG139"/>
  <c r="BF139"/>
  <c r="X139"/>
  <c r="V139"/>
  <c r="T139"/>
  <c r="P139"/>
  <c r="BI137"/>
  <c r="BH137"/>
  <c r="BG137"/>
  <c r="BF137"/>
  <c r="X137"/>
  <c r="V137"/>
  <c r="T137"/>
  <c r="P137"/>
  <c r="BI135"/>
  <c r="BH135"/>
  <c r="BG135"/>
  <c r="BF135"/>
  <c r="X135"/>
  <c r="V135"/>
  <c r="T135"/>
  <c r="P135"/>
  <c r="BI133"/>
  <c r="BH133"/>
  <c r="BG133"/>
  <c r="BF133"/>
  <c r="X133"/>
  <c r="V133"/>
  <c r="T133"/>
  <c r="P133"/>
  <c r="BI131"/>
  <c r="BH131"/>
  <c r="BG131"/>
  <c r="BF131"/>
  <c r="X131"/>
  <c r="V131"/>
  <c r="T131"/>
  <c r="P131"/>
  <c r="BI129"/>
  <c r="BH129"/>
  <c r="BG129"/>
  <c r="BF129"/>
  <c r="X129"/>
  <c r="V129"/>
  <c r="T129"/>
  <c r="P129"/>
  <c r="J123"/>
  <c r="J122"/>
  <c r="F122"/>
  <c r="F120"/>
  <c r="E118"/>
  <c r="J92"/>
  <c r="J91"/>
  <c r="F91"/>
  <c r="F89"/>
  <c r="E87"/>
  <c r="J18"/>
  <c r="E18"/>
  <c r="F92"/>
  <c r="J17"/>
  <c r="J12"/>
  <c r="J120"/>
  <c r="E7"/>
  <c r="E85"/>
  <c i="3" r="K39"/>
  <c r="K38"/>
  <c i="1" r="BA96"/>
  <c i="3" r="K37"/>
  <c i="1" r="AZ96"/>
  <c i="3" r="BI123"/>
  <c r="BH123"/>
  <c r="BG123"/>
  <c r="BF123"/>
  <c r="X123"/>
  <c r="V123"/>
  <c r="T123"/>
  <c r="P123"/>
  <c r="BI122"/>
  <c r="BH122"/>
  <c r="BG122"/>
  <c r="BF122"/>
  <c r="X122"/>
  <c r="V122"/>
  <c r="T122"/>
  <c r="P122"/>
  <c r="BI121"/>
  <c r="BH121"/>
  <c r="BG121"/>
  <c r="BF121"/>
  <c r="X121"/>
  <c r="V121"/>
  <c r="T121"/>
  <c r="P121"/>
  <c r="BI119"/>
  <c r="BH119"/>
  <c r="BG119"/>
  <c r="BF119"/>
  <c r="X119"/>
  <c r="V119"/>
  <c r="T119"/>
  <c r="P119"/>
  <c r="F111"/>
  <c r="E109"/>
  <c r="F89"/>
  <c r="E87"/>
  <c r="J24"/>
  <c r="E24"/>
  <c r="J114"/>
  <c r="J23"/>
  <c r="J21"/>
  <c r="E21"/>
  <c r="J91"/>
  <c r="J20"/>
  <c r="J18"/>
  <c r="E18"/>
  <c r="F92"/>
  <c r="J17"/>
  <c r="J15"/>
  <c r="E15"/>
  <c r="F113"/>
  <c r="J14"/>
  <c r="J12"/>
  <c r="J111"/>
  <c r="E7"/>
  <c r="E107"/>
  <c i="2" r="K39"/>
  <c r="K38"/>
  <c i="1" r="BA95"/>
  <c i="2" r="K37"/>
  <c i="1" r="AZ95"/>
  <c i="2" r="BI123"/>
  <c r="BH123"/>
  <c r="BG123"/>
  <c r="BF123"/>
  <c r="X123"/>
  <c r="V123"/>
  <c r="T123"/>
  <c r="P123"/>
  <c r="BI122"/>
  <c r="BH122"/>
  <c r="BG122"/>
  <c r="BF122"/>
  <c r="X122"/>
  <c r="V122"/>
  <c r="T122"/>
  <c r="P122"/>
  <c r="BI121"/>
  <c r="BH121"/>
  <c r="BG121"/>
  <c r="BF121"/>
  <c r="X121"/>
  <c r="V121"/>
  <c r="T121"/>
  <c r="P121"/>
  <c r="BI119"/>
  <c r="BH119"/>
  <c r="BG119"/>
  <c r="BF119"/>
  <c r="X119"/>
  <c r="V119"/>
  <c r="T119"/>
  <c r="P119"/>
  <c r="F111"/>
  <c r="E109"/>
  <c r="F89"/>
  <c r="E87"/>
  <c r="J24"/>
  <c r="E24"/>
  <c r="J114"/>
  <c r="J23"/>
  <c r="J21"/>
  <c r="E21"/>
  <c r="J113"/>
  <c r="J20"/>
  <c r="J18"/>
  <c r="E18"/>
  <c r="F114"/>
  <c r="J17"/>
  <c r="J15"/>
  <c r="E15"/>
  <c r="F113"/>
  <c r="J14"/>
  <c r="J12"/>
  <c r="J111"/>
  <c r="E7"/>
  <c r="E107"/>
  <c i="1" r="L90"/>
  <c r="AM90"/>
  <c r="AM89"/>
  <c r="L89"/>
  <c r="AM87"/>
  <c r="L87"/>
  <c r="L85"/>
  <c r="L84"/>
  <c i="2" r="F38"/>
  <c i="3" r="R123"/>
  <c r="BK119"/>
  <c i="4" r="R244"/>
  <c r="R196"/>
  <c r="Q133"/>
  <c r="Q269"/>
  <c r="Q248"/>
  <c r="Q200"/>
  <c r="Q284"/>
  <c r="R157"/>
  <c r="Q250"/>
  <c r="R190"/>
  <c r="R279"/>
  <c r="R223"/>
  <c r="R165"/>
  <c r="R294"/>
  <c r="Q252"/>
  <c r="R155"/>
  <c r="R229"/>
  <c r="R180"/>
  <c r="Q137"/>
  <c r="R221"/>
  <c r="R141"/>
  <c r="K294"/>
  <c r="BE294"/>
  <c r="BK220"/>
  <c r="BK236"/>
  <c r="BK149"/>
  <c r="BK180"/>
  <c r="BK265"/>
  <c r="BK145"/>
  <c r="BK178"/>
  <c r="BK229"/>
  <c r="K194"/>
  <c r="BE194"/>
  <c i="5" r="R244"/>
  <c r="Q173"/>
  <c r="Q141"/>
  <c r="R147"/>
  <c r="R229"/>
  <c r="R227"/>
  <c r="R196"/>
  <c r="R153"/>
  <c r="Q215"/>
  <c r="R151"/>
  <c r="R213"/>
  <c r="K151"/>
  <c r="BE151"/>
  <c r="K196"/>
  <c r="BE196"/>
  <c r="K190"/>
  <c r="BE190"/>
  <c i="6" r="R344"/>
  <c r="Q297"/>
  <c r="Q262"/>
  <c r="R396"/>
  <c r="R181"/>
  <c r="R182"/>
  <c r="Q182"/>
  <c r="R329"/>
  <c r="Q233"/>
  <c r="Q398"/>
  <c r="R232"/>
  <c r="BK397"/>
  <c r="K326"/>
  <c r="BE326"/>
  <c r="BK142"/>
  <c r="K233"/>
  <c r="BE233"/>
  <c r="K267"/>
  <c r="BE267"/>
  <c r="BK181"/>
  <c r="BK128"/>
  <c i="7" r="Q200"/>
  <c r="Q235"/>
  <c r="R157"/>
  <c r="R225"/>
  <c r="Q186"/>
  <c r="Q238"/>
  <c r="Q191"/>
  <c r="R207"/>
  <c r="Q192"/>
  <c r="R158"/>
  <c r="BK208"/>
  <c r="K152"/>
  <c r="BE152"/>
  <c r="K135"/>
  <c r="BE135"/>
  <c r="BK143"/>
  <c r="K149"/>
  <c r="BE149"/>
  <c i="8" r="Q196"/>
  <c r="Q203"/>
  <c r="Q142"/>
  <c r="R246"/>
  <c r="R212"/>
  <c r="R154"/>
  <c r="Q240"/>
  <c r="Q150"/>
  <c r="Q154"/>
  <c r="R200"/>
  <c r="K251"/>
  <c r="BE251"/>
  <c r="BK257"/>
  <c r="BK191"/>
  <c r="K196"/>
  <c r="BE196"/>
  <c r="K184"/>
  <c r="BE184"/>
  <c r="BK139"/>
  <c i="9" r="R182"/>
  <c r="R240"/>
  <c r="Q147"/>
  <c r="R219"/>
  <c r="Q242"/>
  <c r="R205"/>
  <c r="R259"/>
  <c r="R222"/>
  <c r="Q161"/>
  <c r="R264"/>
  <c r="Q164"/>
  <c r="R161"/>
  <c r="BK273"/>
  <c r="BK267"/>
  <c r="BK237"/>
  <c r="K205"/>
  <c r="BE205"/>
  <c r="BK214"/>
  <c r="BK139"/>
  <c i="10" r="R162"/>
  <c r="Q147"/>
  <c r="Q192"/>
  <c r="R126"/>
  <c r="R152"/>
  <c r="BK168"/>
  <c r="BK159"/>
  <c r="K126"/>
  <c r="BE126"/>
  <c i="11" r="Q150"/>
  <c r="R165"/>
  <c r="Q137"/>
  <c r="R154"/>
  <c r="Q178"/>
  <c r="R133"/>
  <c r="R167"/>
  <c r="Q179"/>
  <c r="R142"/>
  <c r="R141"/>
  <c r="Q146"/>
  <c r="BK170"/>
  <c r="BK147"/>
  <c r="BK172"/>
  <c r="K160"/>
  <c r="BE160"/>
  <c r="K134"/>
  <c r="BE134"/>
  <c r="BK124"/>
  <c i="12" r="R154"/>
  <c r="R149"/>
  <c r="R161"/>
  <c r="Q144"/>
  <c r="Q140"/>
  <c r="Q161"/>
  <c r="R166"/>
  <c r="Q165"/>
  <c r="Q124"/>
  <c r="K159"/>
  <c r="BE159"/>
  <c r="K165"/>
  <c r="BE165"/>
  <c r="K153"/>
  <c r="BE153"/>
  <c r="BK147"/>
  <c r="K141"/>
  <c r="BE141"/>
  <c i="13" r="R175"/>
  <c r="R138"/>
  <c r="Q175"/>
  <c r="R142"/>
  <c r="R163"/>
  <c r="R140"/>
  <c r="K173"/>
  <c r="BE173"/>
  <c r="BK149"/>
  <c r="BK144"/>
  <c i="14" r="R135"/>
  <c r="Q127"/>
  <c r="R131"/>
  <c r="Q131"/>
  <c r="R147"/>
  <c r="Q129"/>
  <c r="K147"/>
  <c r="BE147"/>
  <c r="K144"/>
  <c r="BE144"/>
  <c r="K125"/>
  <c r="BE125"/>
  <c i="2" r="Q121"/>
  <c r="R121"/>
  <c r="BK123"/>
  <c i="3" r="R121"/>
  <c r="BK122"/>
  <c i="4" r="R250"/>
  <c r="R200"/>
  <c r="Q139"/>
  <c r="R265"/>
  <c r="R227"/>
  <c r="Q202"/>
  <c r="R139"/>
  <c r="Q259"/>
  <c r="R206"/>
  <c r="Q294"/>
  <c r="R236"/>
  <c r="Q155"/>
  <c r="Q238"/>
  <c r="R167"/>
  <c r="Q141"/>
  <c r="R267"/>
  <c r="R163"/>
  <c r="Q299"/>
  <c r="R210"/>
  <c r="Q167"/>
  <c r="R276"/>
  <c r="R204"/>
  <c r="R161"/>
  <c r="BK296"/>
  <c r="BK244"/>
  <c r="BK284"/>
  <c r="BK198"/>
  <c r="BK263"/>
  <c r="K271"/>
  <c r="BE271"/>
  <c r="BK141"/>
  <c r="K216"/>
  <c r="BE216"/>
  <c r="K129"/>
  <c r="BE129"/>
  <c r="BK221"/>
  <c r="BK172"/>
  <c i="5" r="R241"/>
  <c r="Q153"/>
  <c r="Q231"/>
  <c r="R184"/>
  <c r="Q139"/>
  <c r="Q202"/>
  <c r="Q157"/>
  <c r="R190"/>
  <c r="R139"/>
  <c r="Q244"/>
  <c r="Q167"/>
  <c r="R211"/>
  <c r="Q207"/>
  <c r="Q205"/>
  <c r="R194"/>
  <c r="R192"/>
  <c r="R183"/>
  <c r="R179"/>
  <c r="Q164"/>
  <c r="R162"/>
  <c r="Q159"/>
  <c r="R141"/>
  <c r="Q137"/>
  <c r="Q133"/>
  <c r="R129"/>
  <c r="R221"/>
  <c r="Q213"/>
  <c r="R209"/>
  <c r="Q203"/>
  <c r="R198"/>
  <c r="Q196"/>
  <c r="R188"/>
  <c r="Q186"/>
  <c r="R155"/>
  <c r="Q149"/>
  <c r="Q147"/>
  <c r="Q143"/>
  <c r="Q135"/>
  <c r="Q129"/>
  <c r="Q127"/>
  <c r="R225"/>
  <c r="Q222"/>
  <c r="Q219"/>
  <c r="R217"/>
  <c r="R215"/>
  <c r="Q183"/>
  <c r="R175"/>
  <c r="R159"/>
  <c r="R157"/>
  <c r="Q145"/>
  <c r="BK246"/>
  <c r="BK241"/>
  <c r="BK237"/>
  <c r="K233"/>
  <c r="BE233"/>
  <c r="K229"/>
  <c r="BE229"/>
  <c r="K227"/>
  <c r="BE227"/>
  <c r="BK219"/>
  <c r="K217"/>
  <c r="BE217"/>
  <c r="K215"/>
  <c r="BE215"/>
  <c r="K198"/>
  <c r="BE198"/>
  <c r="K129"/>
  <c r="BE129"/>
  <c r="BK247"/>
  <c r="BK244"/>
  <c r="BK239"/>
  <c r="BK225"/>
  <c r="BK222"/>
  <c r="BK194"/>
  <c r="BK186"/>
  <c r="K164"/>
  <c r="BE164"/>
  <c r="BK153"/>
  <c r="K139"/>
  <c r="BE139"/>
  <c r="BK133"/>
  <c r="K235"/>
  <c r="BE235"/>
  <c r="BK231"/>
  <c r="BK183"/>
  <c r="K145"/>
  <c r="BE145"/>
  <c r="K177"/>
  <c r="BE177"/>
  <c r="K209"/>
  <c r="BE209"/>
  <c r="K169"/>
  <c r="BE169"/>
  <c i="6" r="Q169"/>
  <c r="R315"/>
  <c r="Q338"/>
  <c r="R178"/>
  <c r="Q293"/>
  <c r="R170"/>
  <c r="R275"/>
  <c r="R297"/>
  <c r="Q166"/>
  <c r="Q354"/>
  <c r="R142"/>
  <c r="Q350"/>
  <c r="BK393"/>
  <c r="BK323"/>
  <c r="BK135"/>
  <c r="K319"/>
  <c r="BE319"/>
  <c r="BK300"/>
  <c r="BK213"/>
  <c i="7" r="R243"/>
  <c r="R139"/>
  <c r="R200"/>
  <c r="Q143"/>
  <c r="R201"/>
  <c r="R159"/>
  <c r="Q211"/>
  <c r="Q142"/>
  <c r="Q159"/>
  <c r="Q201"/>
  <c r="R149"/>
  <c r="Q219"/>
  <c r="K243"/>
  <c r="BE243"/>
  <c r="K211"/>
  <c r="BE211"/>
  <c r="K225"/>
  <c r="BE225"/>
  <c r="K192"/>
  <c r="BE192"/>
  <c r="K160"/>
  <c r="BE160"/>
  <c i="8" r="R204"/>
  <c r="Q158"/>
  <c r="R196"/>
  <c r="Q131"/>
  <c r="Q254"/>
  <c r="Q219"/>
  <c r="R160"/>
  <c r="Q204"/>
  <c r="R142"/>
  <c r="R143"/>
  <c r="R240"/>
  <c r="Q159"/>
  <c r="K200"/>
  <c r="BE200"/>
  <c r="K212"/>
  <c r="BE212"/>
  <c r="K161"/>
  <c r="BE161"/>
  <c r="BK183"/>
  <c i="9" r="R232"/>
  <c r="R229"/>
  <c r="R174"/>
  <c r="R262"/>
  <c r="R227"/>
  <c r="Q171"/>
  <c r="R249"/>
  <c r="Q211"/>
  <c r="Q282"/>
  <c r="Q232"/>
  <c r="Q273"/>
  <c r="Q287"/>
  <c r="R152"/>
  <c r="Q189"/>
  <c r="BK291"/>
  <c r="K252"/>
  <c r="BE252"/>
  <c r="BK270"/>
  <c r="K249"/>
  <c r="BE249"/>
  <c r="K211"/>
  <c r="BE211"/>
  <c r="BK217"/>
  <c r="BK199"/>
  <c i="10" r="Q185"/>
  <c r="R157"/>
  <c r="R144"/>
  <c r="Q176"/>
  <c r="Q182"/>
  <c r="Q165"/>
  <c r="BK157"/>
  <c r="K147"/>
  <c r="BE147"/>
  <c i="11" r="R155"/>
  <c r="Q157"/>
  <c r="R123"/>
  <c r="Q149"/>
  <c r="R161"/>
  <c r="Q140"/>
  <c r="R168"/>
  <c r="R181"/>
  <c r="R127"/>
  <c r="Q160"/>
  <c r="R164"/>
  <c r="K168"/>
  <c r="BE168"/>
  <c r="BK179"/>
  <c r="BK169"/>
  <c r="K163"/>
  <c r="BE163"/>
  <c r="BK150"/>
  <c i="12" r="Q138"/>
  <c r="Q164"/>
  <c r="R164"/>
  <c r="Q142"/>
  <c r="BK164"/>
  <c r="R168"/>
  <c r="R152"/>
  <c r="Q158"/>
  <c r="R167"/>
  <c r="R143"/>
  <c r="Q127"/>
  <c r="K171"/>
  <c r="BE171"/>
  <c r="BK146"/>
  <c r="BK161"/>
  <c r="BK128"/>
  <c r="BK136"/>
  <c i="13" r="Q161"/>
  <c r="R173"/>
  <c r="R171"/>
  <c r="Q128"/>
  <c r="Q144"/>
  <c r="K153"/>
  <c r="BE153"/>
  <c r="BK128"/>
  <c i="14" r="Q150"/>
  <c r="R143"/>
  <c r="Q148"/>
  <c r="Q121"/>
  <c r="R129"/>
  <c r="Q139"/>
  <c r="K149"/>
  <c r="BE149"/>
  <c r="BK123"/>
  <c r="BK129"/>
  <c r="K141"/>
  <c r="BE141"/>
  <c i="2" r="R122"/>
  <c i="1" r="AU102"/>
  <c i="3" r="Q121"/>
  <c i="4" r="R253"/>
  <c r="R184"/>
  <c r="Q276"/>
  <c r="Q255"/>
  <c r="Q216"/>
  <c r="Q145"/>
  <c r="Q249"/>
  <c r="Q198"/>
  <c r="Q271"/>
  <c r="Q235"/>
  <c r="R145"/>
  <c r="Q257"/>
  <c r="Q212"/>
  <c r="Q135"/>
  <c r="R282"/>
  <c r="Q183"/>
  <c r="R238"/>
  <c r="R172"/>
  <c r="Q290"/>
  <c r="R216"/>
  <c r="R133"/>
  <c r="BK257"/>
  <c r="BK248"/>
  <c r="BK143"/>
  <c r="BK191"/>
  <c r="BK286"/>
  <c r="K277"/>
  <c r="BE277"/>
  <c r="BK223"/>
  <c r="BK249"/>
  <c r="K255"/>
  <c r="BE255"/>
  <c r="BK133"/>
  <c r="K161"/>
  <c r="BE161"/>
  <c i="5" r="Q233"/>
  <c r="R149"/>
  <c r="Q200"/>
  <c r="R143"/>
  <c r="R235"/>
  <c r="Q181"/>
  <c r="Q211"/>
  <c r="Q175"/>
  <c r="R233"/>
  <c r="Q171"/>
  <c r="Q237"/>
  <c r="K207"/>
  <c r="BE207"/>
  <c r="K167"/>
  <c r="BE167"/>
  <c r="BK181"/>
  <c r="BK203"/>
  <c r="K137"/>
  <c r="BE137"/>
  <c i="6" r="R350"/>
  <c r="R293"/>
  <c r="R288"/>
  <c r="Q397"/>
  <c r="R369"/>
  <c r="R289"/>
  <c r="Q285"/>
  <c r="Q131"/>
  <c r="Q319"/>
  <c r="Q403"/>
  <c r="Q347"/>
  <c r="Q172"/>
  <c r="K338"/>
  <c r="BE338"/>
  <c r="BK288"/>
  <c r="BK289"/>
  <c r="K262"/>
  <c r="BE262"/>
  <c i="7" r="R238"/>
  <c r="R187"/>
  <c r="R215"/>
  <c r="R152"/>
  <c r="Q222"/>
  <c r="R142"/>
  <c r="R208"/>
  <c r="Q208"/>
  <c r="Q139"/>
  <c r="R171"/>
  <c r="Q195"/>
  <c r="K232"/>
  <c r="BE232"/>
  <c r="K171"/>
  <c r="BE171"/>
  <c r="BK166"/>
  <c r="BK195"/>
  <c r="K191"/>
  <c r="BE191"/>
  <c i="8" r="R231"/>
  <c r="R161"/>
  <c r="R254"/>
  <c r="Q149"/>
  <c r="R243"/>
  <c r="R203"/>
  <c r="K159"/>
  <c r="R179"/>
  <c r="Q246"/>
  <c r="R150"/>
  <c r="R216"/>
  <c r="BK254"/>
  <c r="BK131"/>
  <c r="K174"/>
  <c r="BE174"/>
  <c r="K203"/>
  <c r="BE203"/>
  <c r="K192"/>
  <c r="BE192"/>
  <c r="BK168"/>
  <c i="9" r="Q262"/>
  <c r="Q178"/>
  <c r="R242"/>
  <c r="Q187"/>
  <c r="Q130"/>
  <c r="Q205"/>
  <c r="Q158"/>
  <c r="Q244"/>
  <c r="Q182"/>
  <c r="R276"/>
  <c r="R284"/>
  <c r="Q199"/>
  <c r="Q270"/>
  <c r="R178"/>
  <c r="R171"/>
  <c r="BK240"/>
  <c r="BK247"/>
  <c r="BK135"/>
  <c r="BK235"/>
  <c r="BK185"/>
  <c r="K187"/>
  <c r="BE187"/>
  <c i="10" r="Q123"/>
  <c r="Q187"/>
  <c r="R187"/>
  <c r="Q126"/>
  <c r="R179"/>
  <c r="K194"/>
  <c r="BE194"/>
  <c r="BK172"/>
  <c r="BK176"/>
  <c i="11" r="R177"/>
  <c r="R170"/>
  <c r="R145"/>
  <c r="R156"/>
  <c r="Q168"/>
  <c r="Q182"/>
  <c r="R148"/>
  <c r="R172"/>
  <c r="R150"/>
  <c r="Q175"/>
  <c r="R157"/>
  <c r="Q124"/>
  <c r="BK164"/>
  <c r="BK167"/>
  <c r="K165"/>
  <c r="BE165"/>
  <c r="K145"/>
  <c r="BE145"/>
  <c r="K141"/>
  <c r="BE141"/>
  <c r="K146"/>
  <c r="BE146"/>
  <c i="12" r="Q149"/>
  <c r="R170"/>
  <c r="R135"/>
  <c r="Q150"/>
  <c r="Q167"/>
  <c r="Q170"/>
  <c r="R131"/>
  <c r="Q139"/>
  <c r="Q128"/>
  <c i="13" r="R168"/>
  <c r="BK157"/>
  <c r="K168"/>
  <c r="BE168"/>
  <c i="14" r="R145"/>
  <c r="Q146"/>
  <c r="Q143"/>
  <c r="R121"/>
  <c r="Q145"/>
  <c r="Q123"/>
  <c r="BK145"/>
  <c r="BK135"/>
  <c r="K121"/>
  <c r="BE121"/>
  <c i="2" r="Q119"/>
  <c r="R119"/>
  <c r="BK121"/>
  <c i="3" r="Q123"/>
  <c i="4" r="Q286"/>
  <c r="R218"/>
  <c r="R153"/>
  <c r="R272"/>
  <c r="Q253"/>
  <c r="Q204"/>
  <c r="Q163"/>
  <c r="Q265"/>
  <c r="Q176"/>
  <c r="R263"/>
  <c r="Q226"/>
  <c r="R143"/>
  <c r="R271"/>
  <c r="R235"/>
  <c r="R151"/>
  <c r="R284"/>
  <c r="R191"/>
  <c r="R135"/>
  <c r="Q218"/>
  <c r="R174"/>
  <c r="Q274"/>
  <c r="R214"/>
  <c r="Q172"/>
  <c r="K299"/>
  <c r="BE299"/>
  <c r="K261"/>
  <c r="BE261"/>
  <c r="K200"/>
  <c r="BE200"/>
  <c r="BK184"/>
  <c r="K276"/>
  <c r="BE276"/>
  <c r="BK292"/>
  <c r="K159"/>
  <c r="BE159"/>
  <c r="K250"/>
  <c r="BE250"/>
  <c r="K196"/>
  <c r="BE196"/>
  <c r="BK167"/>
  <c r="K188"/>
  <c r="BE188"/>
  <c r="K165"/>
  <c r="BE165"/>
  <c i="5" r="Q235"/>
  <c r="R164"/>
  <c r="R246"/>
  <c r="Q198"/>
  <c r="R133"/>
  <c r="Q190"/>
  <c r="R135"/>
  <c r="Q209"/>
  <c r="Q131"/>
  <c r="Q239"/>
  <c r="Q169"/>
  <c r="Q227"/>
  <c r="K141"/>
  <c r="BE141"/>
  <c r="BK171"/>
  <c r="K188"/>
  <c r="BE188"/>
  <c i="6" r="R267"/>
  <c r="Q329"/>
  <c r="Q275"/>
  <c r="R233"/>
  <c r="R361"/>
  <c r="R128"/>
  <c r="R300"/>
  <c r="R262"/>
  <c r="R397"/>
  <c r="Q300"/>
  <c r="Q128"/>
  <c r="Q369"/>
  <c r="Q181"/>
  <c r="K361"/>
  <c r="BE361"/>
  <c r="K170"/>
  <c r="BE170"/>
  <c r="BK347"/>
  <c r="K275"/>
  <c r="BE275"/>
  <c r="K143"/>
  <c r="BE143"/>
  <c r="BK172"/>
  <c i="7" r="Q204"/>
  <c r="R211"/>
  <c r="R135"/>
  <c r="Q160"/>
  <c r="R232"/>
  <c r="R186"/>
  <c r="Q187"/>
  <c r="Q128"/>
  <c r="Q181"/>
  <c r="Q135"/>
  <c r="K187"/>
  <c r="BE187"/>
  <c r="BK229"/>
  <c r="BK172"/>
  <c r="BK158"/>
  <c r="BK131"/>
  <c i="8" r="Q175"/>
  <c r="R192"/>
  <c r="R128"/>
  <c r="Q243"/>
  <c r="R185"/>
  <c r="R131"/>
  <c r="Q139"/>
  <c r="Q161"/>
  <c r="R224"/>
  <c r="R149"/>
  <c r="BK246"/>
  <c r="K208"/>
  <c r="BE208"/>
  <c r="K185"/>
  <c r="BE185"/>
  <c r="BK159"/>
  <c i="9" r="Q240"/>
  <c r="Q249"/>
  <c r="R193"/>
  <c r="Q279"/>
  <c r="R202"/>
  <c r="BK164"/>
  <c r="Q214"/>
  <c r="R150"/>
  <c r="Q202"/>
  <c r="R237"/>
  <c r="R155"/>
  <c r="R244"/>
  <c r="R287"/>
  <c r="R187"/>
  <c r="BK276"/>
  <c r="BK279"/>
  <c r="BK254"/>
  <c r="BK222"/>
  <c r="BK229"/>
  <c r="BK227"/>
  <c r="K174"/>
  <c r="BE174"/>
  <c i="10" r="R159"/>
  <c r="R135"/>
  <c r="R147"/>
  <c r="R123"/>
  <c r="Q162"/>
  <c r="BK192"/>
  <c r="K152"/>
  <c r="BE152"/>
  <c r="K135"/>
  <c r="BE135"/>
  <c i="11" r="Q165"/>
  <c r="R124"/>
  <c r="R147"/>
  <c r="R182"/>
  <c r="Q123"/>
  <c r="R153"/>
  <c r="R175"/>
  <c r="Q147"/>
  <c r="R159"/>
  <c r="Q180"/>
  <c r="R180"/>
  <c r="K180"/>
  <c r="BE180"/>
  <c r="K158"/>
  <c r="BE158"/>
  <c r="BK176"/>
  <c r="K159"/>
  <c r="BE159"/>
  <c i="12" r="Q159"/>
  <c r="R156"/>
  <c r="R158"/>
  <c r="Q143"/>
  <c r="Q157"/>
  <c r="K164"/>
  <c r="Q132"/>
  <c r="R142"/>
  <c r="Q168"/>
  <c r="R150"/>
  <c r="K169"/>
  <c r="BE169"/>
  <c r="BK168"/>
  <c r="BK166"/>
  <c r="BK127"/>
  <c r="K138"/>
  <c r="BE138"/>
  <c r="K135"/>
  <c r="BE135"/>
  <c i="13" r="Q157"/>
  <c r="Q168"/>
  <c r="Q155"/>
  <c r="Q171"/>
  <c r="R146"/>
  <c r="R177"/>
  <c r="K171"/>
  <c r="BE171"/>
  <c r="BK161"/>
  <c i="14" r="Q147"/>
  <c r="R141"/>
  <c r="Q141"/>
  <c r="R150"/>
  <c r="R123"/>
  <c r="Q133"/>
  <c r="BK148"/>
  <c r="K150"/>
  <c r="BE150"/>
  <c r="BK139"/>
  <c i="2" r="Q122"/>
  <c r="BK122"/>
  <c i="3" r="Q122"/>
  <c r="R122"/>
  <c i="4" r="Q261"/>
  <c r="R208"/>
  <c r="Q174"/>
  <c r="R286"/>
  <c r="R242"/>
  <c r="Q206"/>
  <c r="Q165"/>
  <c r="Q292"/>
  <c r="Q242"/>
  <c r="R274"/>
  <c r="R232"/>
  <c r="Q169"/>
  <c r="Q282"/>
  <c r="Q236"/>
  <c r="Q159"/>
  <c r="R292"/>
  <c r="R212"/>
  <c r="R290"/>
  <c r="Q157"/>
  <c r="R248"/>
  <c r="R194"/>
  <c r="BK302"/>
  <c r="BK272"/>
  <c r="BK131"/>
  <c r="K204"/>
  <c r="BE204"/>
  <c r="K279"/>
  <c r="BE279"/>
  <c r="K169"/>
  <c r="BE169"/>
  <c r="K208"/>
  <c r="BE208"/>
  <c r="BK238"/>
  <c r="BK218"/>
  <c r="BK202"/>
  <c r="BK151"/>
  <c r="BK135"/>
  <c i="5" r="R169"/>
  <c r="Q217"/>
  <c r="R177"/>
  <c r="R239"/>
  <c r="R186"/>
  <c r="R219"/>
  <c r="R181"/>
  <c r="R203"/>
  <c r="Q241"/>
  <c r="K202"/>
  <c r="BE202"/>
  <c r="K157"/>
  <c r="BE157"/>
  <c r="K213"/>
  <c r="BE213"/>
  <c r="BK147"/>
  <c r="BK162"/>
  <c i="6" r="Q237"/>
  <c r="R310"/>
  <c r="R285"/>
  <c r="Q310"/>
  <c r="Q178"/>
  <c r="Q326"/>
  <c r="Q288"/>
  <c r="Q142"/>
  <c r="Q289"/>
  <c r="R403"/>
  <c r="R358"/>
  <c r="BK403"/>
  <c r="BK329"/>
  <c r="K232"/>
  <c r="BE232"/>
  <c r="K354"/>
  <c r="BE354"/>
  <c r="BK315"/>
  <c r="BK131"/>
  <c r="BK191"/>
  <c i="7" r="R222"/>
  <c r="R166"/>
  <c r="R176"/>
  <c r="R229"/>
  <c r="Q198"/>
  <c r="Q243"/>
  <c r="Q153"/>
  <c r="Q166"/>
  <c r="R181"/>
  <c r="BK222"/>
  <c r="K159"/>
  <c r="BE159"/>
  <c r="K181"/>
  <c r="BE181"/>
  <c r="BK219"/>
  <c r="BK128"/>
  <c r="BK180"/>
  <c r="BK142"/>
  <c i="8" r="Q128"/>
  <c r="K183"/>
  <c r="Q208"/>
  <c r="Q237"/>
  <c r="R168"/>
  <c r="Q185"/>
  <c r="R175"/>
  <c r="Q212"/>
  <c r="Q160"/>
  <c r="BK204"/>
  <c r="K243"/>
  <c r="BE243"/>
  <c r="BK165"/>
  <c r="BK142"/>
  <c r="BK160"/>
  <c i="9" r="R279"/>
  <c r="R135"/>
  <c r="Q222"/>
  <c r="R158"/>
  <c r="Q257"/>
  <c r="Q174"/>
  <c r="R130"/>
  <c r="R217"/>
  <c r="Q193"/>
  <c r="Q264"/>
  <c r="Q135"/>
  <c r="Q185"/>
  <c r="R267"/>
  <c r="R168"/>
  <c r="Q252"/>
  <c r="Q155"/>
  <c r="K284"/>
  <c r="BE284"/>
  <c r="BK161"/>
  <c r="BK262"/>
  <c r="K242"/>
  <c r="BE242"/>
  <c r="BK189"/>
  <c r="K171"/>
  <c r="BE171"/>
  <c r="BK130"/>
  <c r="BK133"/>
  <c i="10" r="Q144"/>
  <c r="Q194"/>
  <c r="R192"/>
  <c r="Q154"/>
  <c r="Q179"/>
  <c r="R172"/>
  <c r="BK190"/>
  <c r="BK182"/>
  <c r="K165"/>
  <c r="BE165"/>
  <c i="11" r="Q161"/>
  <c r="Q155"/>
  <c r="R179"/>
  <c r="Q133"/>
  <c r="R158"/>
  <c r="R130"/>
  <c r="Q156"/>
  <c r="Q166"/>
  <c r="Q170"/>
  <c r="Q148"/>
  <c r="K175"/>
  <c r="BE175"/>
  <c r="BK152"/>
  <c r="BK148"/>
  <c r="BK151"/>
  <c i="12" r="R169"/>
  <c r="Q137"/>
  <c r="R147"/>
  <c r="R159"/>
  <c r="R140"/>
  <c r="Q154"/>
  <c r="Q169"/>
  <c r="R148"/>
  <c r="R137"/>
  <c r="Q147"/>
  <c r="R139"/>
  <c r="BK132"/>
  <c r="K148"/>
  <c r="BE148"/>
  <c r="BK144"/>
  <c r="K145"/>
  <c r="BE145"/>
  <c r="BK140"/>
  <c i="13" r="Q150"/>
  <c r="Q149"/>
  <c r="R155"/>
  <c r="Q140"/>
  <c r="K179"/>
  <c r="BE179"/>
  <c r="BK142"/>
  <c r="K163"/>
  <c r="BE163"/>
  <c i="14" r="R125"/>
  <c r="R149"/>
  <c r="F36"/>
  <c i="2" r="R123"/>
  <c r="F36"/>
  <c i="3" r="K121"/>
  <c r="BE121"/>
  <c i="4" r="Q194"/>
  <c r="R149"/>
  <c r="R288"/>
  <c r="R259"/>
  <c r="R240"/>
  <c r="Q184"/>
  <c r="R269"/>
  <c r="Q220"/>
  <c r="Q143"/>
  <c r="Q240"/>
  <c r="R183"/>
  <c r="R131"/>
  <c r="R246"/>
  <c r="R220"/>
  <c r="Q149"/>
  <c r="R226"/>
  <c r="Q161"/>
  <c r="Q296"/>
  <c r="R198"/>
  <c r="R302"/>
  <c r="Q246"/>
  <c r="R188"/>
  <c r="K301"/>
  <c r="BE301"/>
  <c r="BK206"/>
  <c r="BK227"/>
  <c r="K290"/>
  <c r="BE290"/>
  <c r="K157"/>
  <c r="BE157"/>
  <c r="BK253"/>
  <c r="BK269"/>
  <c r="K226"/>
  <c r="BE226"/>
  <c r="K246"/>
  <c r="BE246"/>
  <c r="K212"/>
  <c r="BE212"/>
  <c r="BK155"/>
  <c i="5" r="R205"/>
  <c r="R145"/>
  <c r="Q162"/>
  <c r="R200"/>
  <c r="R131"/>
  <c r="R202"/>
  <c r="R167"/>
  <c r="Q177"/>
  <c r="R127"/>
  <c r="BK211"/>
  <c r="K173"/>
  <c r="BE173"/>
  <c r="K184"/>
  <c r="BE184"/>
  <c r="K143"/>
  <c r="BE143"/>
  <c r="BK179"/>
  <c r="BK149"/>
  <c i="6" r="R139"/>
  <c r="R323"/>
  <c r="Q232"/>
  <c r="Q170"/>
  <c r="R213"/>
  <c r="Q344"/>
  <c r="Q139"/>
  <c r="R237"/>
  <c r="R135"/>
  <c r="Q323"/>
  <c r="Q135"/>
  <c r="R393"/>
  <c r="R191"/>
  <c r="K350"/>
  <c r="BE350"/>
  <c r="BK358"/>
  <c r="K310"/>
  <c r="BE310"/>
  <c r="K169"/>
  <c r="BE169"/>
  <c r="BK285"/>
  <c i="7" r="R235"/>
  <c r="R180"/>
  <c r="R204"/>
  <c r="Q149"/>
  <c r="R179"/>
  <c r="R128"/>
  <c r="Q171"/>
  <c r="Q152"/>
  <c r="R198"/>
  <c r="R163"/>
  <c r="K215"/>
  <c r="BE215"/>
  <c r="BK238"/>
  <c r="BK157"/>
  <c r="K200"/>
  <c r="BE200"/>
  <c r="BK163"/>
  <c i="8" r="Q179"/>
  <c r="R184"/>
  <c r="R139"/>
  <c r="Q184"/>
  <c r="Q200"/>
  <c r="Q135"/>
  <c r="Q168"/>
  <c r="Q227"/>
  <c r="R257"/>
  <c r="R158"/>
  <c r="BK154"/>
  <c r="BK227"/>
  <c r="BK150"/>
  <c r="BK149"/>
  <c r="K175"/>
  <c r="BE175"/>
  <c r="BK143"/>
  <c i="9" r="R211"/>
  <c r="Q284"/>
  <c r="R224"/>
  <c r="R139"/>
  <c r="Q254"/>
  <c r="R199"/>
  <c r="R257"/>
  <c r="R164"/>
  <c r="Q267"/>
  <c r="R191"/>
  <c r="R235"/>
  <c r="R273"/>
  <c r="Q224"/>
  <c r="Q237"/>
  <c r="K282"/>
  <c r="BE282"/>
  <c r="K155"/>
  <c r="BE155"/>
  <c r="K259"/>
  <c r="BE259"/>
  <c r="BK232"/>
  <c r="K191"/>
  <c r="BE191"/>
  <c r="BK158"/>
  <c r="K202"/>
  <c r="BE202"/>
  <c r="K152"/>
  <c r="BE152"/>
  <c i="10" r="R194"/>
  <c r="Q172"/>
  <c r="Q159"/>
  <c r="R185"/>
  <c r="R190"/>
  <c r="K187"/>
  <c r="BE187"/>
  <c r="BK144"/>
  <c i="11" r="Q158"/>
  <c r="Q167"/>
  <c r="Q153"/>
  <c r="Q177"/>
  <c r="R137"/>
  <c r="R160"/>
  <c r="Q172"/>
  <c r="R178"/>
  <c r="R140"/>
  <c r="R169"/>
  <c r="Q127"/>
  <c r="Q145"/>
  <c r="BK154"/>
  <c r="BK127"/>
  <c r="BK161"/>
  <c r="K155"/>
  <c r="BE155"/>
  <c r="K130"/>
  <c r="BE130"/>
  <c r="K142"/>
  <c r="BE142"/>
  <c i="12" r="Q152"/>
  <c r="K132"/>
  <c r="R146"/>
  <c r="R157"/>
  <c r="R136"/>
  <c r="R138"/>
  <c r="Q156"/>
  <c r="R123"/>
  <c r="Q135"/>
  <c r="Q141"/>
  <c r="Q123"/>
  <c r="BK149"/>
  <c r="BK158"/>
  <c r="BK150"/>
  <c r="K154"/>
  <c r="BE154"/>
  <c r="BK139"/>
  <c r="K123"/>
  <c r="BE123"/>
  <c i="13" r="R144"/>
  <c r="R149"/>
  <c r="Q153"/>
  <c r="Q151"/>
  <c r="R179"/>
  <c r="R151"/>
  <c r="BK138"/>
  <c r="BK175"/>
  <c r="BK151"/>
  <c i="14" r="Q137"/>
  <c r="R133"/>
  <c r="R148"/>
  <c r="Q125"/>
  <c r="K146"/>
  <c r="BE146"/>
  <c r="K143"/>
  <c r="BE143"/>
  <c r="K127"/>
  <c r="BE127"/>
  <c i="2" r="F39"/>
  <c r="K119"/>
  <c r="BE119"/>
  <c i="3" r="R119"/>
  <c r="BK123"/>
  <c i="4" r="R255"/>
  <c r="Q188"/>
  <c r="R147"/>
  <c r="Q277"/>
  <c r="R257"/>
  <c r="Q208"/>
  <c r="R178"/>
  <c r="Q131"/>
  <c r="Q244"/>
  <c r="Q190"/>
  <c r="Q279"/>
  <c r="Q229"/>
  <c r="Q151"/>
  <c r="Q272"/>
  <c r="R169"/>
  <c r="R296"/>
  <c r="Q178"/>
  <c r="Q129"/>
  <c r="R186"/>
  <c r="Q147"/>
  <c r="Q267"/>
  <c r="Q210"/>
  <c r="Q180"/>
  <c r="BK288"/>
  <c r="K137"/>
  <c r="BE137"/>
  <c r="K214"/>
  <c r="BE214"/>
  <c r="BK267"/>
  <c r="K139"/>
  <c r="BE139"/>
  <c r="K176"/>
  <c r="BE176"/>
  <c r="BK259"/>
  <c r="BK210"/>
  <c r="K242"/>
  <c r="BE242"/>
  <c r="BK240"/>
  <c r="K190"/>
  <c r="BE190"/>
  <c i="5" r="R231"/>
  <c r="R237"/>
  <c r="Q151"/>
  <c r="Q192"/>
  <c r="R171"/>
  <c r="Q188"/>
  <c r="Q246"/>
  <c r="R173"/>
  <c r="R137"/>
  <c r="Q225"/>
  <c r="BK192"/>
  <c r="K131"/>
  <c r="BE131"/>
  <c r="BK155"/>
  <c r="BK200"/>
  <c i="6" r="Q213"/>
  <c r="R338"/>
  <c r="Q303"/>
  <c r="R172"/>
  <c r="Q191"/>
  <c r="Q315"/>
  <c r="R354"/>
  <c r="R169"/>
  <c r="R347"/>
  <c r="R398"/>
  <c r="R319"/>
  <c r="K369"/>
  <c r="BE369"/>
  <c r="K297"/>
  <c r="BE297"/>
  <c r="K344"/>
  <c r="BE344"/>
  <c r="BK182"/>
  <c r="K303"/>
  <c r="BE303"/>
  <c r="K139"/>
  <c r="BE139"/>
  <c i="7" r="R191"/>
  <c r="Q232"/>
  <c r="Q158"/>
  <c r="R219"/>
  <c r="Q131"/>
  <c r="R195"/>
  <c r="R192"/>
  <c r="R143"/>
  <c r="Q176"/>
  <c r="R131"/>
  <c r="R153"/>
  <c r="K201"/>
  <c r="BE201"/>
  <c r="BK139"/>
  <c r="BK176"/>
  <c r="K204"/>
  <c r="BE204"/>
  <c r="K179"/>
  <c r="BE179"/>
  <c i="8" r="Q224"/>
  <c r="Q165"/>
  <c r="Q257"/>
  <c r="Q174"/>
  <c r="Q192"/>
  <c r="Q216"/>
  <c r="R159"/>
  <c r="Q251"/>
  <c r="R174"/>
  <c r="Q231"/>
  <c r="R251"/>
  <c r="R183"/>
  <c r="BK216"/>
  <c r="K237"/>
  <c r="BE237"/>
  <c r="K224"/>
  <c r="BE224"/>
  <c r="BK135"/>
  <c r="K128"/>
  <c r="BE128"/>
  <c i="9" r="R195"/>
  <c r="R282"/>
  <c r="R185"/>
  <c r="R270"/>
  <c r="Q235"/>
  <c r="Q139"/>
  <c r="Q219"/>
  <c r="R147"/>
  <c r="Q291"/>
  <c r="Q195"/>
  <c r="Q133"/>
  <c r="Q227"/>
  <c r="Q259"/>
  <c r="BK287"/>
  <c r="BK193"/>
  <c r="BK257"/>
  <c r="BK224"/>
  <c r="K147"/>
  <c r="BE147"/>
  <c r="K150"/>
  <c r="BE150"/>
  <c r="BK168"/>
  <c i="10" r="R154"/>
  <c r="R176"/>
  <c r="Q190"/>
  <c r="Q135"/>
  <c r="R182"/>
  <c r="K185"/>
  <c r="BE185"/>
  <c r="K162"/>
  <c r="BE162"/>
  <c i="11" r="R176"/>
  <c r="R134"/>
  <c r="Q154"/>
  <c r="Q134"/>
  <c r="R151"/>
  <c r="R152"/>
  <c r="Q151"/>
  <c r="Q176"/>
  <c r="Q152"/>
  <c r="Q163"/>
  <c r="R166"/>
  <c r="BK182"/>
  <c r="BK178"/>
  <c r="BK166"/>
  <c r="K156"/>
  <c r="BE156"/>
  <c r="BK149"/>
  <c r="K137"/>
  <c r="BE137"/>
  <c r="BK140"/>
  <c i="12" r="R165"/>
  <c r="BK165"/>
  <c r="R124"/>
  <c r="R145"/>
  <c r="R132"/>
  <c r="Q148"/>
  <c r="Q155"/>
  <c r="R171"/>
  <c r="Q136"/>
  <c r="Q145"/>
  <c r="Q131"/>
  <c r="BK157"/>
  <c r="BK152"/>
  <c r="K143"/>
  <c r="BE143"/>
  <c r="BK156"/>
  <c r="K124"/>
  <c r="BE124"/>
  <c i="13" r="Q173"/>
  <c r="Q177"/>
  <c r="R161"/>
  <c r="R128"/>
  <c r="R150"/>
  <c r="R157"/>
  <c r="K177"/>
  <c r="BE177"/>
  <c r="K155"/>
  <c r="BE155"/>
  <c r="BK146"/>
  <c i="14" r="Q149"/>
  <c r="R144"/>
  <c r="K36"/>
  <c i="2" r="Q123"/>
  <c r="K36"/>
  <c i="3" r="Q119"/>
  <c i="4" r="R299"/>
  <c r="Q232"/>
  <c r="R176"/>
  <c r="R301"/>
  <c r="Q263"/>
  <c r="Q223"/>
  <c r="Q196"/>
  <c r="R137"/>
  <c r="Q221"/>
  <c r="Q301"/>
  <c r="R249"/>
  <c r="Q214"/>
  <c r="Q288"/>
  <c r="R252"/>
  <c r="Q191"/>
  <c r="Q302"/>
  <c r="R277"/>
  <c r="Q186"/>
  <c r="Q153"/>
  <c r="Q227"/>
  <c r="R159"/>
  <c r="R261"/>
  <c r="R202"/>
  <c r="R129"/>
  <c r="K282"/>
  <c r="BE282"/>
  <c r="BK232"/>
  <c r="BK252"/>
  <c r="BK174"/>
  <c r="BK186"/>
  <c r="BK274"/>
  <c r="K153"/>
  <c r="BE153"/>
  <c r="BK235"/>
  <c r="K163"/>
  <c r="BE163"/>
  <c r="K147"/>
  <c r="BE147"/>
  <c r="BK183"/>
  <c i="5" r="R247"/>
  <c r="Q194"/>
  <c r="R222"/>
  <c r="Q155"/>
  <c r="Q247"/>
  <c r="Q184"/>
  <c r="Q221"/>
  <c r="Q179"/>
  <c r="R207"/>
  <c r="Q229"/>
  <c r="K205"/>
  <c r="BE205"/>
  <c r="BK159"/>
  <c r="BK221"/>
  <c r="K135"/>
  <c r="BE135"/>
  <c r="BK175"/>
  <c r="K127"/>
  <c r="BE127"/>
  <c i="6" r="Q361"/>
  <c r="R143"/>
  <c r="R131"/>
  <c r="Q267"/>
  <c r="Q358"/>
  <c r="Q393"/>
  <c r="Q143"/>
  <c r="R326"/>
  <c r="R166"/>
  <c r="Q396"/>
  <c r="R303"/>
  <c r="BK396"/>
  <c r="K293"/>
  <c r="BE293"/>
  <c r="BK398"/>
  <c r="BK166"/>
  <c r="K178"/>
  <c r="BE178"/>
  <c r="K237"/>
  <c r="BE237"/>
  <c i="7" r="Q225"/>
  <c r="Q179"/>
  <c r="Q180"/>
  <c r="Q207"/>
  <c r="Q163"/>
  <c r="R172"/>
  <c r="Q172"/>
  <c r="Q215"/>
  <c r="R160"/>
  <c r="Q229"/>
  <c r="Q157"/>
  <c r="BK198"/>
  <c r="K235"/>
  <c r="BE235"/>
  <c r="BK207"/>
  <c r="BK186"/>
  <c r="BK153"/>
  <c i="8" r="R219"/>
  <c r="R135"/>
  <c r="Q183"/>
  <c r="R237"/>
  <c r="R227"/>
  <c r="Q143"/>
  <c r="R191"/>
  <c r="R165"/>
  <c r="R208"/>
  <c r="Q191"/>
  <c r="K179"/>
  <c r="BE179"/>
  <c r="K240"/>
  <c r="BE240"/>
  <c r="BK231"/>
  <c r="K219"/>
  <c r="BE219"/>
  <c r="K158"/>
  <c r="BE158"/>
  <c i="9" r="R247"/>
  <c r="Q276"/>
  <c r="Q217"/>
  <c r="R133"/>
  <c r="R252"/>
  <c r="R189"/>
  <c r="R291"/>
  <c r="Q191"/>
  <c r="R254"/>
  <c r="Q168"/>
  <c r="R214"/>
  <c r="Q152"/>
  <c r="Q229"/>
  <c r="Q247"/>
  <c r="Q150"/>
  <c r="BK182"/>
  <c r="BK264"/>
  <c r="BK244"/>
  <c r="K219"/>
  <c r="BE219"/>
  <c r="BK195"/>
  <c r="BK178"/>
  <c r="K164"/>
  <c r="BE164"/>
  <c i="10" r="R165"/>
  <c r="R168"/>
  <c r="Q157"/>
  <c r="Q152"/>
  <c r="Q168"/>
  <c r="BK179"/>
  <c r="K154"/>
  <c r="BE154"/>
  <c r="BK123"/>
  <c i="11" r="R146"/>
  <c r="R149"/>
  <c r="R163"/>
  <c r="Q130"/>
  <c r="Q142"/>
  <c r="Q169"/>
  <c r="Q141"/>
  <c r="Q164"/>
  <c r="Q181"/>
  <c r="Q159"/>
  <c r="K181"/>
  <c r="BE181"/>
  <c r="K153"/>
  <c r="BE153"/>
  <c r="K177"/>
  <c r="BE177"/>
  <c r="K157"/>
  <c r="BE157"/>
  <c r="BK133"/>
  <c r="BK123"/>
  <c i="12" r="Q166"/>
  <c r="R128"/>
  <c r="R141"/>
  <c r="R153"/>
  <c r="Q171"/>
  <c r="R127"/>
  <c r="Q153"/>
  <c r="R155"/>
  <c r="Q146"/>
  <c r="R144"/>
  <c r="K167"/>
  <c r="BE167"/>
  <c r="BK170"/>
  <c r="BK155"/>
  <c r="K137"/>
  <c r="BE137"/>
  <c r="BK142"/>
  <c r="BK131"/>
  <c i="13" r="Q142"/>
  <c r="Q179"/>
  <c r="Q138"/>
  <c r="R153"/>
  <c r="Q163"/>
  <c r="Q146"/>
  <c r="BK150"/>
  <c r="K140"/>
  <c r="BE140"/>
  <c i="14" r="Q144"/>
  <c r="R137"/>
  <c r="Q135"/>
  <c r="R139"/>
  <c r="R146"/>
  <c r="R127"/>
  <c r="K137"/>
  <c r="BE137"/>
  <c r="K133"/>
  <c r="BE133"/>
  <c r="BK131"/>
  <c i="4" l="1" r="T128"/>
  <c r="T171"/>
  <c r="R171"/>
  <c r="J99"/>
  <c r="R193"/>
  <c r="J101"/>
  <c r="X237"/>
  <c r="Q281"/>
  <c r="I104"/>
  <c r="R300"/>
  <c r="J106"/>
  <c i="5" r="T126"/>
  <c r="X166"/>
  <c r="Q193"/>
  <c r="I101"/>
  <c r="T224"/>
  <c r="R245"/>
  <c r="J104"/>
  <c i="6" r="R127"/>
  <c r="R171"/>
  <c r="J99"/>
  <c r="T292"/>
  <c r="X322"/>
  <c i="7" r="R127"/>
  <c r="R156"/>
  <c r="J99"/>
  <c r="X175"/>
  <c r="Q190"/>
  <c r="I101"/>
  <c r="X199"/>
  <c r="V221"/>
  <c r="V220"/>
  <c i="8" r="X153"/>
  <c r="R178"/>
  <c r="J100"/>
  <c r="V226"/>
  <c r="V225"/>
  <c i="9" r="X129"/>
  <c r="R167"/>
  <c r="J101"/>
  <c r="V198"/>
  <c i="11" r="Q122"/>
  <c i="12" r="T151"/>
  <c r="V163"/>
  <c i="13" r="R127"/>
  <c r="R154"/>
  <c r="J100"/>
  <c r="R160"/>
  <c r="J102"/>
  <c r="V170"/>
  <c r="V166"/>
  <c i="2" r="X118"/>
  <c r="X117"/>
  <c i="4" r="Q128"/>
  <c r="Q171"/>
  <c r="I99"/>
  <c r="Q193"/>
  <c r="I101"/>
  <c r="Q237"/>
  <c r="I103"/>
  <c r="V281"/>
  <c r="V300"/>
  <c i="5" r="V126"/>
  <c r="V166"/>
  <c r="X193"/>
  <c r="X245"/>
  <c i="6" r="T236"/>
  <c r="V292"/>
  <c r="V322"/>
  <c r="X360"/>
  <c r="X359"/>
  <c i="7" r="Q127"/>
  <c r="X156"/>
  <c r="T175"/>
  <c r="V190"/>
  <c r="V199"/>
  <c i="8" r="T127"/>
  <c r="T153"/>
  <c r="Q178"/>
  <c r="I100"/>
  <c r="R199"/>
  <c r="J102"/>
  <c i="9" r="R129"/>
  <c r="J100"/>
  <c r="R198"/>
  <c r="J104"/>
  <c i="10" r="V122"/>
  <c r="V121"/>
  <c i="11" r="X122"/>
  <c r="Q162"/>
  <c r="I99"/>
  <c i="12" r="T122"/>
  <c r="X151"/>
  <c r="Q163"/>
  <c r="I100"/>
  <c i="13" r="T127"/>
  <c r="X148"/>
  <c r="X154"/>
  <c r="Q160"/>
  <c r="I102"/>
  <c r="R170"/>
  <c r="J105"/>
  <c i="2" r="V118"/>
  <c r="V117"/>
  <c i="3" r="T118"/>
  <c r="T117"/>
  <c i="1" r="AW96"/>
  <c i="4" r="X171"/>
  <c r="T193"/>
  <c r="T234"/>
  <c r="V234"/>
  <c r="X234"/>
  <c r="Q234"/>
  <c r="I102"/>
  <c r="R234"/>
  <c r="J102"/>
  <c r="T300"/>
  <c i="5" r="T193"/>
  <c r="Q224"/>
  <c r="I102"/>
  <c r="T245"/>
  <c i="6" r="T171"/>
  <c r="V236"/>
  <c r="X292"/>
  <c r="T322"/>
  <c r="V360"/>
  <c r="V359"/>
  <c i="7" r="T127"/>
  <c r="R190"/>
  <c r="J101"/>
  <c r="R199"/>
  <c r="J102"/>
  <c r="R221"/>
  <c r="R220"/>
  <c r="J104"/>
  <c i="8" r="Q127"/>
  <c r="R226"/>
  <c r="R225"/>
  <c r="J104"/>
  <c i="9" r="V129"/>
  <c r="Q167"/>
  <c r="I101"/>
  <c r="Q198"/>
  <c r="I104"/>
  <c i="11" r="T122"/>
  <c r="T162"/>
  <c r="Q174"/>
  <c r="I100"/>
  <c i="12" r="Q122"/>
  <c i="13" r="Q127"/>
  <c r="Q170"/>
  <c r="I105"/>
  <c i="2" r="R118"/>
  <c r="R117"/>
  <c r="J96"/>
  <c r="K31"/>
  <c i="1" r="AT95"/>
  <c i="4" r="V128"/>
  <c r="X193"/>
  <c r="T237"/>
  <c r="X281"/>
  <c r="X300"/>
  <c i="5" r="X126"/>
  <c r="T166"/>
  <c r="V193"/>
  <c r="V224"/>
  <c r="BK245"/>
  <c r="K245"/>
  <c r="K104"/>
  <c i="6" r="X127"/>
  <c r="X126"/>
  <c r="X125"/>
  <c r="X171"/>
  <c r="X236"/>
  <c r="Q292"/>
  <c r="I101"/>
  <c r="R322"/>
  <c r="J102"/>
  <c i="8" r="X127"/>
  <c r="Q153"/>
  <c r="I99"/>
  <c i="9" r="T167"/>
  <c i="10" r="R122"/>
  <c r="R121"/>
  <c r="J98"/>
  <c r="K33"/>
  <c i="1" r="AT104"/>
  <c i="11" r="R174"/>
  <c r="J100"/>
  <c i="12" r="R122"/>
  <c r="T163"/>
  <c i="13" r="T148"/>
  <c r="T154"/>
  <c r="T170"/>
  <c r="T166"/>
  <c i="3" r="Q118"/>
  <c r="I97"/>
  <c i="4" r="V171"/>
  <c r="X182"/>
  <c r="Q182"/>
  <c r="I100"/>
  <c r="R182"/>
  <c r="J100"/>
  <c r="BK234"/>
  <c r="K234"/>
  <c r="K102"/>
  <c r="V237"/>
  <c r="T281"/>
  <c i="5" r="V161"/>
  <c r="R161"/>
  <c r="J99"/>
  <c r="R224"/>
  <c r="J102"/>
  <c r="Q245"/>
  <c r="I104"/>
  <c i="6" r="V127"/>
  <c r="V171"/>
  <c r="Q236"/>
  <c r="I100"/>
  <c r="R360"/>
  <c r="R359"/>
  <c r="J104"/>
  <c i="7" r="T156"/>
  <c r="Q175"/>
  <c r="I100"/>
  <c r="Q221"/>
  <c r="Q220"/>
  <c r="I104"/>
  <c i="8" r="V153"/>
  <c r="X178"/>
  <c r="Q199"/>
  <c r="I102"/>
  <c i="9" r="V181"/>
  <c r="X181"/>
  <c r="Q181"/>
  <c r="I103"/>
  <c r="R181"/>
  <c r="J103"/>
  <c i="10" r="X122"/>
  <c r="X121"/>
  <c i="11" r="X162"/>
  <c r="T174"/>
  <c i="12" r="X122"/>
  <c r="R151"/>
  <c r="J99"/>
  <c i="13" r="X127"/>
  <c r="X126"/>
  <c r="R148"/>
  <c r="J99"/>
  <c r="T160"/>
  <c r="T159"/>
  <c r="X170"/>
  <c r="X166"/>
  <c i="14" r="V120"/>
  <c r="V119"/>
  <c r="V118"/>
  <c i="2" r="T118"/>
  <c r="T117"/>
  <c i="1" r="AW95"/>
  <c i="3" r="V118"/>
  <c r="V117"/>
  <c i="4" r="X128"/>
  <c r="X127"/>
  <c r="X126"/>
  <c r="T182"/>
  <c r="R281"/>
  <c r="J104"/>
  <c r="Q300"/>
  <c r="I106"/>
  <c i="5" r="Q126"/>
  <c r="T161"/>
  <c r="Q161"/>
  <c r="I99"/>
  <c r="R166"/>
  <c r="J100"/>
  <c r="X224"/>
  <c r="V245"/>
  <c i="6" r="Q127"/>
  <c r="Q322"/>
  <c r="I102"/>
  <c r="Q360"/>
  <c r="Q359"/>
  <c r="I104"/>
  <c i="7" r="X127"/>
  <c r="X126"/>
  <c r="Q156"/>
  <c r="I99"/>
  <c r="R175"/>
  <c r="J100"/>
  <c r="X190"/>
  <c r="Q199"/>
  <c r="I102"/>
  <c r="X221"/>
  <c r="X220"/>
  <c i="8" r="R127"/>
  <c r="V178"/>
  <c r="X199"/>
  <c r="T226"/>
  <c r="T225"/>
  <c i="9" r="T129"/>
  <c r="V167"/>
  <c r="T198"/>
  <c i="10" r="T122"/>
  <c r="T121"/>
  <c i="1" r="AW104"/>
  <c i="11" r="R122"/>
  <c r="R121"/>
  <c r="R120"/>
  <c r="J96"/>
  <c r="K31"/>
  <c i="1" r="AT105"/>
  <c i="11" r="R162"/>
  <c r="J99"/>
  <c i="12" r="V151"/>
  <c r="R163"/>
  <c r="J100"/>
  <c i="13" r="V127"/>
  <c r="Q148"/>
  <c r="I99"/>
  <c r="V154"/>
  <c r="V160"/>
  <c r="V159"/>
  <c i="14" r="T120"/>
  <c r="T119"/>
  <c r="T118"/>
  <c i="1" r="AW108"/>
  <c i="14" r="X120"/>
  <c r="X119"/>
  <c r="X118"/>
  <c i="3" r="R118"/>
  <c r="R117"/>
  <c r="J96"/>
  <c r="K31"/>
  <c i="1" r="AT96"/>
  <c i="8" r="T178"/>
  <c r="V199"/>
  <c r="Q226"/>
  <c r="Q225"/>
  <c r="I104"/>
  <c i="9" r="Q129"/>
  <c r="T181"/>
  <c i="10" r="Q122"/>
  <c r="Q121"/>
  <c r="I98"/>
  <c r="K32"/>
  <c i="1" r="AS104"/>
  <c i="11" r="V122"/>
  <c r="X174"/>
  <c i="12" r="V122"/>
  <c r="V121"/>
  <c r="V120"/>
  <c r="Q151"/>
  <c r="I99"/>
  <c i="13" r="V148"/>
  <c r="Q154"/>
  <c r="I100"/>
  <c i="14" r="Q120"/>
  <c r="Q119"/>
  <c r="Q118"/>
  <c r="I96"/>
  <c r="K30"/>
  <c i="1" r="AS108"/>
  <c i="2" r="Q118"/>
  <c r="Q117"/>
  <c r="I96"/>
  <c r="K30"/>
  <c i="1" r="AS95"/>
  <c i="3" r="X118"/>
  <c r="X117"/>
  <c i="4" r="R128"/>
  <c r="V182"/>
  <c r="V193"/>
  <c r="R237"/>
  <c r="J103"/>
  <c i="5" r="R126"/>
  <c r="X161"/>
  <c r="Q166"/>
  <c r="I100"/>
  <c r="R193"/>
  <c r="J101"/>
  <c i="6" r="T127"/>
  <c r="T126"/>
  <c r="Q171"/>
  <c r="I99"/>
  <c r="R236"/>
  <c r="J100"/>
  <c r="R292"/>
  <c r="J101"/>
  <c r="T360"/>
  <c r="T359"/>
  <c i="7" r="V127"/>
  <c r="V126"/>
  <c r="V125"/>
  <c r="V156"/>
  <c r="V175"/>
  <c r="T190"/>
  <c r="T199"/>
  <c r="T221"/>
  <c r="T220"/>
  <c i="8" r="V127"/>
  <c r="V126"/>
  <c r="V125"/>
  <c r="R153"/>
  <c r="J99"/>
  <c r="T199"/>
  <c r="X226"/>
  <c r="X225"/>
  <c i="9" r="X167"/>
  <c r="X198"/>
  <c i="11" r="V162"/>
  <c r="V174"/>
  <c i="12" r="X163"/>
  <c i="13" r="X160"/>
  <c r="X159"/>
  <c i="14" r="R120"/>
  <c r="R119"/>
  <c r="R118"/>
  <c r="J96"/>
  <c r="K31"/>
  <c i="1" r="AT108"/>
  <c i="7" r="BK218"/>
  <c r="K218"/>
  <c r="K103"/>
  <c r="Q218"/>
  <c r="I103"/>
  <c i="8" r="Q195"/>
  <c r="I101"/>
  <c i="9" r="Q177"/>
  <c r="I102"/>
  <c i="8" r="R223"/>
  <c r="J103"/>
  <c i="9" r="BK177"/>
  <c r="K177"/>
  <c r="K102"/>
  <c r="R177"/>
  <c r="J102"/>
  <c r="Q290"/>
  <c r="I105"/>
  <c i="7" r="R218"/>
  <c r="J103"/>
  <c i="8" r="R195"/>
  <c r="J101"/>
  <c i="9" r="R290"/>
  <c r="J105"/>
  <c i="4" r="Q298"/>
  <c r="I105"/>
  <c i="6" r="BK357"/>
  <c r="K357"/>
  <c r="K103"/>
  <c r="Q357"/>
  <c r="I103"/>
  <c r="R357"/>
  <c r="J103"/>
  <c i="5" r="Q243"/>
  <c r="I103"/>
  <c i="8" r="Q223"/>
  <c r="I103"/>
  <c i="9" r="BK290"/>
  <c r="K290"/>
  <c r="K105"/>
  <c i="5" r="R243"/>
  <c r="J103"/>
  <c i="13" r="R167"/>
  <c r="R166"/>
  <c r="J103"/>
  <c i="4" r="R298"/>
  <c r="J105"/>
  <c i="5" r="BK243"/>
  <c r="K243"/>
  <c r="K103"/>
  <c i="13" r="Q167"/>
  <c r="I104"/>
  <c i="14" r="F115"/>
  <c r="E85"/>
  <c r="J89"/>
  <c i="1" r="AY108"/>
  <c r="BC108"/>
  <c i="13" r="J89"/>
  <c r="F92"/>
  <c r="E115"/>
  <c i="12" r="E110"/>
  <c r="J89"/>
  <c r="F116"/>
  <c r="BE164"/>
  <c r="J91"/>
  <c i="11" r="J97"/>
  <c i="12" r="J92"/>
  <c r="BE132"/>
  <c r="F92"/>
  <c i="11" r="F117"/>
  <c i="10" r="I99"/>
  <c r="J99"/>
  <c i="11" r="J89"/>
  <c r="J91"/>
  <c r="J117"/>
  <c r="F116"/>
  <c r="E85"/>
  <c i="10" r="J91"/>
  <c r="F94"/>
  <c r="E109"/>
  <c i="9" r="E85"/>
  <c r="J121"/>
  <c r="F94"/>
  <c i="8" r="F92"/>
  <c r="E85"/>
  <c r="BE159"/>
  <c r="J89"/>
  <c r="BE183"/>
  <c i="7" r="E115"/>
  <c r="F92"/>
  <c r="J89"/>
  <c i="6" r="F92"/>
  <c r="E85"/>
  <c r="J119"/>
  <c i="5" r="E85"/>
  <c r="F92"/>
  <c r="J118"/>
  <c i="4" r="E116"/>
  <c r="F123"/>
  <c r="J89"/>
  <c i="3" r="F91"/>
  <c r="J113"/>
  <c r="F114"/>
  <c r="J92"/>
  <c r="E85"/>
  <c r="J89"/>
  <c i="2" r="E85"/>
  <c r="J89"/>
  <c r="J91"/>
  <c r="F92"/>
  <c r="J92"/>
  <c r="F91"/>
  <c i="1" r="AY95"/>
  <c r="BC95"/>
  <c r="BE95"/>
  <c r="BF95"/>
  <c i="2" r="K121"/>
  <c r="BE121"/>
  <c i="3" r="K122"/>
  <c r="BE122"/>
  <c r="K119"/>
  <c r="BE119"/>
  <c i="4" r="BK246"/>
  <c r="K141"/>
  <c r="BE141"/>
  <c r="BK250"/>
  <c r="BK279"/>
  <c r="K292"/>
  <c r="BE292"/>
  <c r="K265"/>
  <c r="BE265"/>
  <c r="K155"/>
  <c r="BE155"/>
  <c r="BK294"/>
  <c r="F39"/>
  <c i="1" r="BF97"/>
  <c i="5" r="BK143"/>
  <c r="BK173"/>
  <c r="BK131"/>
  <c r="BK235"/>
  <c r="K244"/>
  <c r="BE244"/>
  <c r="K222"/>
  <c r="BE222"/>
  <c r="K155"/>
  <c r="BE155"/>
  <c r="K181"/>
  <c r="BE181"/>
  <c r="K221"/>
  <c r="BE221"/>
  <c r="BK139"/>
  <c r="BK164"/>
  <c r="BK161"/>
  <c r="K161"/>
  <c r="K99"/>
  <c r="BK127"/>
  <c r="BK135"/>
  <c r="BK151"/>
  <c r="BK137"/>
  <c i="6" r="K285"/>
  <c r="BE285"/>
  <c r="BK344"/>
  <c r="BK354"/>
  <c r="K191"/>
  <c r="BE191"/>
  <c r="K398"/>
  <c r="BE398"/>
  <c r="BK170"/>
  <c r="K182"/>
  <c r="BE182"/>
  <c r="BK233"/>
  <c r="BK178"/>
  <c r="BK169"/>
  <c r="K358"/>
  <c r="BE358"/>
  <c r="BK361"/>
  <c r="BK143"/>
  <c i="7" r="BK159"/>
  <c r="BK187"/>
  <c r="BK171"/>
  <c r="BK235"/>
  <c r="K36"/>
  <c i="1" r="AY100"/>
  <c i="7" r="K180"/>
  <c r="BE180"/>
  <c r="K166"/>
  <c r="BE166"/>
  <c r="K229"/>
  <c r="BE229"/>
  <c r="BK191"/>
  <c i="8" r="BK185"/>
  <c r="K139"/>
  <c r="BE139"/>
  <c r="K191"/>
  <c r="BE191"/>
  <c r="BK128"/>
  <c r="K143"/>
  <c r="BE143"/>
  <c r="BK161"/>
  <c r="BK208"/>
  <c r="BK243"/>
  <c r="K231"/>
  <c r="BE231"/>
  <c r="K154"/>
  <c r="BE154"/>
  <c r="K131"/>
  <c r="BE131"/>
  <c r="BK192"/>
  <c r="BK237"/>
  <c r="K165"/>
  <c r="BE165"/>
  <c r="BK212"/>
  <c r="K142"/>
  <c r="BE142"/>
  <c r="BK174"/>
  <c r="BK251"/>
  <c i="9" r="K264"/>
  <c r="BE264"/>
  <c r="K214"/>
  <c r="BE214"/>
  <c r="K257"/>
  <c r="BE257"/>
  <c r="K240"/>
  <c r="BE240"/>
  <c r="F41"/>
  <c i="1" r="BF103"/>
  <c i="10" r="F40"/>
  <c i="1" r="BE104"/>
  <c i="11" r="K124"/>
  <c r="BE124"/>
  <c r="BK130"/>
  <c r="BK158"/>
  <c r="BK159"/>
  <c r="K127"/>
  <c r="BE127"/>
  <c r="BK146"/>
  <c r="BK142"/>
  <c r="BK177"/>
  <c i="12" r="K140"/>
  <c r="BE140"/>
  <c r="K170"/>
  <c r="BE170"/>
  <c r="BK159"/>
  <c r="BK153"/>
  <c r="K144"/>
  <c r="BE144"/>
  <c r="K36"/>
  <c i="1" r="AY106"/>
  <c i="13" r="BK173"/>
  <c r="K149"/>
  <c r="BE149"/>
  <c r="K151"/>
  <c r="BE151"/>
  <c r="K128"/>
  <c r="BE128"/>
  <c r="F39"/>
  <c i="1" r="BF107"/>
  <c i="14" r="BK127"/>
  <c i="3" r="F39"/>
  <c i="1" r="BF96"/>
  <c i="4" r="K235"/>
  <c r="BE235"/>
  <c r="BK137"/>
  <c r="BK216"/>
  <c r="BK214"/>
  <c r="K240"/>
  <c r="BE240"/>
  <c r="K229"/>
  <c r="BE229"/>
  <c r="BK282"/>
  <c r="K180"/>
  <c r="BE180"/>
  <c r="BK147"/>
  <c r="K286"/>
  <c r="BE286"/>
  <c r="K302"/>
  <c r="BE302"/>
  <c r="K135"/>
  <c r="BE135"/>
  <c r="K174"/>
  <c r="BE174"/>
  <c r="K248"/>
  <c r="BE248"/>
  <c r="K249"/>
  <c r="BE249"/>
  <c r="K223"/>
  <c r="BE223"/>
  <c r="K252"/>
  <c r="BE252"/>
  <c r="BK129"/>
  <c r="BK212"/>
  <c r="BK226"/>
  <c r="K184"/>
  <c r="BE184"/>
  <c r="K186"/>
  <c r="BE186"/>
  <c r="BK188"/>
  <c r="BK277"/>
  <c i="5" r="F36"/>
  <c i="1" r="BC98"/>
  <c i="6" r="K128"/>
  <c r="BE128"/>
  <c r="K329"/>
  <c r="BE329"/>
  <c r="BK369"/>
  <c r="K403"/>
  <c r="BE403"/>
  <c r="K323"/>
  <c r="BE323"/>
  <c r="F36"/>
  <c i="1" r="BC99"/>
  <c i="7" r="K222"/>
  <c r="BE222"/>
  <c r="K238"/>
  <c r="BE238"/>
  <c i="8" r="F37"/>
  <c i="1" r="BD101"/>
  <c i="8" r="K168"/>
  <c r="BE168"/>
  <c i="9" r="K287"/>
  <c r="BE287"/>
  <c r="K235"/>
  <c r="BE235"/>
  <c r="F39"/>
  <c i="1" r="BD103"/>
  <c i="10" r="BK152"/>
  <c r="K182"/>
  <c r="BE182"/>
  <c r="K179"/>
  <c r="BE179"/>
  <c r="BK154"/>
  <c i="11" r="K149"/>
  <c r="BE149"/>
  <c r="K123"/>
  <c r="BE123"/>
  <c r="BK168"/>
  <c r="K151"/>
  <c r="BE151"/>
  <c r="BK156"/>
  <c r="K172"/>
  <c r="BE172"/>
  <c r="BK145"/>
  <c r="K170"/>
  <c r="BE170"/>
  <c r="BK137"/>
  <c r="K161"/>
  <c r="BE161"/>
  <c r="BK163"/>
  <c i="12" r="K128"/>
  <c r="BE128"/>
  <c r="F38"/>
  <c i="1" r="BE106"/>
  <c i="13" r="K161"/>
  <c r="BE161"/>
  <c r="F36"/>
  <c i="1" r="BC107"/>
  <c i="14" r="K148"/>
  <c r="BE148"/>
  <c r="BK146"/>
  <c r="BK144"/>
  <c r="BK147"/>
  <c r="BK141"/>
  <c i="2" r="F37"/>
  <c i="1" r="BD95"/>
  <c i="3" r="K123"/>
  <c r="BE123"/>
  <c i="4" r="BK196"/>
  <c r="BK261"/>
  <c r="K172"/>
  <c r="BE172"/>
  <c r="F38"/>
  <c i="1" r="BE97"/>
  <c i="5" r="K194"/>
  <c r="BE194"/>
  <c r="K171"/>
  <c r="BE171"/>
  <c r="BK198"/>
  <c r="BK227"/>
  <c r="F37"/>
  <c i="1" r="BD98"/>
  <c i="6" r="K288"/>
  <c r="BE288"/>
  <c r="BK303"/>
  <c r="K36"/>
  <c i="1" r="AY99"/>
  <c i="7" r="K186"/>
  <c r="BE186"/>
  <c r="F39"/>
  <c i="1" r="BF100"/>
  <c i="8" r="K227"/>
  <c r="BE227"/>
  <c r="BK200"/>
  <c r="BK240"/>
  <c r="K254"/>
  <c r="BE254"/>
  <c r="BK175"/>
  <c i="9" r="K237"/>
  <c r="BE237"/>
  <c r="K158"/>
  <c r="BE158"/>
  <c r="K161"/>
  <c r="BE161"/>
  <c r="BK259"/>
  <c r="BK150"/>
  <c r="K217"/>
  <c r="BE217"/>
  <c r="K193"/>
  <c r="BE193"/>
  <c r="K139"/>
  <c r="BE139"/>
  <c r="K224"/>
  <c r="BE224"/>
  <c r="K178"/>
  <c r="BE178"/>
  <c r="K291"/>
  <c r="BE291"/>
  <c r="K229"/>
  <c r="BE229"/>
  <c r="K244"/>
  <c r="BE244"/>
  <c r="K247"/>
  <c r="BE247"/>
  <c r="BK282"/>
  <c i="10" r="K168"/>
  <c r="BE168"/>
  <c r="BK187"/>
  <c r="F41"/>
  <c i="1" r="BF104"/>
  <c i="11" r="K140"/>
  <c r="BE140"/>
  <c r="F39"/>
  <c i="1" r="BF105"/>
  <c i="11" r="K169"/>
  <c r="BE169"/>
  <c i="12" r="K127"/>
  <c r="BE127"/>
  <c r="K150"/>
  <c r="BE150"/>
  <c r="BK154"/>
  <c r="BK124"/>
  <c r="K156"/>
  <c r="BE156"/>
  <c r="K152"/>
  <c r="BE152"/>
  <c r="K166"/>
  <c r="BE166"/>
  <c r="BK138"/>
  <c r="BK148"/>
  <c r="BK171"/>
  <c i="13" r="BK153"/>
  <c r="BK148"/>
  <c r="K148"/>
  <c r="K99"/>
  <c r="K144"/>
  <c r="BE144"/>
  <c r="BK177"/>
  <c r="K157"/>
  <c r="BE157"/>
  <c r="K150"/>
  <c r="BE150"/>
  <c i="14" r="BK137"/>
  <c r="BK149"/>
  <c r="K123"/>
  <c r="BE123"/>
  <c r="K145"/>
  <c r="BE145"/>
  <c r="K135"/>
  <c r="BE135"/>
  <c i="3" r="F37"/>
  <c i="1" r="BD96"/>
  <c i="4" r="K36"/>
  <c i="1" r="AY97"/>
  <c i="5" r="BK157"/>
  <c r="K36"/>
  <c i="1" r="AY98"/>
  <c i="6" r="BK237"/>
  <c r="K289"/>
  <c r="BE289"/>
  <c r="BK262"/>
  <c r="K300"/>
  <c r="BE300"/>
  <c r="BK350"/>
  <c r="BK267"/>
  <c r="K315"/>
  <c r="BE315"/>
  <c r="BK275"/>
  <c r="BK326"/>
  <c r="K397"/>
  <c r="BE397"/>
  <c r="K213"/>
  <c r="BE213"/>
  <c r="BK319"/>
  <c i="7" r="K131"/>
  <c r="BE131"/>
  <c r="BK179"/>
  <c r="K219"/>
  <c r="BE219"/>
  <c r="K142"/>
  <c r="BE142"/>
  <c r="K176"/>
  <c r="BE176"/>
  <c r="BK243"/>
  <c r="K143"/>
  <c r="BE143"/>
  <c r="BK192"/>
  <c r="BK200"/>
  <c r="BK135"/>
  <c r="BK181"/>
  <c r="BK201"/>
  <c r="K158"/>
  <c r="BE158"/>
  <c r="BK204"/>
  <c r="K153"/>
  <c r="BE153"/>
  <c r="F37"/>
  <c i="1" r="BD100"/>
  <c i="8" r="K149"/>
  <c r="BE149"/>
  <c r="F38"/>
  <c i="1" r="BE101"/>
  <c i="9" r="BK171"/>
  <c r="BK155"/>
  <c r="K135"/>
  <c r="BE135"/>
  <c r="BK219"/>
  <c r="BK252"/>
  <c r="K182"/>
  <c r="BE182"/>
  <c r="K189"/>
  <c r="BE189"/>
  <c r="K232"/>
  <c r="BE232"/>
  <c r="BK205"/>
  <c r="K133"/>
  <c r="BE133"/>
  <c r="K222"/>
  <c r="BE222"/>
  <c r="K279"/>
  <c r="BE279"/>
  <c r="K276"/>
  <c r="BE276"/>
  <c i="10" r="F38"/>
  <c i="1" r="BC104"/>
  <c i="10" r="K159"/>
  <c r="BE159"/>
  <c i="11" r="BK153"/>
  <c r="BK134"/>
  <c r="K148"/>
  <c r="BE148"/>
  <c r="F37"/>
  <c i="1" r="BD105"/>
  <c i="11" r="K166"/>
  <c r="BE166"/>
  <c i="12" r="K168"/>
  <c r="BE168"/>
  <c r="K147"/>
  <c r="BE147"/>
  <c r="F39"/>
  <c i="1" r="BF106"/>
  <c i="13" r="K146"/>
  <c r="BE146"/>
  <c r="BK168"/>
  <c r="BK167"/>
  <c r="K167"/>
  <c r="K104"/>
  <c r="K138"/>
  <c r="BE138"/>
  <c r="K175"/>
  <c r="BE175"/>
  <c r="K142"/>
  <c r="BE142"/>
  <c i="14" r="F39"/>
  <c i="1" r="BF108"/>
  <c r="AU94"/>
  <c i="4" r="K206"/>
  <c r="BE206"/>
  <c r="K220"/>
  <c r="BE220"/>
  <c r="K269"/>
  <c r="BE269"/>
  <c r="K274"/>
  <c r="BE274"/>
  <c r="BK157"/>
  <c r="BK200"/>
  <c r="K232"/>
  <c r="BE232"/>
  <c r="BK190"/>
  <c r="K288"/>
  <c r="BE288"/>
  <c r="K257"/>
  <c r="BE257"/>
  <c r="K131"/>
  <c r="BE131"/>
  <c r="BK161"/>
  <c r="BK194"/>
  <c r="BK299"/>
  <c r="BK298"/>
  <c r="K298"/>
  <c r="K105"/>
  <c r="K183"/>
  <c r="BE183"/>
  <c r="K149"/>
  <c r="BE149"/>
  <c r="BK163"/>
  <c r="K167"/>
  <c r="BE167"/>
  <c r="K267"/>
  <c r="BE267"/>
  <c r="BK242"/>
  <c r="BK276"/>
  <c r="K296"/>
  <c r="BE296"/>
  <c r="K198"/>
  <c r="BE198"/>
  <c r="K263"/>
  <c r="BE263"/>
  <c i="5" r="K225"/>
  <c r="BE225"/>
  <c r="K159"/>
  <c r="BE159"/>
  <c r="BK217"/>
  <c r="BK145"/>
  <c r="BK196"/>
  <c r="K200"/>
  <c r="BE200"/>
  <c r="K133"/>
  <c r="BE133"/>
  <c r="F39"/>
  <c i="1" r="BF98"/>
  <c i="6" r="K131"/>
  <c r="BE131"/>
  <c r="K181"/>
  <c r="BE181"/>
  <c r="K396"/>
  <c r="BE396"/>
  <c r="K135"/>
  <c r="BE135"/>
  <c r="BK293"/>
  <c r="K166"/>
  <c r="BE166"/>
  <c r="K347"/>
  <c r="BE347"/>
  <c r="K393"/>
  <c r="BE393"/>
  <c i="7" r="F36"/>
  <c i="1" r="BC100"/>
  <c i="7" r="K157"/>
  <c r="BE157"/>
  <c r="K207"/>
  <c r="BE207"/>
  <c r="BK152"/>
  <c r="BK149"/>
  <c r="BK215"/>
  <c i="8" r="BK179"/>
  <c r="K257"/>
  <c r="BE257"/>
  <c r="BK219"/>
  <c r="K36"/>
  <c i="1" r="AY101"/>
  <c i="9" r="K38"/>
  <c i="1" r="AY103"/>
  <c i="10" r="K172"/>
  <c r="BE172"/>
  <c r="BK165"/>
  <c r="BK126"/>
  <c r="BK147"/>
  <c i="11" r="F38"/>
  <c i="1" r="BE105"/>
  <c i="11" r="K154"/>
  <c r="BE154"/>
  <c r="BK175"/>
  <c i="12" r="BK143"/>
  <c r="K146"/>
  <c r="BE146"/>
  <c r="K149"/>
  <c r="BE149"/>
  <c r="F37"/>
  <c i="1" r="BD106"/>
  <c i="13" r="BK179"/>
  <c r="BK171"/>
  <c r="BK140"/>
  <c r="BK127"/>
  <c r="BK163"/>
  <c r="BK160"/>
  <c r="BK159"/>
  <c r="K159"/>
  <c r="K101"/>
  <c i="14" r="BK125"/>
  <c r="K139"/>
  <c r="BE139"/>
  <c r="BK143"/>
  <c r="BK121"/>
  <c r="BK150"/>
  <c i="2" r="BK119"/>
  <c r="BK118"/>
  <c r="K118"/>
  <c r="K97"/>
  <c i="3" r="BK121"/>
  <c r="BK118"/>
  <c r="K118"/>
  <c r="K97"/>
  <c r="K36"/>
  <c i="1" r="AY96"/>
  <c i="4" r="K253"/>
  <c r="BE253"/>
  <c r="F36"/>
  <c i="1" r="BC97"/>
  <c i="5" r="K239"/>
  <c r="BE239"/>
  <c r="K231"/>
  <c r="BE231"/>
  <c r="BK233"/>
  <c r="BK205"/>
  <c r="K149"/>
  <c r="BE149"/>
  <c r="BK167"/>
  <c r="K186"/>
  <c r="BE186"/>
  <c r="BK169"/>
  <c r="BK190"/>
  <c r="BK141"/>
  <c r="K153"/>
  <c r="BE153"/>
  <c r="BK177"/>
  <c r="BK188"/>
  <c r="K241"/>
  <c r="BE241"/>
  <c r="BK202"/>
  <c i="6" r="F38"/>
  <c i="1" r="BE99"/>
  <c i="7" r="K208"/>
  <c r="BE208"/>
  <c r="BK211"/>
  <c r="K128"/>
  <c r="BE128"/>
  <c r="BK232"/>
  <c i="8" r="BK196"/>
  <c r="BK195"/>
  <c r="K195"/>
  <c r="K101"/>
  <c r="F36"/>
  <c i="1" r="BC101"/>
  <c i="8" r="K246"/>
  <c r="BE246"/>
  <c i="9" r="BK202"/>
  <c r="F40"/>
  <c i="1" r="BE103"/>
  <c i="10" r="K190"/>
  <c r="BE190"/>
  <c r="K192"/>
  <c r="BE192"/>
  <c r="K123"/>
  <c r="BE123"/>
  <c r="BK162"/>
  <c r="BK135"/>
  <c i="11" r="BK165"/>
  <c r="K176"/>
  <c r="BE176"/>
  <c r="K164"/>
  <c r="BE164"/>
  <c r="BK155"/>
  <c r="K150"/>
  <c r="BE150"/>
  <c r="K36"/>
  <c i="1" r="AY105"/>
  <c i="12" r="K136"/>
  <c r="BE136"/>
  <c r="K161"/>
  <c r="BE161"/>
  <c r="K155"/>
  <c r="BE155"/>
  <c r="K158"/>
  <c r="BE158"/>
  <c r="BK135"/>
  <c r="BK123"/>
  <c r="BK167"/>
  <c i="13" r="K36"/>
  <c i="1" r="AY107"/>
  <c i="14" r="K129"/>
  <c r="BE129"/>
  <c r="F37"/>
  <c i="1" r="BD108"/>
  <c i="2" r="K122"/>
  <c r="BE122"/>
  <c i="3" r="F38"/>
  <c i="1" r="BE96"/>
  <c i="4" r="K284"/>
  <c r="BE284"/>
  <c r="BK271"/>
  <c r="BK139"/>
  <c r="K244"/>
  <c r="BE244"/>
  <c r="BK204"/>
  <c r="K218"/>
  <c r="BE218"/>
  <c r="BK301"/>
  <c r="BK300"/>
  <c r="K300"/>
  <c r="K106"/>
  <c r="K210"/>
  <c r="BE210"/>
  <c r="K227"/>
  <c r="BE227"/>
  <c r="BK290"/>
  <c r="K133"/>
  <c r="BE133"/>
  <c r="K191"/>
  <c r="BE191"/>
  <c r="K221"/>
  <c r="BE221"/>
  <c r="BK208"/>
  <c r="K259"/>
  <c r="BE259"/>
  <c r="K202"/>
  <c r="BE202"/>
  <c r="BK153"/>
  <c r="BK176"/>
  <c r="BK171"/>
  <c r="K171"/>
  <c r="K99"/>
  <c r="BK159"/>
  <c r="K151"/>
  <c r="BE151"/>
  <c r="K236"/>
  <c r="BE236"/>
  <c r="BK255"/>
  <c r="K143"/>
  <c r="BE143"/>
  <c r="K145"/>
  <c r="BE145"/>
  <c i="5" r="K237"/>
  <c r="BE237"/>
  <c r="K247"/>
  <c r="BE247"/>
  <c r="BK184"/>
  <c r="F38"/>
  <c i="1" r="BE98"/>
  <c i="6" r="F39"/>
  <c i="1" r="BF99"/>
  <c i="7" r="BK160"/>
  <c r="K195"/>
  <c r="BE195"/>
  <c r="K172"/>
  <c r="BE172"/>
  <c r="K163"/>
  <c r="BE163"/>
  <c r="K139"/>
  <c r="BE139"/>
  <c i="8" r="K204"/>
  <c r="BE204"/>
  <c r="K150"/>
  <c r="BE150"/>
  <c r="BK224"/>
  <c r="BK223"/>
  <c r="K223"/>
  <c r="K103"/>
  <c r="K216"/>
  <c r="BE216"/>
  <c r="K160"/>
  <c r="BE160"/>
  <c r="F39"/>
  <c i="1" r="BF101"/>
  <c i="9" r="BK211"/>
  <c r="K254"/>
  <c r="BE254"/>
  <c r="BK191"/>
  <c r="K199"/>
  <c r="BE199"/>
  <c r="F38"/>
  <c i="1" r="BC103"/>
  <c i="10" r="F39"/>
  <c i="1" r="BD104"/>
  <c i="11" r="F36"/>
  <c i="1" r="BC105"/>
  <c i="12" r="BK169"/>
  <c r="BK137"/>
  <c r="K139"/>
  <c r="BE139"/>
  <c r="K142"/>
  <c r="BE142"/>
  <c r="BK145"/>
  <c r="K131"/>
  <c r="BE131"/>
  <c r="K157"/>
  <c r="BE157"/>
  <c r="BK141"/>
  <c i="13" r="F37"/>
  <c i="1" r="BD107"/>
  <c i="14" r="BK133"/>
  <c r="K131"/>
  <c r="BE131"/>
  <c i="2" r="K123"/>
  <c r="BE123"/>
  <c i="3" r="F36"/>
  <c i="1" r="BC96"/>
  <c i="4" r="BK165"/>
  <c r="K272"/>
  <c r="BE272"/>
  <c r="BK169"/>
  <c r="K178"/>
  <c r="BE178"/>
  <c r="K238"/>
  <c r="BE238"/>
  <c r="F37"/>
  <c i="1" r="BD97"/>
  <c i="5" r="K147"/>
  <c r="BE147"/>
  <c r="BK209"/>
  <c r="K246"/>
  <c r="BE246"/>
  <c r="K162"/>
  <c r="BE162"/>
  <c r="BK129"/>
  <c r="K179"/>
  <c r="BE179"/>
  <c r="BK215"/>
  <c r="K175"/>
  <c r="BE175"/>
  <c r="K183"/>
  <c r="BE183"/>
  <c r="BK207"/>
  <c r="BK229"/>
  <c r="K219"/>
  <c r="BE219"/>
  <c r="K211"/>
  <c r="BE211"/>
  <c r="BK213"/>
  <c r="K192"/>
  <c r="BE192"/>
  <c r="K203"/>
  <c r="BE203"/>
  <c i="6" r="BK310"/>
  <c r="BK297"/>
  <c r="K172"/>
  <c r="BE172"/>
  <c r="BK232"/>
  <c r="K142"/>
  <c r="BE142"/>
  <c r="BK338"/>
  <c r="BK139"/>
  <c r="F37"/>
  <c i="1" r="BD99"/>
  <c i="7" r="K198"/>
  <c r="BE198"/>
  <c r="BK225"/>
  <c r="F38"/>
  <c i="1" r="BE100"/>
  <c i="8" r="BK158"/>
  <c r="BK203"/>
  <c r="K135"/>
  <c r="BE135"/>
  <c r="BK184"/>
  <c i="9" r="K273"/>
  <c r="BE273"/>
  <c r="K227"/>
  <c r="BE227"/>
  <c r="BK152"/>
  <c r="K195"/>
  <c r="BE195"/>
  <c r="K262"/>
  <c r="BE262"/>
  <c r="BK174"/>
  <c r="BK249"/>
  <c r="BK284"/>
  <c r="BK242"/>
  <c r="K168"/>
  <c r="BE168"/>
  <c r="K185"/>
  <c r="BE185"/>
  <c r="K130"/>
  <c r="BE130"/>
  <c r="K267"/>
  <c r="BE267"/>
  <c r="K270"/>
  <c r="BE270"/>
  <c r="BK147"/>
  <c r="BK187"/>
  <c i="10" r="K176"/>
  <c r="BE176"/>
  <c r="BK194"/>
  <c r="BK185"/>
  <c r="K144"/>
  <c r="BE144"/>
  <c r="K38"/>
  <c i="1" r="AY104"/>
  <c i="10" r="K157"/>
  <c r="BE157"/>
  <c i="11" r="BK180"/>
  <c r="BK157"/>
  <c r="BK181"/>
  <c r="K133"/>
  <c r="BE133"/>
  <c r="K147"/>
  <c r="BE147"/>
  <c r="BK160"/>
  <c r="BK141"/>
  <c r="K179"/>
  <c r="BE179"/>
  <c r="K178"/>
  <c r="BE178"/>
  <c r="K167"/>
  <c r="BE167"/>
  <c r="K152"/>
  <c r="BE152"/>
  <c r="K182"/>
  <c r="BE182"/>
  <c i="12" r="F36"/>
  <c i="1" r="BC106"/>
  <c i="13" r="BK155"/>
  <c r="BK154"/>
  <c r="K154"/>
  <c r="K100"/>
  <c r="F38"/>
  <c i="1" r="BE107"/>
  <c i="14" r="F38"/>
  <c i="1" r="BE108"/>
  <c i="13" l="1" r="V126"/>
  <c r="V125"/>
  <c r="Q126"/>
  <c i="7" r="T126"/>
  <c r="T125"/>
  <c i="1" r="AW100"/>
  <c i="8" r="T126"/>
  <c r="T125"/>
  <c i="1" r="AW101"/>
  <c i="13" r="R126"/>
  <c i="6" r="T125"/>
  <c i="1" r="AW99"/>
  <c i="9" r="T128"/>
  <c r="T127"/>
  <c i="1" r="AW103"/>
  <c i="5" r="Q125"/>
  <c r="Q124"/>
  <c r="I96"/>
  <c r="K30"/>
  <c i="1" r="AS98"/>
  <c i="13" r="X125"/>
  <c i="8" r="X126"/>
  <c r="X125"/>
  <c i="5" r="V125"/>
  <c r="V124"/>
  <c r="R125"/>
  <c r="R124"/>
  <c r="J96"/>
  <c r="K31"/>
  <c i="1" r="AT98"/>
  <c i="6" r="Q126"/>
  <c r="Q125"/>
  <c r="I96"/>
  <c r="K30"/>
  <c i="1" r="AS99"/>
  <c i="6" r="V126"/>
  <c r="V125"/>
  <c i="9" r="V128"/>
  <c r="V127"/>
  <c i="11" r="V121"/>
  <c r="V120"/>
  <c i="12" r="X121"/>
  <c r="X120"/>
  <c i="4" r="V127"/>
  <c r="V126"/>
  <c i="12" r="T121"/>
  <c r="T120"/>
  <c i="1" r="AW106"/>
  <c i="4" r="Q127"/>
  <c r="I97"/>
  <c i="7" r="R126"/>
  <c r="J97"/>
  <c i="4" r="R127"/>
  <c r="R126"/>
  <c r="J96"/>
  <c r="K31"/>
  <c i="1" r="AT97"/>
  <c i="9" r="Q128"/>
  <c r="Q127"/>
  <c r="I98"/>
  <c r="K32"/>
  <c i="1" r="AS103"/>
  <c i="7" r="X125"/>
  <c i="11" r="T121"/>
  <c r="T120"/>
  <c i="1" r="AW105"/>
  <c i="11" r="Q121"/>
  <c r="Q120"/>
  <c r="I96"/>
  <c r="K30"/>
  <c i="1" r="AS105"/>
  <c i="6" r="R126"/>
  <c r="R125"/>
  <c r="J96"/>
  <c r="K31"/>
  <c i="1" r="AT99"/>
  <c i="12" r="R121"/>
  <c r="R120"/>
  <c r="J96"/>
  <c r="K31"/>
  <c i="1" r="AT106"/>
  <c i="5" r="X125"/>
  <c r="X124"/>
  <c i="12" r="Q121"/>
  <c r="I97"/>
  <c i="11" r="X121"/>
  <c r="X120"/>
  <c i="4" r="T127"/>
  <c r="T126"/>
  <c i="1" r="AW97"/>
  <c i="8" r="R126"/>
  <c r="J97"/>
  <c r="Q126"/>
  <c r="I97"/>
  <c i="13" r="T126"/>
  <c r="T125"/>
  <c i="1" r="AW107"/>
  <c i="7" r="Q126"/>
  <c r="Q125"/>
  <c r="I96"/>
  <c r="K30"/>
  <c i="1" r="AS100"/>
  <c i="9" r="X128"/>
  <c r="X127"/>
  <c i="5" r="T125"/>
  <c r="T124"/>
  <c i="1" r="AW98"/>
  <c i="13" r="K127"/>
  <c r="K98"/>
  <c i="8" r="BK127"/>
  <c i="13" r="K160"/>
  <c r="K102"/>
  <c i="2" r="I97"/>
  <c i="3" r="BK117"/>
  <c r="K117"/>
  <c r="K96"/>
  <c i="6" r="J98"/>
  <c r="I105"/>
  <c i="7" r="I105"/>
  <c i="8" r="I98"/>
  <c i="14" r="J98"/>
  <c i="5" r="I98"/>
  <c i="7" r="J98"/>
  <c i="11" r="I98"/>
  <c i="13" r="Q166"/>
  <c r="I103"/>
  <c i="14" r="I97"/>
  <c i="2" r="J97"/>
  <c i="5" r="J98"/>
  <c i="7" r="J105"/>
  <c i="13" r="Q159"/>
  <c r="I101"/>
  <c r="R159"/>
  <c r="J101"/>
  <c i="14" r="J97"/>
  <c i="3" r="Q117"/>
  <c r="I96"/>
  <c r="K30"/>
  <c i="1" r="AS96"/>
  <c i="14" r="I98"/>
  <c i="2" r="BK117"/>
  <c r="K117"/>
  <c r="K96"/>
  <c i="6" r="I98"/>
  <c i="8" r="J105"/>
  <c i="9" r="R128"/>
  <c r="R127"/>
  <c r="J98"/>
  <c r="K33"/>
  <c i="1" r="AT103"/>
  <c i="11" r="J98"/>
  <c i="13" r="I98"/>
  <c i="3" r="J97"/>
  <c i="4" r="I98"/>
  <c i="7" r="I98"/>
  <c i="12" r="I98"/>
  <c i="13" r="J104"/>
  <c i="9" r="I100"/>
  <c i="12" r="J98"/>
  <c i="13" r="J98"/>
  <c i="4" r="J98"/>
  <c i="6" r="J105"/>
  <c i="8" r="J98"/>
  <c r="I105"/>
  <c i="6" r="BK360"/>
  <c r="K360"/>
  <c r="K105"/>
  <c i="11" r="BK174"/>
  <c r="K174"/>
  <c r="K100"/>
  <c i="12" r="BK122"/>
  <c i="5" r="BK224"/>
  <c r="K224"/>
  <c r="K102"/>
  <c i="6" r="BK171"/>
  <c r="K171"/>
  <c r="K99"/>
  <c i="7" r="BK221"/>
  <c r="K221"/>
  <c r="K105"/>
  <c i="4" r="BK281"/>
  <c r="K281"/>
  <c r="K104"/>
  <c i="5" r="BK126"/>
  <c r="K126"/>
  <c r="K98"/>
  <c r="BK166"/>
  <c r="K166"/>
  <c r="K100"/>
  <c i="6" r="BK127"/>
  <c i="7" r="BK175"/>
  <c r="K175"/>
  <c r="K100"/>
  <c r="BK190"/>
  <c r="K190"/>
  <c r="K101"/>
  <c i="8" r="BK178"/>
  <c r="K178"/>
  <c r="K100"/>
  <c i="12" r="BK163"/>
  <c r="K163"/>
  <c r="K100"/>
  <c i="4" r="BK182"/>
  <c r="K182"/>
  <c r="K100"/>
  <c i="8" r="BK199"/>
  <c r="K199"/>
  <c r="K102"/>
  <c r="BK226"/>
  <c r="BK225"/>
  <c r="K225"/>
  <c r="K104"/>
  <c i="9" r="BK129"/>
  <c r="K129"/>
  <c r="K100"/>
  <c r="BK198"/>
  <c r="K198"/>
  <c r="K104"/>
  <c i="11" r="BK122"/>
  <c r="K122"/>
  <c r="K98"/>
  <c r="BK162"/>
  <c r="K162"/>
  <c r="K99"/>
  <c i="14" r="BK120"/>
  <c r="K120"/>
  <c r="K98"/>
  <c i="4" r="BK128"/>
  <c i="5" r="BK193"/>
  <c r="K193"/>
  <c r="K101"/>
  <c i="6" r="BK322"/>
  <c r="K322"/>
  <c r="K102"/>
  <c i="7" r="BK127"/>
  <c r="BK199"/>
  <c r="K199"/>
  <c r="K102"/>
  <c i="9" r="BK167"/>
  <c r="K167"/>
  <c r="K101"/>
  <c i="4" r="BK193"/>
  <c r="K193"/>
  <c r="K101"/>
  <c r="BK237"/>
  <c r="K237"/>
  <c r="K103"/>
  <c i="6" r="BK236"/>
  <c r="K236"/>
  <c r="K100"/>
  <c r="BK292"/>
  <c r="K292"/>
  <c r="K101"/>
  <c i="9" r="BK181"/>
  <c r="K181"/>
  <c r="K103"/>
  <c i="13" r="BK170"/>
  <c r="K170"/>
  <c r="K105"/>
  <c i="8" r="BK153"/>
  <c r="K153"/>
  <c r="K99"/>
  <c i="10" r="BK122"/>
  <c r="BK121"/>
  <c r="K121"/>
  <c r="K98"/>
  <c i="12" r="BK151"/>
  <c r="K151"/>
  <c r="K99"/>
  <c i="7" r="BK156"/>
  <c r="K156"/>
  <c r="K99"/>
  <c i="13" r="BK126"/>
  <c i="2" r="K35"/>
  <c i="1" r="AX95"/>
  <c r="AV95"/>
  <c i="6" r="K35"/>
  <c i="1" r="AX99"/>
  <c r="AV99"/>
  <c r="BD102"/>
  <c r="AZ102"/>
  <c i="12" r="F35"/>
  <c i="1" r="BB106"/>
  <c r="AW102"/>
  <c i="7" r="F35"/>
  <c i="1" r="BB100"/>
  <c i="9" r="F37"/>
  <c i="1" r="BB103"/>
  <c i="14" r="F35"/>
  <c i="1" r="BB108"/>
  <c i="3" r="F35"/>
  <c i="1" r="BB96"/>
  <c i="6" r="F35"/>
  <c i="1" r="BB99"/>
  <c i="11" r="F35"/>
  <c i="1" r="BB105"/>
  <c i="5" r="F35"/>
  <c i="1" r="BB98"/>
  <c i="8" r="F35"/>
  <c i="1" r="BB101"/>
  <c i="12" r="K35"/>
  <c i="1" r="AX106"/>
  <c r="AV106"/>
  <c r="AT102"/>
  <c i="2" r="F35"/>
  <c i="1" r="BB95"/>
  <c i="5" r="K35"/>
  <c i="1" r="AX98"/>
  <c r="AV98"/>
  <c i="8" r="K35"/>
  <c i="1" r="AX101"/>
  <c r="AV101"/>
  <c i="13" r="F35"/>
  <c i="1" r="BB107"/>
  <c r="AS102"/>
  <c i="4" r="F35"/>
  <c i="1" r="BB97"/>
  <c r="BE102"/>
  <c r="BA102"/>
  <c i="10" r="K37"/>
  <c i="1" r="AX104"/>
  <c r="AV104"/>
  <c i="13" r="K35"/>
  <c i="1" r="AX107"/>
  <c r="AV107"/>
  <c i="3" r="K35"/>
  <c i="1" r="AX96"/>
  <c r="AV96"/>
  <c i="7" r="K35"/>
  <c i="1" r="AX100"/>
  <c r="AV100"/>
  <c i="9" r="K37"/>
  <c i="1" r="AX103"/>
  <c r="AV103"/>
  <c i="14" r="K35"/>
  <c i="1" r="AX108"/>
  <c r="AV108"/>
  <c i="4" r="K35"/>
  <c i="1" r="AX97"/>
  <c r="AV97"/>
  <c r="BF102"/>
  <c r="BC102"/>
  <c r="AY102"/>
  <c i="10" r="F37"/>
  <c i="1" r="BB104"/>
  <c i="11" r="K35"/>
  <c i="1" r="AX105"/>
  <c r="AV105"/>
  <c i="4" l="1" r="BK127"/>
  <c r="BK126"/>
  <c r="K126"/>
  <c i="6" r="BK126"/>
  <c r="K126"/>
  <c r="K97"/>
  <c i="12" r="BK121"/>
  <c r="K121"/>
  <c r="K97"/>
  <c i="8" r="BK126"/>
  <c r="BK125"/>
  <c r="K125"/>
  <c r="K96"/>
  <c i="13" r="R125"/>
  <c r="J96"/>
  <c r="K31"/>
  <c i="1" r="AT107"/>
  <c i="7" r="BK126"/>
  <c r="K126"/>
  <c r="K97"/>
  <c i="13" r="Q125"/>
  <c r="I96"/>
  <c r="K30"/>
  <c i="1" r="AS107"/>
  <c i="13" r="BK166"/>
  <c r="K166"/>
  <c r="K103"/>
  <c i="9" r="BK128"/>
  <c r="K128"/>
  <c r="K99"/>
  <c i="5" r="J97"/>
  <c r="I97"/>
  <c i="7" r="I97"/>
  <c i="13" r="K126"/>
  <c r="K97"/>
  <c i="9" r="J99"/>
  <c i="12" r="J97"/>
  <c i="13" r="I97"/>
  <c i="7" r="BK220"/>
  <c r="K220"/>
  <c r="K104"/>
  <c i="8" r="K226"/>
  <c r="K105"/>
  <c i="5" r="BK125"/>
  <c r="K125"/>
  <c r="K97"/>
  <c i="8" r="Q125"/>
  <c r="I96"/>
  <c r="K30"/>
  <c i="1" r="AS101"/>
  <c i="4" r="Q126"/>
  <c r="I96"/>
  <c r="K30"/>
  <c i="1" r="AS97"/>
  <c i="4" r="K128"/>
  <c r="K98"/>
  <c i="13" r="J97"/>
  <c i="7" r="R125"/>
  <c r="J96"/>
  <c r="K31"/>
  <c i="1" r="AT100"/>
  <c i="8" r="K127"/>
  <c r="K98"/>
  <c i="10" r="K122"/>
  <c r="K99"/>
  <c i="6" r="BK359"/>
  <c r="K359"/>
  <c r="K104"/>
  <c i="9" r="I99"/>
  <c i="6" r="K127"/>
  <c r="K98"/>
  <c i="14" r="BK119"/>
  <c r="K119"/>
  <c r="K97"/>
  <c i="4" r="J97"/>
  <c i="6" r="I97"/>
  <c r="J97"/>
  <c i="12" r="Q120"/>
  <c r="I96"/>
  <c r="K30"/>
  <c i="1" r="AS106"/>
  <c i="11" r="I97"/>
  <c i="7" r="K127"/>
  <c r="K98"/>
  <c i="8" r="R125"/>
  <c r="J96"/>
  <c r="K31"/>
  <c i="1" r="AT101"/>
  <c i="11" r="BK121"/>
  <c r="K121"/>
  <c r="K97"/>
  <c i="12" r="K122"/>
  <c r="K98"/>
  <c i="13" r="BK125"/>
  <c r="K125"/>
  <c r="K96"/>
  <c i="4" r="K32"/>
  <c i="1" r="AG97"/>
  <c i="2" r="K32"/>
  <c i="1" r="AG95"/>
  <c r="BF94"/>
  <c r="W33"/>
  <c i="3" r="K32"/>
  <c i="1" r="AG96"/>
  <c r="BD94"/>
  <c r="AZ94"/>
  <c r="BE94"/>
  <c r="W32"/>
  <c i="10" r="K34"/>
  <c i="1" r="AG104"/>
  <c r="BB102"/>
  <c r="AX102"/>
  <c r="AV102"/>
  <c r="BC94"/>
  <c r="W30"/>
  <c r="AW94"/>
  <c i="3" l="1" r="K41"/>
  <c i="10" r="K43"/>
  <c i="2" r="K41"/>
  <c i="4" r="K41"/>
  <c i="11" r="BK120"/>
  <c r="K120"/>
  <c r="K96"/>
  <c i="6" r="BK125"/>
  <c r="K125"/>
  <c r="K96"/>
  <c i="7" r="BK125"/>
  <c r="K125"/>
  <c r="K96"/>
  <c i="4" r="K127"/>
  <c r="K97"/>
  <c i="5" r="BK124"/>
  <c r="K124"/>
  <c r="K96"/>
  <c i="8" r="K126"/>
  <c r="K97"/>
  <c i="4" r="K96"/>
  <c i="14" r="BK118"/>
  <c r="K118"/>
  <c r="K96"/>
  <c i="12" r="BK120"/>
  <c r="K120"/>
  <c r="K96"/>
  <c i="9" r="BK127"/>
  <c r="K127"/>
  <c i="1" r="AN95"/>
  <c r="AN104"/>
  <c r="AN96"/>
  <c r="AN97"/>
  <c r="AS94"/>
  <c i="13" r="K32"/>
  <c i="1" r="AG107"/>
  <c r="W31"/>
  <c r="AY94"/>
  <c r="AK30"/>
  <c r="BB94"/>
  <c r="W29"/>
  <c r="AT94"/>
  <c i="9" r="K34"/>
  <c i="1" r="AG103"/>
  <c r="AN103"/>
  <c r="BA94"/>
  <c i="8" r="K32"/>
  <c i="1" r="AG101"/>
  <c i="13" l="1" r="K41"/>
  <c i="9" r="K43"/>
  <c r="K98"/>
  <c i="8" r="K41"/>
  <c i="1" r="AN101"/>
  <c r="AN107"/>
  <c i="6" r="K32"/>
  <c i="1" r="AG99"/>
  <c r="AN99"/>
  <c i="12" r="K32"/>
  <c i="1" r="AG106"/>
  <c r="AN106"/>
  <c i="5" r="K32"/>
  <c i="1" r="AG98"/>
  <c r="AN98"/>
  <c r="AG102"/>
  <c i="7" r="K32"/>
  <c i="1" r="AG100"/>
  <c r="AN100"/>
  <c i="11" r="K32"/>
  <c i="1" r="AG105"/>
  <c r="AN105"/>
  <c i="14" r="K32"/>
  <c i="1" r="AG108"/>
  <c r="AX94"/>
  <c r="AK29"/>
  <c i="6" l="1" r="K41"/>
  <c i="7" r="K41"/>
  <c i="11" r="K41"/>
  <c i="5" r="K41"/>
  <c i="12" r="K41"/>
  <c i="14" r="K41"/>
  <c i="1" r="AN108"/>
  <c r="AN102"/>
  <c r="AV94"/>
  <c r="AG94"/>
  <c r="AK26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<sst xmlns="http://schemas.openxmlformats.org/spreadsheetml/2006/main">
  <si>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</si>
  <si>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</si>
  <si>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</si>
  <si>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</si>
  <si>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</si>
  <si>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True</t>
  </si>
  <si>
    <t>{1e74d10c-47f4-417d-bfe5-c944b4bd2e89}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</si>
  <si>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</si>
  <si>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</si>
  <si>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</si>
  <si>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</si>
  <si>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</si>
  <si>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</si>
  <si>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</si>
  <si>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</si>
  <si>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1244-24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</si>
  <si>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</si>
  <si>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</si>
  <si>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NPK a.s., Pardubická nemocnice, rozšíření parkovací kapacity Kyjevská, Pardubice</t>
  </si>
  <si>
    <t>KSO:</t>
  </si>
  <si>
    <t>CC-CZ:</t>
  </si>
  <si>
    <t>Místo:</t>
  </si>
  <si>
    <t xml:space="preserve"> </t>
  </si>
  <si>
    <t>Datum:</t>
  </si>
  <si>
    <t>30. 1. 2025</t>
  </si>
  <si>
    <t>Zadavatel:</t>
  </si>
  <si>
    <t>IČ:</t>
  </si>
  <si>
    <t>DIČ:</t>
  </si>
  <si>
    <t>Uchazeč:</t>
  </si>
  <si>
    <t>Vyplň údaj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</si>
  <si>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</si>
  <si>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</si>
  <si>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</si>
  <si>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</si>
  <si>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</si>
  <si>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</si>
  <si>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</si>
  <si>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</si>
  <si>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</si>
  <si>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</si>
  <si>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</si>
  <si>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</si>
  <si>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</si>
  <si>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</si>
  <si>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</si>
  <si>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</si>
  <si>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</si>
  <si>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</si>
  <si>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</si>
  <si>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</si>
  <si>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</si>
  <si>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</si>
  <si>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</si>
  <si>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</si>
  <si>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</si>
  <si>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</si>
  <si>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</si>
  <si>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</si>
  <si>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</si>
  <si>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</si>
  <si>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</si>
  <si>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</si>
  <si>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</si>
  <si>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</si>
  <si>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</si>
  <si>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</si>
  <si>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</si>
  <si>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</si>
  <si>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</si>
  <si>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</si>
  <si>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</si>
  <si>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</si>
  <si>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</si>
  <si>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</si>
  <si>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</si>
  <si>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</si>
  <si>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</si>
  <si>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</si>
  <si>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</si>
  <si>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</si>
  <si>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001.1</t>
  </si>
  <si>
    <t>Příprava staveniště - Kyjevská</t>
  </si>
  <si>
    <t>STA</t>
  </si>
  <si>
    <t>1</t>
  </si>
  <si>
    <t>{ba74ca9c-fb3d-4b76-b249-a410b40fffbb}</t>
  </si>
  <si>
    <t>2</t>
  </si>
  <si>
    <t>SO 001.2</t>
  </si>
  <si>
    <t>Příprava steveniště - areálové</t>
  </si>
  <si>
    <t>{50e57f30-d4dd-445e-a019-c9899aac5419}</t>
  </si>
  <si>
    <t>SO 101.1</t>
  </si>
  <si>
    <t xml:space="preserve">Komunikace a zpevněné plochy -  Kyjevská</t>
  </si>
  <si>
    <t>{831eda84-afd6-4de9-90fa-0680ff5f396d}</t>
  </si>
  <si>
    <t>SO 101.2</t>
  </si>
  <si>
    <t xml:space="preserve"> Komunikace a zpevněné plochy - areálové</t>
  </si>
  <si>
    <t>{35169d1a-066d-4101-9882-3c86f8a4ac34}</t>
  </si>
  <si>
    <t>SO 201, 202, 205</t>
  </si>
  <si>
    <t>Opěrné...</t>
  </si>
  <si>
    <t>{b58d72d7-2f7c-42d1-ad95-6ea072b8e8a6}</t>
  </si>
  <si>
    <t>SO 203</t>
  </si>
  <si>
    <t>Opěrná zeď u tep...</t>
  </si>
  <si>
    <t>{3f2a1274-515a-4c80-832b-6cee07c12071}</t>
  </si>
  <si>
    <t>SO 204</t>
  </si>
  <si>
    <t>Opěrná zeď u prá...</t>
  </si>
  <si>
    <t>{2a4f9be1-c933-4a55-9de2-c7c0a6f82678}</t>
  </si>
  <si>
    <t>SO 301</t>
  </si>
  <si>
    <t>Kanalizace dešťová</t>
  </si>
  <si>
    <t>{56dcf0a3-b88f-4d2c-ac8b-ff3b05c5313e}</t>
  </si>
  <si>
    <t>Dešťová kanalizace</t>
  </si>
  <si>
    <t>Soupis</t>
  </si>
  <si>
    <t>{5e222a03-21f2-46b9-a0ab-6caf000fe938}</t>
  </si>
  <si>
    <t>VRN</t>
  </si>
  <si>
    <t>Vedlejší a rozpočtové náklady</t>
  </si>
  <si>
    <t>{6526684e-2b23-42fb-b425-74baec96cce1}</t>
  </si>
  <si>
    <t>SO 401.1</t>
  </si>
  <si>
    <t>Veřejné osvětlení</t>
  </si>
  <si>
    <t>{eaf1a7ff-e155-4b5c-bc5a-382b5b443c7e}</t>
  </si>
  <si>
    <t>SO 401.2</t>
  </si>
  <si>
    <t>{a926e580-8a17-4591-bad4-0c3fba94ee43}</t>
  </si>
  <si>
    <t>SO 402</t>
  </si>
  <si>
    <t>Systém zabezpečení dopravního provozu</t>
  </si>
  <si>
    <t>{32ad423f-056d-4643-bb3f-6875afab91ae}</t>
  </si>
  <si>
    <t>SO 801</t>
  </si>
  <si>
    <t>Objekty úpravy území</t>
  </si>
  <si>
    <t>{16e86d61-e6cd-4b9a-a004-93a8b2a5f4b3}</t>
  </si>
  <si>
    <t>KRYCÍ LIST SOUPISU PRACÍ</t>
  </si>
  <si>
    <t>Objekt:</t>
  </si>
  <si>
    <t>SO 001.1 - Příprava staveniště - Kyjevská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</si>
  <si>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</si>
  <si>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</si>
  <si>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</si>
  <si>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</si>
  <si>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</si>
  <si>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</si>
  <si>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</si>
  <si>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</si>
  <si>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</si>
  <si>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VRN - Vedlejší rozpočtové náklady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</si>
  <si>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</si>
  <si>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</si>
  <si>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</si>
  <si>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</si>
  <si>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</si>
  <si>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</si>
  <si>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</si>
  <si>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</si>
  <si>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</si>
  <si>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</si>
  <si>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</si>
  <si>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</si>
  <si>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</si>
  <si>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</si>
  <si>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</si>
  <si>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</si>
  <si>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</si>
  <si>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Vedlejší rozpočtové náklady</t>
  </si>
  <si>
    <t>5</t>
  </si>
  <si>
    <t>ROZPOCET</t>
  </si>
  <si>
    <t>K</t>
  </si>
  <si>
    <t>012103001</t>
  </si>
  <si>
    <t xml:space="preserve">Vytyčení stavby </t>
  </si>
  <si>
    <t>soubor</t>
  </si>
  <si>
    <t>1024</t>
  </si>
  <si>
    <t>2052826297</t>
  </si>
  <si>
    <t>VV</t>
  </si>
  <si>
    <t>"vytyčení bodů v souřadnicích -178 bodů"1</t>
  </si>
  <si>
    <t>012103002</t>
  </si>
  <si>
    <t>Vytyčení stávajících inženýrských sítí</t>
  </si>
  <si>
    <t>-765011794</t>
  </si>
  <si>
    <t>3</t>
  </si>
  <si>
    <t>030001008</t>
  </si>
  <si>
    <t>Zařízení staveniště</t>
  </si>
  <si>
    <t xml:space="preserve">soubor </t>
  </si>
  <si>
    <t>902367631</t>
  </si>
  <si>
    <t>4</t>
  </si>
  <si>
    <t>030001009</t>
  </si>
  <si>
    <t>Zařízení staveniště - DIO</t>
  </si>
  <si>
    <t>-78665235</t>
  </si>
  <si>
    <t>SO 001.2 - Příprava steveniště - areálové</t>
  </si>
  <si>
    <t>962796800</t>
  </si>
  <si>
    <t>-871769912</t>
  </si>
  <si>
    <t>-1706044158</t>
  </si>
  <si>
    <t>1034548746</t>
  </si>
  <si>
    <t xml:space="preserve">SO 101.1 - Komunikace a zpevněné plochy -  Kyjevská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</si>
  <si>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</si>
  <si>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</si>
  <si>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</si>
  <si>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</si>
  <si>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</si>
  <si>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</si>
  <si>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</si>
  <si>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</si>
  <si>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</si>
  <si>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</si>
  <si>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</si>
  <si>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</si>
  <si>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113106134</t>
  </si>
  <si>
    <t>Rozebrání dlažeb ze zámkových dlaždic komunikací pro pěší strojně pl do 50 m2</t>
  </si>
  <si>
    <t>m2</t>
  </si>
  <si>
    <t>CS ÚRS 2025 01</t>
  </si>
  <si>
    <t>1844074867</t>
  </si>
  <si>
    <t>17</t>
  </si>
  <si>
    <t>15</t>
  </si>
  <si>
    <t>113106290</t>
  </si>
  <si>
    <t>Rozebrání vozovek ze silničních dílců se spárami vyplněnými kamenivem strojně pl přes 50 do 200 m2</t>
  </si>
  <si>
    <t>-1799136642</t>
  </si>
  <si>
    <t>81+33</t>
  </si>
  <si>
    <t>13</t>
  </si>
  <si>
    <t>113107242</t>
  </si>
  <si>
    <t>Odstranění podkladu živičného tl přes 50 do 100 mm strojně pl přes 200 m2</t>
  </si>
  <si>
    <t>-1494238656</t>
  </si>
  <si>
    <t>153+159+248+16+20 " Odstranění asfaltových povrchů z chodníků"</t>
  </si>
  <si>
    <t>14</t>
  </si>
  <si>
    <t>113107243</t>
  </si>
  <si>
    <t>Odstranění podkladu živičného tl přes 100 do 150 mm strojně pl přes 200 m2</t>
  </si>
  <si>
    <t>529560258</t>
  </si>
  <si>
    <t>2776 " Odstranění asflatového povrchu z komunikace"</t>
  </si>
  <si>
    <t>113107522</t>
  </si>
  <si>
    <t>Odstranění podkladu z kameniva drceného tl přes 100 do 200 mm při překopech strojně pl přes 15 m2</t>
  </si>
  <si>
    <t>CS ÚRS 2024 02</t>
  </si>
  <si>
    <t>-1900141940</t>
  </si>
  <si>
    <t>17+576+2776+114</t>
  </si>
  <si>
    <t>113107523</t>
  </si>
  <si>
    <t>Odstranění podkladu z kameniva drceného tl přes 200 do 300 mm při překopech strojně pl přes 15 m2</t>
  </si>
  <si>
    <t>431413522</t>
  </si>
  <si>
    <t>114+2693</t>
  </si>
  <si>
    <t>113201111</t>
  </si>
  <si>
    <t>Vytrhání obrub chodníkových ležatých</t>
  </si>
  <si>
    <t>m</t>
  </si>
  <si>
    <t>-811517877</t>
  </si>
  <si>
    <t>23</t>
  </si>
  <si>
    <t>113202111</t>
  </si>
  <si>
    <t>Vytrhání obrub krajníků obrubníků stojatých</t>
  </si>
  <si>
    <t>817007155</t>
  </si>
  <si>
    <t>541*2+16 "Vytrhání žulových obrub + přídlažby"</t>
  </si>
  <si>
    <t>107</t>
  </si>
  <si>
    <t>122151102</t>
  </si>
  <si>
    <t>Odkopávky a prokopávky nezapažené v hornině třídy těžitelnosti I skupiny 1 a 2 objem do 50 m3 strojně</t>
  </si>
  <si>
    <t>m3</t>
  </si>
  <si>
    <t>1172319624</t>
  </si>
  <si>
    <t>51*0,55 "Výkop pro oplocení"</t>
  </si>
  <si>
    <t>9</t>
  </si>
  <si>
    <t>171152101</t>
  </si>
  <si>
    <t>Uložení sypaniny z hornin soudržných do násypů zhutněných silnic a dálnic</t>
  </si>
  <si>
    <t>934353064</t>
  </si>
  <si>
    <t>185 "Uložení zeminy do násypů v místě cyklostezky a zelných pásů"</t>
  </si>
  <si>
    <t>18</t>
  </si>
  <si>
    <t>111301111</t>
  </si>
  <si>
    <t>Sejmutí drnu tl do 100 mm s přemístěním do 50 m nebo naložením na dopravní prostředek</t>
  </si>
  <si>
    <t>1336298262</t>
  </si>
  <si>
    <t>(127+25+111+37+55+912)</t>
  </si>
  <si>
    <t>19</t>
  </si>
  <si>
    <t>122252204</t>
  </si>
  <si>
    <t>Odkopávky a prokopávky nezapažené pro silnice a dálnice v hornině třídy těžitelnosti I objem do 500 m3 strojně</t>
  </si>
  <si>
    <t>-396178601</t>
  </si>
  <si>
    <t>(127+25+111+37+55)*0,35 + (912 *0,25) " Výkop v místě zelených ploch"</t>
  </si>
  <si>
    <t>25</t>
  </si>
  <si>
    <t>162351103</t>
  </si>
  <si>
    <t>Vodorovné přemístění přes 50 do 500 m výkopku/sypaniny z horniny třídy těžitelnosti I skupiny 1 až 3</t>
  </si>
  <si>
    <t>941354296</t>
  </si>
  <si>
    <t>185</t>
  </si>
  <si>
    <t>7</t>
  </si>
  <si>
    <t>162751117</t>
  </si>
  <si>
    <t>Vodorovné přemístění přes 9 000 do 10000 m výkopku/sypaniny z horniny třídy těžitelnosti I skupiny 1 až 3</t>
  </si>
  <si>
    <t>CS ÚRS 2023 02</t>
  </si>
  <si>
    <t>-985614420</t>
  </si>
  <si>
    <t>352,25-185+1267*0,1+126,7+3400*0,15+2807*0,25+28,05 "Zemin + šterkodrť"</t>
  </si>
  <si>
    <t>8</t>
  </si>
  <si>
    <t>162751119</t>
  </si>
  <si>
    <t>Příplatek k vodorovnému přemístění výkopku/sypaniny z horniny třídy těžitelnosti I skupiny 1 až 3 ZKD 1000 m přes 10000 m</t>
  </si>
  <si>
    <t>-1109508185</t>
  </si>
  <si>
    <t>352,25-185+1267*0,1+126,7+3400*0,15+2807*0,25+28,05 "Zemina + šterkodrť"</t>
  </si>
  <si>
    <t>10</t>
  </si>
  <si>
    <t>171201231</t>
  </si>
  <si>
    <t>Poplatek za uložení zeminy a kamení na recyklační skládce (skládkovné) kód odpadu 17 05 04</t>
  </si>
  <si>
    <t>t</t>
  </si>
  <si>
    <t>2142871507</t>
  </si>
  <si>
    <t>(352,25-185+1267*0,1+126,72+28,05)*1,8+986+1235,08</t>
  </si>
  <si>
    <t>11</t>
  </si>
  <si>
    <t>171251201</t>
  </si>
  <si>
    <t>Uložení sypaniny na skládky nebo meziskládky</t>
  </si>
  <si>
    <t>806867088</t>
  </si>
  <si>
    <t>26</t>
  </si>
  <si>
    <t>181351113</t>
  </si>
  <si>
    <t>Rozprostření ornice tl vrstvy do 200 mm pl přes 500 m2 v rovině nebo ve svahu do 1:5 strojně</t>
  </si>
  <si>
    <t>287247510</t>
  </si>
  <si>
    <t>505</t>
  </si>
  <si>
    <t>27</t>
  </si>
  <si>
    <t>181411131</t>
  </si>
  <si>
    <t>Založení parkového trávníku výsevem pl do 1000 m2 v rovině a ve svahu do 1:5</t>
  </si>
  <si>
    <t>-308572141</t>
  </si>
  <si>
    <t>28</t>
  </si>
  <si>
    <t>M</t>
  </si>
  <si>
    <t>00572410</t>
  </si>
  <si>
    <t>osivo směs travní parková</t>
  </si>
  <si>
    <t>kg</t>
  </si>
  <si>
    <t>1289115127</t>
  </si>
  <si>
    <t>505*0,025</t>
  </si>
  <si>
    <t>181951112</t>
  </si>
  <si>
    <t>Úprava pláně v hornině třídy těžitelnosti I, skupiny 1 až 3 se zhutněním</t>
  </si>
  <si>
    <t>-1121192918</t>
  </si>
  <si>
    <t>1654+956+1408+26+6+316+12,5+48,5</t>
  </si>
  <si>
    <t>Zakládání</t>
  </si>
  <si>
    <t>55</t>
  </si>
  <si>
    <t>211531111</t>
  </si>
  <si>
    <t>Výplň odvodňovacích žeber nebo trativodů kamenivem hrubým drceným frakce 16 až 63 mm</t>
  </si>
  <si>
    <t>-140703736</t>
  </si>
  <si>
    <t>275*0,22</t>
  </si>
  <si>
    <t>56</t>
  </si>
  <si>
    <t>211971121</t>
  </si>
  <si>
    <t>Zřízení opláštění žeber nebo trativodů geotextilií v rýze nebo zářezu sklonu přes 1:2 š do 2,5 m</t>
  </si>
  <si>
    <t>-852675823</t>
  </si>
  <si>
    <t>275*2,1</t>
  </si>
  <si>
    <t>57</t>
  </si>
  <si>
    <t>69311080</t>
  </si>
  <si>
    <t>geotextilie netkaná separační, ochranná, filtrační, drenážní PES 200g/m2</t>
  </si>
  <si>
    <t>659728410</t>
  </si>
  <si>
    <t>58</t>
  </si>
  <si>
    <t>212572111</t>
  </si>
  <si>
    <t>Lože pro trativody ze štěrkopísku tříděného</t>
  </si>
  <si>
    <t>1552151427</t>
  </si>
  <si>
    <t>275*0,1*0,3</t>
  </si>
  <si>
    <t>59</t>
  </si>
  <si>
    <t>212755216</t>
  </si>
  <si>
    <t>Trativody z drenážních trubek plastových flexibilních D 160 mm bez lože</t>
  </si>
  <si>
    <t>695491506</t>
  </si>
  <si>
    <t>275</t>
  </si>
  <si>
    <t>Svislé a kompletní konstrukce</t>
  </si>
  <si>
    <t>81</t>
  </si>
  <si>
    <t>339921133</t>
  </si>
  <si>
    <t>Osazování betonových palisád do betonového základu v řadě výšky prvku přes 1 do 1,5 m</t>
  </si>
  <si>
    <t>93097965</t>
  </si>
  <si>
    <t>82</t>
  </si>
  <si>
    <t>59228415</t>
  </si>
  <si>
    <t>palisáda tyčová kruhová betonová 175x200mm v 1200mm přírodní</t>
  </si>
  <si>
    <t>kus</t>
  </si>
  <si>
    <t>1559288295</t>
  </si>
  <si>
    <t>22,5*5,715 "Přepočtené koeficientem množství</t>
  </si>
  <si>
    <t>108</t>
  </si>
  <si>
    <t>348171320</t>
  </si>
  <si>
    <t>Montáž oplocení z profilové oceli, trubek nebo tenkostěnných profilů do 30 kg na 1 m oplocení</t>
  </si>
  <si>
    <t>2019932891</t>
  </si>
  <si>
    <t>61</t>
  </si>
  <si>
    <t>102</t>
  </si>
  <si>
    <t>55342348</t>
  </si>
  <si>
    <t>brána plotová dvoukřídlá Pz 4000x2030mm</t>
  </si>
  <si>
    <t>1935188052</t>
  </si>
  <si>
    <t>P</t>
  </si>
  <si>
    <t>Poznámka k položce:_x000d_
Příslušenství: stavitelné panty, klika, zámek, 3 klíče, zajišťovací kolík</t>
  </si>
  <si>
    <t>103</t>
  </si>
  <si>
    <t>348172214</t>
  </si>
  <si>
    <t>Montáž vjezdových bran samonosných dvoukřídlových pl přes 5 m2 do 10 m2</t>
  </si>
  <si>
    <t>-726852194</t>
  </si>
  <si>
    <t>106</t>
  </si>
  <si>
    <t>279113133</t>
  </si>
  <si>
    <t>Základová zeď tl přes 200 do 250 mm z tvárnic ztraceného bednění včetně výplně z betonu tř. C 16/20</t>
  </si>
  <si>
    <t>1545220823</t>
  </si>
  <si>
    <t>Komunikace pozemní</t>
  </si>
  <si>
    <t>29</t>
  </si>
  <si>
    <t>561081121</t>
  </si>
  <si>
    <t>Zřízení podkladu ze zeminy upravené vápnem, cementem, směsnými pojivy tl přes 450 do 500 mm pl přes 1000 do 5000 m2</t>
  </si>
  <si>
    <t>1167302259</t>
  </si>
  <si>
    <t>30</t>
  </si>
  <si>
    <t>58530170</t>
  </si>
  <si>
    <t>vápno nehašené CL 90-Q pro úpravu zemin standardní</t>
  </si>
  <si>
    <t>-729098710</t>
  </si>
  <si>
    <t>4427*0,3*2*0,03</t>
  </si>
  <si>
    <t>31</t>
  </si>
  <si>
    <t>564851111</t>
  </si>
  <si>
    <t>Podklad ze štěrkodrtě ŠD plochy přes 100 m2 tl 150 mm</t>
  </si>
  <si>
    <t>-1325034280</t>
  </si>
  <si>
    <t>"Žulový práh, 2x Parkován+sjezd, komunikace,napojení" 1603+19,5+1440+48,5</t>
  </si>
  <si>
    <t>32</t>
  </si>
  <si>
    <t>564861111</t>
  </si>
  <si>
    <t>Podklad ze štěrkodrtě ŠD plochy přes 100 m2 tl 200 mm</t>
  </si>
  <si>
    <t>120655297</t>
  </si>
  <si>
    <t>"Komunikace, Chodník" 1603+19,5+336+12,5</t>
  </si>
  <si>
    <t>33</t>
  </si>
  <si>
    <t>564871111</t>
  </si>
  <si>
    <t>Podklad ze štěrkodrtě ŠD plochy přes 100 m2 tl 250 mm</t>
  </si>
  <si>
    <t>-1555359498</t>
  </si>
  <si>
    <t>"Cyklostezka" 956+5</t>
  </si>
  <si>
    <t>54</t>
  </si>
  <si>
    <t>564910411</t>
  </si>
  <si>
    <t>Podklad z asfaltového recyklátu plochy do 100 m2 tl 50 mm</t>
  </si>
  <si>
    <t>-680066055</t>
  </si>
  <si>
    <t>956+5</t>
  </si>
  <si>
    <t>42</t>
  </si>
  <si>
    <t>567122111</t>
  </si>
  <si>
    <t>Podklad ze směsi stmelené cementem SC C 8/10 (KSC I) tl 120 mm</t>
  </si>
  <si>
    <t>782457738</t>
  </si>
  <si>
    <t>48,5</t>
  </si>
  <si>
    <t>51</t>
  </si>
  <si>
    <t>573111111</t>
  </si>
  <si>
    <t>Postřik živičný infiltrační s posypem z asfaltu množství 0,60 kg/m2</t>
  </si>
  <si>
    <t>-1530411655</t>
  </si>
  <si>
    <t>1603+19,5+956+5</t>
  </si>
  <si>
    <t>52</t>
  </si>
  <si>
    <t>573231108</t>
  </si>
  <si>
    <t>Postřik živičný spojovací ze silniční emulze v množství 0,50 kg/m2</t>
  </si>
  <si>
    <t>-799830251</t>
  </si>
  <si>
    <t>34</t>
  </si>
  <si>
    <t>577134111</t>
  </si>
  <si>
    <t>Asfaltový beton vrstva obrusná ACO 11+ (ABS) tř. I tl 40 mm š do 3 m z nemodifikovaného asfaltu</t>
  </si>
  <si>
    <t>1680365313</t>
  </si>
  <si>
    <t>1603+19,5</t>
  </si>
  <si>
    <t>53</t>
  </si>
  <si>
    <t>577143111</t>
  </si>
  <si>
    <t>Asfaltový beton vrstva obrusná ACO 8 (ABJ) tl 50 mm š do 3 m z nemodifikovaného asfaltu</t>
  </si>
  <si>
    <t>-1757560706</t>
  </si>
  <si>
    <t>35</t>
  </si>
  <si>
    <t>577165112</t>
  </si>
  <si>
    <t>Asfaltový beton vrstva ložní ACL 16 (ABH) tl 70 mm š do 3 m z nemodifikovaného asfaltu</t>
  </si>
  <si>
    <t>1735736839</t>
  </si>
  <si>
    <t>1603+19,5*0,75</t>
  </si>
  <si>
    <t>36</t>
  </si>
  <si>
    <t>591141111</t>
  </si>
  <si>
    <t>Kladení dlažby z kostek velkých z kamene na MC tl 50 mm</t>
  </si>
  <si>
    <t>2132278547</t>
  </si>
  <si>
    <t>37</t>
  </si>
  <si>
    <t>58381008</t>
  </si>
  <si>
    <t>kostka štípaná dlažební žula velká 15/17</t>
  </si>
  <si>
    <t>393413420</t>
  </si>
  <si>
    <t>43</t>
  </si>
  <si>
    <t>596211113</t>
  </si>
  <si>
    <t>Kladení zámkové dlažby komunikací pro pěší ručně tl 60 mm skupiny A pl přes 300 m2</t>
  </si>
  <si>
    <t>1656654269</t>
  </si>
  <si>
    <t>336+12,5</t>
  </si>
  <si>
    <t>44</t>
  </si>
  <si>
    <t>59245018</t>
  </si>
  <si>
    <t>dlažba skladebná betonová 200x100mm tl 60mm přírodní</t>
  </si>
  <si>
    <t>-876488436</t>
  </si>
  <si>
    <t>336</t>
  </si>
  <si>
    <t>336*1,01 "Přepočtené koeficientem množství</t>
  </si>
  <si>
    <t>49</t>
  </si>
  <si>
    <t>59245006</t>
  </si>
  <si>
    <t>dlažba pro nevidomé betonová 200x100mm tl 60mm barevná</t>
  </si>
  <si>
    <t>1174070024</t>
  </si>
  <si>
    <t>46</t>
  </si>
  <si>
    <t>596212213</t>
  </si>
  <si>
    <t>Kladení zámkové dlažby pozemních komunikací ručně tl 80 mm skupiny A pl přes 300 m2</t>
  </si>
  <si>
    <t>1121881687</t>
  </si>
  <si>
    <t>1434+12,5</t>
  </si>
  <si>
    <t>47</t>
  </si>
  <si>
    <t>59245005</t>
  </si>
  <si>
    <t>dlažba skladebná betonová 200x100mm tl 80mm barevná</t>
  </si>
  <si>
    <t>838172852</t>
  </si>
  <si>
    <t>1434</t>
  </si>
  <si>
    <t>1434*1,01 "Přepočtené koeficientem množství</t>
  </si>
  <si>
    <t>48</t>
  </si>
  <si>
    <t>59245226</t>
  </si>
  <si>
    <t>dlažba pro nevidomé betonová 200x100mm tl 80mm barevná</t>
  </si>
  <si>
    <t>1558740311</t>
  </si>
  <si>
    <t>12,5</t>
  </si>
  <si>
    <t>Trubní vedení</t>
  </si>
  <si>
    <t>121</t>
  </si>
  <si>
    <t>899133111</t>
  </si>
  <si>
    <t>Výměna (výšková úprava) pevného poklopu včetně rámu s použitím plastových vyrovnávacích prvků osazeného na betonové šachtě</t>
  </si>
  <si>
    <t>-568192433</t>
  </si>
  <si>
    <t>122</t>
  </si>
  <si>
    <t>55241017</t>
  </si>
  <si>
    <t>poklop šachtový litinový kruhový DN 600 bez ventilace tř D400 pro běžný provoz</t>
  </si>
  <si>
    <t>399090029</t>
  </si>
  <si>
    <t>Ostatní konstrukce a práce, bourání</t>
  </si>
  <si>
    <t>60</t>
  </si>
  <si>
    <t>914111111</t>
  </si>
  <si>
    <t>Montáž svislé dopravní značky do velikosti 1 m2 objímkami na sloupek nebo konzolu</t>
  </si>
  <si>
    <t>-1453962647</t>
  </si>
  <si>
    <t>22</t>
  </si>
  <si>
    <t>40445625</t>
  </si>
  <si>
    <t>informativní značky provozní IP8, IP9, IP11-IP13 500x700mm</t>
  </si>
  <si>
    <t>745522603</t>
  </si>
  <si>
    <t>62</t>
  </si>
  <si>
    <t>40445651</t>
  </si>
  <si>
    <t>informativní značky zónové IZ1, IZ2, IZ8, IZ9 1000x1000mm</t>
  </si>
  <si>
    <t>128</t>
  </si>
  <si>
    <t>-178517805</t>
  </si>
  <si>
    <t>63</t>
  </si>
  <si>
    <t>40445619</t>
  </si>
  <si>
    <t>zákazové, příkazové dopravní značky B1-B34, C1-15 500mm</t>
  </si>
  <si>
    <t>738907336</t>
  </si>
  <si>
    <t>1+15</t>
  </si>
  <si>
    <t>109</t>
  </si>
  <si>
    <t>40445608</t>
  </si>
  <si>
    <t>značky upravující přednost P1, P4 700mm</t>
  </si>
  <si>
    <t>-1585804869</t>
  </si>
  <si>
    <t>110</t>
  </si>
  <si>
    <t>40445647</t>
  </si>
  <si>
    <t>dodatkové tabulky E1, E2a,b , E6, E9, E10 E12c, E17 500x500mm</t>
  </si>
  <si>
    <t>497369684</t>
  </si>
  <si>
    <t>111</t>
  </si>
  <si>
    <t>40445650</t>
  </si>
  <si>
    <t>dodatkové tabulky E7, E12, E13 500x300mm</t>
  </si>
  <si>
    <t>1045635062</t>
  </si>
  <si>
    <t>67</t>
  </si>
  <si>
    <t>914511112</t>
  </si>
  <si>
    <t>Montáž sloupku dopravních značek délky do 3,5 m s betonovým základem a patkou D 60 mm</t>
  </si>
  <si>
    <t>-965320321</t>
  </si>
  <si>
    <t>68</t>
  </si>
  <si>
    <t>40445225</t>
  </si>
  <si>
    <t>sloupek pro dopravní značku Zn D 60mm v 1,5</t>
  </si>
  <si>
    <t>1292358895</t>
  </si>
  <si>
    <t>69</t>
  </si>
  <si>
    <t>915111111</t>
  </si>
  <si>
    <t>Vodorovné dopravní značení dělící čáry souvislé š 125 mm základní bílá barva</t>
  </si>
  <si>
    <t>-881080156</t>
  </si>
  <si>
    <t>127*5</t>
  </si>
  <si>
    <t>70</t>
  </si>
  <si>
    <t>915131111</t>
  </si>
  <si>
    <t>Vodorovné dopravní značení přechody pro chodce, šipky, symboly základní bílá barva</t>
  </si>
  <si>
    <t>2135356750</t>
  </si>
  <si>
    <t>71</t>
  </si>
  <si>
    <t>916131212</t>
  </si>
  <si>
    <t>Osazení silničního obrubníku betonového stojatého bez boční opěry do lože z betonu prostého</t>
  </si>
  <si>
    <t>1993175413</t>
  </si>
  <si>
    <t>395+10+500</t>
  </si>
  <si>
    <t>72</t>
  </si>
  <si>
    <t>59217026</t>
  </si>
  <si>
    <t>obrubník betonový silniční 500x150x250mm</t>
  </si>
  <si>
    <t>-1345137084</t>
  </si>
  <si>
    <t>500</t>
  </si>
  <si>
    <t>73</t>
  </si>
  <si>
    <t>59217028</t>
  </si>
  <si>
    <t>obrubník betonový silniční nájezdový 500x150x150mm</t>
  </si>
  <si>
    <t>1964489537</t>
  </si>
  <si>
    <t>74</t>
  </si>
  <si>
    <t>59217030</t>
  </si>
  <si>
    <t>obrubník betonový silniční přechodový 1000x150x150-250mm</t>
  </si>
  <si>
    <t>-1451015437</t>
  </si>
  <si>
    <t>395</t>
  </si>
  <si>
    <t>83</t>
  </si>
  <si>
    <t>916132112</t>
  </si>
  <si>
    <t>Osazení obruby z betonové přídlažby bez boční opěry do lože z betonu prostého</t>
  </si>
  <si>
    <t>-612691562</t>
  </si>
  <si>
    <t>511+16</t>
  </si>
  <si>
    <t>84</t>
  </si>
  <si>
    <t>59218001</t>
  </si>
  <si>
    <t>krajník betonový silniční 500x250x80mm</t>
  </si>
  <si>
    <t>-1967610260</t>
  </si>
  <si>
    <t>(511+16)*1,02 "Přepočtené koeficientem množství</t>
  </si>
  <si>
    <t>75</t>
  </si>
  <si>
    <t>916231212</t>
  </si>
  <si>
    <t>Osazení chodníkového obrubníku betonového stojatého bez boční opěry do lože z betonu prostého</t>
  </si>
  <si>
    <t>-2007569925</t>
  </si>
  <si>
    <t>833</t>
  </si>
  <si>
    <t>76</t>
  </si>
  <si>
    <t>59217016</t>
  </si>
  <si>
    <t>obrubník betonový chodníkový 1000x80x250mm</t>
  </si>
  <si>
    <t>-1377941461</t>
  </si>
  <si>
    <t>85</t>
  </si>
  <si>
    <t>916921111</t>
  </si>
  <si>
    <t>Monolitické příkopy, krajníky nebo obrubníky pl do 0,10 m2 v přímce nebo oblouku r přes 20 m</t>
  </si>
  <si>
    <t>758381971</t>
  </si>
  <si>
    <t>86</t>
  </si>
  <si>
    <t>916921191</t>
  </si>
  <si>
    <t>Příplatek k monolitickým příkopům, krajníkům nebo obrubníkům za provedení oblouku r do 20 m</t>
  </si>
  <si>
    <t>-258957425</t>
  </si>
  <si>
    <t>50</t>
  </si>
  <si>
    <t>919732211</t>
  </si>
  <si>
    <t>Styčná spára napojení nového živičného povrchu na stávající za tepla š 15 mm hl 25 mm s prořezáním</t>
  </si>
  <si>
    <t>1214887501</t>
  </si>
  <si>
    <t>966008211</t>
  </si>
  <si>
    <t>Bourání odvodňovacího žlabu z betonových příkopových tvárnic š do 500 mm</t>
  </si>
  <si>
    <t>1787204272</t>
  </si>
  <si>
    <t>5 " bourání žlabu podél budovy SŽDC"</t>
  </si>
  <si>
    <t>24</t>
  </si>
  <si>
    <t>981513114</t>
  </si>
  <si>
    <t>Demolice konstrukcí objektů z betonu železového těžkou mechanizací</t>
  </si>
  <si>
    <t>-923351133</t>
  </si>
  <si>
    <t>"Odstranění stávající opěrné zdi u prádelny" 22,5*0,5*2</t>
  </si>
  <si>
    <t>997</t>
  </si>
  <si>
    <t>Přesun sutě</t>
  </si>
  <si>
    <t>112</t>
  </si>
  <si>
    <t>997221551</t>
  </si>
  <si>
    <t>Vodorovná doprava suti ze sypkých materiálů do 1 km</t>
  </si>
  <si>
    <t>-806801106</t>
  </si>
  <si>
    <t>131,12+877,216</t>
  </si>
  <si>
    <t>113</t>
  </si>
  <si>
    <t>997221559</t>
  </si>
  <si>
    <t>Příplatek ZKD 1 km u vodorovné dopravy suti ze sypkých materiálů</t>
  </si>
  <si>
    <t>-263594671</t>
  </si>
  <si>
    <t>114</t>
  </si>
  <si>
    <t>997221561</t>
  </si>
  <si>
    <t>Vodorovná doprava suti z kusových materiálů do 1 km</t>
  </si>
  <si>
    <t>-1374408760</t>
  </si>
  <si>
    <t>45.6+4.42+5.29+221,81</t>
  </si>
  <si>
    <t>115</t>
  </si>
  <si>
    <t>997221569</t>
  </si>
  <si>
    <t>Příplatek ZKD 1 km u vodorovné dopravy suti z kusových materiálů</t>
  </si>
  <si>
    <t>-1533512287</t>
  </si>
  <si>
    <t>116</t>
  </si>
  <si>
    <t>997221611</t>
  </si>
  <si>
    <t>Nakládání suti na dopravní prostředky pro vodorovnou dopravu</t>
  </si>
  <si>
    <t>-811726691</t>
  </si>
  <si>
    <t>117</t>
  </si>
  <si>
    <t>997221612</t>
  </si>
  <si>
    <t>Nakládání vybouraných hmot na dopravní prostředky pro vodorovnou dopravu</t>
  </si>
  <si>
    <t>285704771</t>
  </si>
  <si>
    <t>118</t>
  </si>
  <si>
    <t>997221615</t>
  </si>
  <si>
    <t>Poplatek za uložení na skládce (skládkovné) stavebního odpadu betonového kód odpadu 17 01 01</t>
  </si>
  <si>
    <t>-135911464</t>
  </si>
  <si>
    <t>119</t>
  </si>
  <si>
    <t>997221875</t>
  </si>
  <si>
    <t>Poplatek za uložení stavebního odpadu na recyklační skládce (skládkovné) asfaltového bez obsahu dehtu zatříděného do Katalogu odpadů pod kódem 17 03 02</t>
  </si>
  <si>
    <t>641004457</t>
  </si>
  <si>
    <t>998</t>
  </si>
  <si>
    <t>Přesun hmot</t>
  </si>
  <si>
    <t>120</t>
  </si>
  <si>
    <t>998225111</t>
  </si>
  <si>
    <t>Přesun hmot pro pozemní komunikace s krytem z kamene, monolitickým betonovým nebo živičným</t>
  </si>
  <si>
    <t>125516858</t>
  </si>
  <si>
    <t>123</t>
  </si>
  <si>
    <t>012303001</t>
  </si>
  <si>
    <t xml:space="preserve">Geodetické práce po výstavbě - zaměření skutečného provedení stavby </t>
  </si>
  <si>
    <t>-736612091</t>
  </si>
  <si>
    <t>124</t>
  </si>
  <si>
    <t>043002001</t>
  </si>
  <si>
    <t xml:space="preserve">Statická zkouška hutnění zemní pláně </t>
  </si>
  <si>
    <t>819506521</t>
  </si>
  <si>
    <t xml:space="preserve">SO 101.2 -  Komunikace a zpevněné plochy - areálové</t>
  </si>
  <si>
    <t>111212216</t>
  </si>
  <si>
    <t>Odstranění nevhodných dřevin přes 100 do 500 m2 v do 1 m s odstraněním pařezů ve svahu přes 1:5 do 1:2</t>
  </si>
  <si>
    <t>-1618573302</t>
  </si>
  <si>
    <t>-1078855686</t>
  </si>
  <si>
    <t>254+90+75</t>
  </si>
  <si>
    <t>-1149078375</t>
  </si>
  <si>
    <t>113106183</t>
  </si>
  <si>
    <t>Rozebrání dlažeb vozovek z velkých kostek s ložem z kameniva strojně pl do 50 m2</t>
  </si>
  <si>
    <t>399623160</t>
  </si>
  <si>
    <t>68 " Odstranění žulové dlažby</t>
  </si>
  <si>
    <t>6</t>
  </si>
  <si>
    <t>1077895299</t>
  </si>
  <si>
    <t>393180612</t>
  </si>
  <si>
    <t>68+32</t>
  </si>
  <si>
    <t>113154528</t>
  </si>
  <si>
    <t>Frézování živičného krytu tl 100 mm pruh š přes 0,5 m pl do 500 m2</t>
  </si>
  <si>
    <t>-1819588142</t>
  </si>
  <si>
    <t>67+11+18,5</t>
  </si>
  <si>
    <t>-626335145</t>
  </si>
  <si>
    <t>(77+18,5)+(77+24+18,5) " Přídlažba + obruby žulové+ betonové (24)"</t>
  </si>
  <si>
    <t>2023580229</t>
  </si>
  <si>
    <t>(254+90+75)*0,25</t>
  </si>
  <si>
    <t>-1317281186</t>
  </si>
  <si>
    <t>16</t>
  </si>
  <si>
    <t>-795447521</t>
  </si>
  <si>
    <t>-1114370925</t>
  </si>
  <si>
    <t>(254+90+75)*0,25*1,8+19,72+44</t>
  </si>
  <si>
    <t>1468592495</t>
  </si>
  <si>
    <t>1927747286</t>
  </si>
  <si>
    <t>20</t>
  </si>
  <si>
    <t>509038919</t>
  </si>
  <si>
    <t>-116324660</t>
  </si>
  <si>
    <t>115*0,025</t>
  </si>
  <si>
    <t>-802829348</t>
  </si>
  <si>
    <t>431+87</t>
  </si>
  <si>
    <t>1262863243</t>
  </si>
  <si>
    <t>9,5</t>
  </si>
  <si>
    <t>-1177744232</t>
  </si>
  <si>
    <t>9,5*6</t>
  </si>
  <si>
    <t>235298288</t>
  </si>
  <si>
    <t>-772872650</t>
  </si>
  <si>
    <t>518*0,3*2*0,03</t>
  </si>
  <si>
    <t>-223673522</t>
  </si>
  <si>
    <t>431*2+96,5*0,75</t>
  </si>
  <si>
    <t>-43897727</t>
  </si>
  <si>
    <t>87+96,5/2</t>
  </si>
  <si>
    <t>357786436</t>
  </si>
  <si>
    <t>96,5</t>
  </si>
  <si>
    <t>-37557667</t>
  </si>
  <si>
    <t>96,5*0,75</t>
  </si>
  <si>
    <t>-1509134626</t>
  </si>
  <si>
    <t>369270018</t>
  </si>
  <si>
    <t>591111111</t>
  </si>
  <si>
    <t>Kladení dlažby z kostek velkých z kamene do lože z kameniva těženého tl 50 mm</t>
  </si>
  <si>
    <t>908815937</t>
  </si>
  <si>
    <t>596211111</t>
  </si>
  <si>
    <t>Kladení zámkové dlažby komunikací pro pěší ručně tl 60 mm skupiny A pl přes 50 do 100 m2</t>
  </si>
  <si>
    <t>352801221</t>
  </si>
  <si>
    <t>87</t>
  </si>
  <si>
    <t>38</t>
  </si>
  <si>
    <t>1704531508</t>
  </si>
  <si>
    <t>39</t>
  </si>
  <si>
    <t>-805843600</t>
  </si>
  <si>
    <t>40</t>
  </si>
  <si>
    <t>951122597</t>
  </si>
  <si>
    <t>431</t>
  </si>
  <si>
    <t>41</t>
  </si>
  <si>
    <t>1240506660</t>
  </si>
  <si>
    <t>-458310013</t>
  </si>
  <si>
    <t>640169944</t>
  </si>
  <si>
    <t>40445621</t>
  </si>
  <si>
    <t>informativní značky provozní IP1-IP3, IP4b-IP7, IP10a, b 500x500mm</t>
  </si>
  <si>
    <t>-107295964</t>
  </si>
  <si>
    <t>1533031415</t>
  </si>
  <si>
    <t>1737993641</t>
  </si>
  <si>
    <t>-1117310412</t>
  </si>
  <si>
    <t>18*5</t>
  </si>
  <si>
    <t>-520105424</t>
  </si>
  <si>
    <t>1177627838</t>
  </si>
  <si>
    <t>6+128+123+1</t>
  </si>
  <si>
    <t>1766306739</t>
  </si>
  <si>
    <t>45</t>
  </si>
  <si>
    <t>1210842273</t>
  </si>
  <si>
    <t>128+2</t>
  </si>
  <si>
    <t>1286418449</t>
  </si>
  <si>
    <t>-233000901</t>
  </si>
  <si>
    <t>67+18</t>
  </si>
  <si>
    <t>-201388362</t>
  </si>
  <si>
    <t>64+18</t>
  </si>
  <si>
    <t>1943070814</t>
  </si>
  <si>
    <t>1289785746</t>
  </si>
  <si>
    <t>-1163459869</t>
  </si>
  <si>
    <t>2003048467</t>
  </si>
  <si>
    <t>22,195</t>
  </si>
  <si>
    <t>110078719</t>
  </si>
  <si>
    <t>1943876965</t>
  </si>
  <si>
    <t>8,32+28,356+44,075</t>
  </si>
  <si>
    <t>1265713296</t>
  </si>
  <si>
    <t>-1796541066</t>
  </si>
  <si>
    <t>1881280365</t>
  </si>
  <si>
    <t>64</t>
  </si>
  <si>
    <t>814694589</t>
  </si>
  <si>
    <t>8,32</t>
  </si>
  <si>
    <t>997221655</t>
  </si>
  <si>
    <t>Poplatek za uložení na skládce (skládkovné) zeminy a kamení kód odpadu 17 05 04</t>
  </si>
  <si>
    <t>-852850477</t>
  </si>
  <si>
    <t>28,356+44,075</t>
  </si>
  <si>
    <t>65</t>
  </si>
  <si>
    <t>-1818867696</t>
  </si>
  <si>
    <t>66</t>
  </si>
  <si>
    <t>1956990593</t>
  </si>
  <si>
    <t>467769305</t>
  </si>
  <si>
    <t>1135689092</t>
  </si>
  <si>
    <t>SO 201, 202, 205 - Opěrné...</t>
  </si>
  <si>
    <t xml:space="preserve">    4 - Vodorovné konstrukce</t>
  </si>
  <si>
    <t>PSV - Práce a dodávky PSV</t>
  </si>
  <si>
    <t xml:space="preserve">    711 - Izolace proti vodě, vlhkosti a plynům</t>
  </si>
  <si>
    <t>131251104</t>
  </si>
  <si>
    <t>Hloubení jam nezapažených v hornině třídy těžitelnosti I skupiny 3 objem do 500 m3 strojně</t>
  </si>
  <si>
    <t>1573837753</t>
  </si>
  <si>
    <t>190,0*1,3</t>
  </si>
  <si>
    <t>Součet</t>
  </si>
  <si>
    <t>162251101</t>
  </si>
  <si>
    <t>Vodorovné přemístění do 20 m výkopku/sypaniny z horniny třídy těžitelnosti I skupiny 1 až 3</t>
  </si>
  <si>
    <t>-1914016747</t>
  </si>
  <si>
    <t>"zemina pro zpětné použití na mezideponii" 87,513</t>
  </si>
  <si>
    <t>"zemina pro zpětné použití z mezideponie" 87,513</t>
  </si>
  <si>
    <t>-1815150191</t>
  </si>
  <si>
    <t>"celkový výkop" 247,0</t>
  </si>
  <si>
    <t>"zemina pro zpětný zásyp" -87,513</t>
  </si>
  <si>
    <t>167151101</t>
  </si>
  <si>
    <t>Nakládání výkopku z hornin třídy těžitelnosti I skupiny 1 až 3 do 100 m3</t>
  </si>
  <si>
    <t>-1262097357</t>
  </si>
  <si>
    <t>-1717168171</t>
  </si>
  <si>
    <t>174151101</t>
  </si>
  <si>
    <t>Zásyp jam, šachet rýh nebo kolem objektů sypaninou se zhutněním</t>
  </si>
  <si>
    <t>-1448535227</t>
  </si>
  <si>
    <t>zásyp základu - 50 % vykopaná zemina, 50 % nakupovaná</t>
  </si>
  <si>
    <t>"kolem cyklorampy" 1,0*10,0+1,0*6,0</t>
  </si>
  <si>
    <t>"kolem opěry u parkoviště u cyklorampy" 1,88*9,2</t>
  </si>
  <si>
    <t>"kolem schodiště" 3,0*4,53</t>
  </si>
  <si>
    <t>"kolem opěry O1" 1,37*11,9+1,43*3,1</t>
  </si>
  <si>
    <t>"kolem opěry O2" 0,54*11,0+1,43*3,0</t>
  </si>
  <si>
    <t>"kolem opěry u parkoviště u schodiště" 0,62*9,94</t>
  </si>
  <si>
    <t>Mezisoučet</t>
  </si>
  <si>
    <t xml:space="preserve">ochranný zásyp u dříku ŠD 0-32 </t>
  </si>
  <si>
    <t>"kolem opěry O1" 0,4*11,9+0,678+3,1+0,678*1,7*2</t>
  </si>
  <si>
    <t>"kolem opěry O2" 0,678*3,0+0,678*1,9+0,678*3,3</t>
  </si>
  <si>
    <t>"kolem opěry u parkoviště u schodiště" 0,3*9,94</t>
  </si>
  <si>
    <t>"kolem opěry u parkoviště u cyklorampy" 0,467*9,2</t>
  </si>
  <si>
    <t>zásyp propustně nenamrzavé zeminy pod konstrukčními vrstvami 50 % vykopaná zemina, 50 % nakupovaná</t>
  </si>
  <si>
    <t>"ve schodišťové rampě" 5,0*0,95*2,0</t>
  </si>
  <si>
    <t>"v cyklorampě" 23,6*0,95</t>
  </si>
  <si>
    <t>"kolem opěry O1, opěrné zdi O1 a mezi opěrou parkoviště u schodiště" 2,6*11,9+4,01*3,1</t>
  </si>
  <si>
    <t>"kolem opěry O2" 4,09-3,0</t>
  </si>
  <si>
    <t>"kolem opěry u parkoviště u cyklorampy" 1,59*9,2</t>
  </si>
  <si>
    <t>58344171</t>
  </si>
  <si>
    <t>štěrkodrť frakce 0/32</t>
  </si>
  <si>
    <t>-1674778210</t>
  </si>
  <si>
    <t>(10,843+5,56+2,982+4,296)*2,035</t>
  </si>
  <si>
    <t>10364109R</t>
  </si>
  <si>
    <t>propustná nenamrzavá zemina</t>
  </si>
  <si>
    <t>-1114396367</t>
  </si>
  <si>
    <t>Úprava pláně v hornině třídy těžitelnosti I skupiny 1 až 3 se zhutněním strojně</t>
  </si>
  <si>
    <t>-1259036044</t>
  </si>
  <si>
    <t>Trativody z drenážních trubek plastových flexibilních DN 160 mm bez lože a obsypu</t>
  </si>
  <si>
    <t>1889226228</t>
  </si>
  <si>
    <t>"pod cyklostezkou" 6,7+17,2</t>
  </si>
  <si>
    <t>"u parkoviště u cyklorampy" 6,4</t>
  </si>
  <si>
    <t>"pod schodištěm" 4,6</t>
  </si>
  <si>
    <t>"pody cyklorampou" 7,4</t>
  </si>
  <si>
    <t>212795111</t>
  </si>
  <si>
    <t>Příčné odvodnění mostní opěry z plastových trub DN 160 včetně podkladního betonu, štěrkového obsypu</t>
  </si>
  <si>
    <t>2118933922</t>
  </si>
  <si>
    <t>5*0,5</t>
  </si>
  <si>
    <t>212972113</t>
  </si>
  <si>
    <t>Opláštění drenážních trub filtrační textilií DN 160</t>
  </si>
  <si>
    <t>644863568</t>
  </si>
  <si>
    <t>273313511</t>
  </si>
  <si>
    <t>Základové desky z betonu tř. C 12/15</t>
  </si>
  <si>
    <t>-1486453100</t>
  </si>
  <si>
    <t xml:space="preserve">"pod  schodištěm" 4,63*2,8*0,1</t>
  </si>
  <si>
    <t>"pod cyklostezkou" 30,1*0,1</t>
  </si>
  <si>
    <t>"podklad opěrka u cyklostezky" 6,5*1,9*0,1</t>
  </si>
  <si>
    <t>"hlavní cyklostezka - opěrná stěna u parkoviště u schodiště" 10,15*1,8*0,1</t>
  </si>
  <si>
    <t>"hlavní cyklostezka - opěrná stěna naproti parkovišto u schodiště" 13,1*2,0*0,1</t>
  </si>
  <si>
    <t>"hlavní cyklostezka - pod opěrou O1" 3,85*2,1</t>
  </si>
  <si>
    <t xml:space="preserve">"hlavní cyklostezka - pod opěrou O2"  16,5*0,1</t>
  </si>
  <si>
    <t>273322611</t>
  </si>
  <si>
    <t>Základové desky ze ŽB se zvýšenými nároky na prostředí tř. C 30/37 XF2, XD1, XC2</t>
  </si>
  <si>
    <t>-672968171</t>
  </si>
  <si>
    <t>"opěrná zeď O1, opěra O1"</t>
  </si>
  <si>
    <t>1,8*0,4*4,665</t>
  </si>
  <si>
    <t>1,8*0,4*7,2</t>
  </si>
  <si>
    <t>1,8*0,55*1,925</t>
  </si>
  <si>
    <t>2*0,55*2,475</t>
  </si>
  <si>
    <t>"opěrná zeď O2, opěra O2"</t>
  </si>
  <si>
    <t>1,8*0,4*3,376</t>
  </si>
  <si>
    <t>2*0,55*1,95</t>
  </si>
  <si>
    <t>1,8*0,4*1,879</t>
  </si>
  <si>
    <t>"opěrná zeď u parkoviště u schodiště"</t>
  </si>
  <si>
    <t>1,7*0,3*4,645</t>
  </si>
  <si>
    <t>1,7*0,3*5,275</t>
  </si>
  <si>
    <t>"opěrná zeď u parkoviště u cyklorampy</t>
  </si>
  <si>
    <t>1,7*0,3*3,2*2</t>
  </si>
  <si>
    <t>"rampa schodiště"</t>
  </si>
  <si>
    <t>2,6*0,55*4,53</t>
  </si>
  <si>
    <t>"rampa cyklostezka"</t>
  </si>
  <si>
    <t>3,1*0,55*4,192</t>
  </si>
  <si>
    <t>3,051*0,55*4,293</t>
  </si>
  <si>
    <t>2,3*0,55*1,2</t>
  </si>
  <si>
    <t>273351121</t>
  </si>
  <si>
    <t>Zřízení bednění základových desek</t>
  </si>
  <si>
    <t>1727149915</t>
  </si>
  <si>
    <t>podkladní beton</t>
  </si>
  <si>
    <t xml:space="preserve">"pod  schodištěm" (4,63*2+2,8)*0,1</t>
  </si>
  <si>
    <t>"pod cyklorampou" 24,9*0,1</t>
  </si>
  <si>
    <t>"podklad opěrka u cyklorampy" (6,5*2+1,9)*0,1</t>
  </si>
  <si>
    <t>"hlavní cyklostezka - opěrná stěna u parkoviště u schodiště" (10,15*2+1,8*2)*0,1</t>
  </si>
  <si>
    <t>"hlavní cyklostezka - pod opěrnou zdí O1, opěrou O1" (13,1*2+2,0)*0,1+9,7*0,1</t>
  </si>
  <si>
    <t xml:space="preserve">"hlavní cyklostezka - pod opěrou O2"  20,5*0,1</t>
  </si>
  <si>
    <t>základové desky</t>
  </si>
  <si>
    <t xml:space="preserve">"pod  schodištěm" 4,53*2*0,55+2,6*2*0,55</t>
  </si>
  <si>
    <t>"pod cyklorampou vnitřní strana" (9,26+3,1)*0,55</t>
  </si>
  <si>
    <t>"pod cyklorampou vnější strana" (3,8+2,61+2,1)*0,55</t>
  </si>
  <si>
    <t>"podklad opěrka u cyklorampy" (6,5*2+1,9)*0,28</t>
  </si>
  <si>
    <t>"hlavní cyklostezka - opěrná stěna u parkoviště u schodiště" 23,3*0,27</t>
  </si>
  <si>
    <t>"hlavní cyklostezka - pod opěrnou zdí O1, opěrou O1" 37,4*0,37</t>
  </si>
  <si>
    <t>"hlavní cyklostezka - pod opěrou O2" 19,8*0,5</t>
  </si>
  <si>
    <t>"dilatace v O1" 2*0,686</t>
  </si>
  <si>
    <t>"dilatace - hlavní cyklostezka - opěrná stěna u parkoviště u schodiště" 0,488</t>
  </si>
  <si>
    <t>273351122</t>
  </si>
  <si>
    <t>Odstranění bednění základových desek</t>
  </si>
  <si>
    <t>-613403333</t>
  </si>
  <si>
    <t>273361821</t>
  </si>
  <si>
    <t>Výztuž základových desek betonářskou ocelí 10 505 (R)</t>
  </si>
  <si>
    <t>-310384212</t>
  </si>
  <si>
    <t>(0,823+2,091+1,361+0,814)*0,69+(1,43+2,76)*0,47</t>
  </si>
  <si>
    <t>327324128</t>
  </si>
  <si>
    <t>Opěrné zdi a valy ze ŽB odolného proti agresivnímu prostředí tř. C 30/37 XF4, XD3, XC4</t>
  </si>
  <si>
    <t>-743119274</t>
  </si>
  <si>
    <t>opěrná zeď O1</t>
  </si>
  <si>
    <t>(0,4*2,026*4,665)-(0,05*2,026*(4,665-0,35))</t>
  </si>
  <si>
    <t>(0,4*2,42*3,715)-(0,05*2,42*(3,715-0,35))</t>
  </si>
  <si>
    <t>(0,4*2,42*3,485)-(0,05*2,42*(3,485-0,35))</t>
  </si>
  <si>
    <t>(0,4*2,42*2,8)-(0,05*2,42*(2,8-0,35))</t>
  </si>
  <si>
    <t>0,5*2,587*3</t>
  </si>
  <si>
    <t>opěrná zeď O2</t>
  </si>
  <si>
    <t>(0,4*2,42*4,25)-(0,05*2,42*(4,25-0,35))</t>
  </si>
  <si>
    <t>(0,4*2,587*2,593)-(0,05*2,587*2,593)</t>
  </si>
  <si>
    <t>opěrná zeď u parkoviště u schodiště</t>
  </si>
  <si>
    <t>(0,3*1,03*4,645)-(0,05*1,03*(4,645-0,19))</t>
  </si>
  <si>
    <t>(0,3*1,44*5,275)-(0,05*1,44*(5,275-0,19))</t>
  </si>
  <si>
    <t>opěrná zeď u parkoviště u cyklorampy</t>
  </si>
  <si>
    <t>((0,3*1,44*3,2)-(0,05*1,44*(3,2-0,19)))*2</t>
  </si>
  <si>
    <t>rampa schodiště</t>
  </si>
  <si>
    <t>((0,3*3,777*4,555)-((3,3*1,5)/2)-(0,735*1,5))*2</t>
  </si>
  <si>
    <t>rampa cyklostezka</t>
  </si>
  <si>
    <t>0,3*2,253*3,285</t>
  </si>
  <si>
    <t>0,3*2,253*5,098</t>
  </si>
  <si>
    <t>0,3*2,0*3,215</t>
  </si>
  <si>
    <t>0,3*1,829*5,37</t>
  </si>
  <si>
    <t>0,3*1,904*1,2*2</t>
  </si>
  <si>
    <t>327324998R</t>
  </si>
  <si>
    <t>Příplatek za zkosení horních hran 20x20 mm</t>
  </si>
  <si>
    <t>-583807470</t>
  </si>
  <si>
    <t>"opěra O2" 8,3+4,9</t>
  </si>
  <si>
    <t>"hlavní cyklostezka - opěrná stěna u parkoviště u schodiště" 9,9+11,2</t>
  </si>
  <si>
    <t>"hlavní cyklostezka - opěrná stěna naproti parkovišto u schodiště" 29,2</t>
  </si>
  <si>
    <t>327324999R</t>
  </si>
  <si>
    <t>Příplatek k cenám bednění opěrných zdí za pohledový beton</t>
  </si>
  <si>
    <t>-312333215</t>
  </si>
  <si>
    <t>"opěra O1" 1,5*14,7+2,0*3,3</t>
  </si>
  <si>
    <t>"opěra O2" 2,2*3,3+4,25*1,0+2,6*1,5</t>
  </si>
  <si>
    <t>"cyklorampa" 1,5*(6,975+11,51)+1,1*(6,8+11,4)</t>
  </si>
  <si>
    <t>"schodišťová rampa" 4,53*1,8*2+1,2*4,53*2</t>
  </si>
  <si>
    <t>"opěrná zeď u parkoviště u cyklorampy" 0,8*6,4</t>
  </si>
  <si>
    <t>"opěrná zeď u parkoviště u schodiště" 0,8*9,7</t>
  </si>
  <si>
    <t>327351211</t>
  </si>
  <si>
    <t>Bednění opěrných zdí a valů svislých i skloněných zřízení</t>
  </si>
  <si>
    <t>590302299</t>
  </si>
  <si>
    <t>"schodiště" 13,53*2*2</t>
  </si>
  <si>
    <t>"opěrná zeď O1, opěra O1" 4,665*2,026*2+3,715*2,42*2+3,485*2,42*2+2,8*2,42*2+3,0*2,587*2</t>
  </si>
  <si>
    <t>"opěra O2" 4,25*2,42*2+3,0*2,587*2+2,593*2,587*2</t>
  </si>
  <si>
    <t>"opěrná zeď u parkoviště u schodiště" 4,645*1,03*2+5,275*1,44*2</t>
  </si>
  <si>
    <t>"opěrná zeď u parkoviště u cyklorampy" 3,2*1,44*2*2</t>
  </si>
  <si>
    <t>"cyklorampa" 2,253*3,285*2+2,253*5,098*2+2*3,215*2+1,83*5,37*2+1,9*1,2*2</t>
  </si>
  <si>
    <t>"dilatace opěrná zeď O1" 1,41+1,55</t>
  </si>
  <si>
    <t>"dilatace opěrná zeď u parkoviště u schodiště" 0,75</t>
  </si>
  <si>
    <t>327351219</t>
  </si>
  <si>
    <t>Příplatek za zakřivení r zakřivení do 20 m u bednění opěrných zdí a valů</t>
  </si>
  <si>
    <t>-812071301</t>
  </si>
  <si>
    <t>"cyklorampa" 2,61*2,2*2*2</t>
  </si>
  <si>
    <t>327351221</t>
  </si>
  <si>
    <t>Bednění opěrných zdí a valů svislých i skloněných odstranění</t>
  </si>
  <si>
    <t>-787059119</t>
  </si>
  <si>
    <t>327361006</t>
  </si>
  <si>
    <t>Výztuž opěrných zdí a valů D 12 mm z betonářské oceli 10 505</t>
  </si>
  <si>
    <t>1763271213</t>
  </si>
  <si>
    <t>(0,823+2,091+1,361+0,814)*0,31+(1,43+2,76)*0,53</t>
  </si>
  <si>
    <t>Vodorovné konstrukce</t>
  </si>
  <si>
    <t>434313111</t>
  </si>
  <si>
    <t>Schody z vibrolisovaných prefabrikátů se zřízením podkladních stupňů z betonu C 12/15</t>
  </si>
  <si>
    <t>881797056</t>
  </si>
  <si>
    <t>"11 stupňů" 11*2,0</t>
  </si>
  <si>
    <t>"spodní stupeň - 2 řady" 2*2,0</t>
  </si>
  <si>
    <t>50852001R</t>
  </si>
  <si>
    <t>Schodišťový blok betonový 460x150x2000</t>
  </si>
  <si>
    <t>1581914560</t>
  </si>
  <si>
    <t>11+2</t>
  </si>
  <si>
    <t>451317777</t>
  </si>
  <si>
    <t>Podklad nebo lože pod dlažbu vodorovný nebo do sklonu 1:5 z betonu prostého tl přes 50 do 100 mm</t>
  </si>
  <si>
    <t>-434772544</t>
  </si>
  <si>
    <t>7,1+2,13</t>
  </si>
  <si>
    <t>457571111</t>
  </si>
  <si>
    <t>Filtrační vrstvy ze štěrkopísku bez zhutnění frakce od 0 až 8 do 0 až 32 mm</t>
  </si>
  <si>
    <t>-644486752</t>
  </si>
  <si>
    <t>uloženo ve 2 vrstvách po 150 mm</t>
  </si>
  <si>
    <t>"řezy F-B" 4,3*11,9</t>
  </si>
  <si>
    <t>"řez C" 3,0*2,3</t>
  </si>
  <si>
    <t>"řez A" 1,18*6,4</t>
  </si>
  <si>
    <t xml:space="preserve">"u opěry O2"  10,9*0,3</t>
  </si>
  <si>
    <t>458311121</t>
  </si>
  <si>
    <t>Výplňové klíny za opěrou z betonu prostého C 12/15 hutněného po vrstvách</t>
  </si>
  <si>
    <t>1295576137</t>
  </si>
  <si>
    <t>"opěrná zeď O1, opěra O1" 0,4*13,4+0,264*3,1</t>
  </si>
  <si>
    <t>"opěra O2" 0,264*3,0+0,264*(3,2+1,8)</t>
  </si>
  <si>
    <t>"opěrná zeď u cyklorampy, kolem rampy" 0,457*9,2</t>
  </si>
  <si>
    <t>1112470234</t>
  </si>
  <si>
    <t>"výplňový beton ve schodišťové rampě" 5,0*0,5*2,0</t>
  </si>
  <si>
    <t>"výplňový beton v cyklorampě" 23,6*0,5</t>
  </si>
  <si>
    <t>465513156R</t>
  </si>
  <si>
    <t>Dlažba svahu u opěr z upraveného lomového žulového kamene tl 150 mm do lože C 25/30 pl do 10 m2</t>
  </si>
  <si>
    <t>563383665</t>
  </si>
  <si>
    <t>911121111R1</t>
  </si>
  <si>
    <t>Dodávka a montáž zábradlí ocelového přichyceného vruty do betonového podkladu</t>
  </si>
  <si>
    <t>1320025462</t>
  </si>
  <si>
    <t>14,7+9,5+2,6+4,3+6,4</t>
  </si>
  <si>
    <t>911121111R2</t>
  </si>
  <si>
    <t>Dodávka a montáž madla ocelového přichyceného vruty do betonového podkladu</t>
  </si>
  <si>
    <t>1778167625</t>
  </si>
  <si>
    <t>4,3*2</t>
  </si>
  <si>
    <t>919726124</t>
  </si>
  <si>
    <t>Geotextilie pro ochranu, separaci a filtraci netkaná měrná hm přes 500 do 800 g/m2</t>
  </si>
  <si>
    <t>1219989528</t>
  </si>
  <si>
    <t>geotextilie 700 g/m2"</t>
  </si>
  <si>
    <t>"opěrná zeď O1" 33,3+17,5+3,95*2,76*3,1</t>
  </si>
  <si>
    <t>"opěrná zeď O2" 2,3*(3,0+3,5+2,4)+3,68+7,7</t>
  </si>
  <si>
    <t>"opěrná zeď u parkoviště u schodiště" 2,44*9,94</t>
  </si>
  <si>
    <t>"opěrná zeď u parkoviště u cyklorampy" 2,44*6,4</t>
  </si>
  <si>
    <t>"rampa schodiště" 3,9*5,0</t>
  </si>
  <si>
    <t>"rampa cyklostezka" 23,6+6,975+11,51</t>
  </si>
  <si>
    <t>919726202</t>
  </si>
  <si>
    <t>Geotextilie pro vyztužení, separaci a filtraci tkaná z PP podélná pevnost v tahu přes 15 do 50 kN/m PK TEX PP</t>
  </si>
  <si>
    <t>201865527</t>
  </si>
  <si>
    <t>"řez A" 2,1*6,4</t>
  </si>
  <si>
    <t>"u opěry O2" 11,3</t>
  </si>
  <si>
    <t>931992111</t>
  </si>
  <si>
    <t>Výplň dilatačních spár z pěnového polystyrénu tl 20 mm</t>
  </si>
  <si>
    <t>287919515</t>
  </si>
  <si>
    <t>1,53+2,508+2,996+0,82+0,942</t>
  </si>
  <si>
    <t>931994132</t>
  </si>
  <si>
    <t>Těsnění dilatační spáry betonové konstrukce silikonovým tmelem do pl 4,0 cm2</t>
  </si>
  <si>
    <t>1084962993</t>
  </si>
  <si>
    <t>"včetně předčištění, penetrace" 4,45+5,25+2,34+2,63*2+3,2*2</t>
  </si>
  <si>
    <t>931994172</t>
  </si>
  <si>
    <t>Těsnění dilatační spáry betonové konstrukce bitumenovým a asfaltovým izolačním pásem š do 500 mm</t>
  </si>
  <si>
    <t>1902819093</t>
  </si>
  <si>
    <t>"ochrana izolace pás š. 500 mm" 4,45+5,25+2,34+2,63*2+3,2*2</t>
  </si>
  <si>
    <t>"ochrana izolace pás š. 350 mm" 4,45+5,25+2,34+2,63*2+3,2*2</t>
  </si>
  <si>
    <t>931994901R</t>
  </si>
  <si>
    <t>Separační vložka šířky 150 mm (např. 2x hliníková fole)</t>
  </si>
  <si>
    <t>1720110295</t>
  </si>
  <si>
    <t>4,45+5,25+2,34+2,63*2+3,2*2</t>
  </si>
  <si>
    <t>998153131</t>
  </si>
  <si>
    <t>Přesun hmot pro samostatné zdi a valy zděné z cihel, kamene, tvárnic nebo monolitické v do 12 m</t>
  </si>
  <si>
    <t>332609492</t>
  </si>
  <si>
    <t>PSV</t>
  </si>
  <si>
    <t>Práce a dodávky PSV</t>
  </si>
  <si>
    <t>711</t>
  </si>
  <si>
    <t>Izolace proti vodě, vlhkosti a plynům</t>
  </si>
  <si>
    <t>711111001</t>
  </si>
  <si>
    <t>Provedení izolace proti zemní vlhkosti vodorovné za studena nátěrem penetračním</t>
  </si>
  <si>
    <t>1954406970</t>
  </si>
  <si>
    <t>"opěrná zeď O1" 1,45*4,665+1,45*7,2+1,45*1,925</t>
  </si>
  <si>
    <t>"opěrná zeď O2" 7,6</t>
  </si>
  <si>
    <t>"opěrná zeď u parkoviště u schodiště" 0,95*4,645+0,95*5,275</t>
  </si>
  <si>
    <t>"opěrná zeď u parkoviště u cyklorampy" 0,95*3,2*2</t>
  </si>
  <si>
    <t>"rampa schodiště" 2*4,53</t>
  </si>
  <si>
    <t>"rampa cyklostezka" 28,5</t>
  </si>
  <si>
    <t>711112001</t>
  </si>
  <si>
    <t>Provedení izolace proti zemní vlhkosti svislé za studena nátěrem penetračním</t>
  </si>
  <si>
    <t>1392817066</t>
  </si>
  <si>
    <t>4,665*1,676+4,665*1,009</t>
  </si>
  <si>
    <t>3,715*2,07+3,715*0,591</t>
  </si>
  <si>
    <t>3,485*2,07+3,485*0,591</t>
  </si>
  <si>
    <t>2,3*2,07+2,3*0,412</t>
  </si>
  <si>
    <t>3*2,207+1,28</t>
  </si>
  <si>
    <t>"paty O1" 37,4*0,37</t>
  </si>
  <si>
    <t>3*2,207</t>
  </si>
  <si>
    <t>3,75*2,07</t>
  </si>
  <si>
    <t>2,093*2,07</t>
  </si>
  <si>
    <t>"paty O2" 19,8*0,5</t>
  </si>
  <si>
    <t>4,645*0,822</t>
  </si>
  <si>
    <t>5,275*1,238</t>
  </si>
  <si>
    <t>(4,645*0,3)+(5,275*0,3)+0,676*2</t>
  </si>
  <si>
    <t>3,2*(1,25+0,28)*2+0,824</t>
  </si>
  <si>
    <t>4,53*(1,2+1,0+2*0,9)</t>
  </si>
  <si>
    <t>(3,8+2,61+5,1)*1,0+7,0*1,2+(3,8+2,61+5,1)*1,0+(1+2,615+3,3)*1,0</t>
  </si>
  <si>
    <t>11163150</t>
  </si>
  <si>
    <t>lak penetrační asfaltový</t>
  </si>
  <si>
    <t>-1670277139</t>
  </si>
  <si>
    <t>(80,66+169,498)*0,0003</t>
  </si>
  <si>
    <t>711141559</t>
  </si>
  <si>
    <t>Provedení izolace proti zemní vlhkosti pásy přitavením vodorovné NAIP</t>
  </si>
  <si>
    <t>-1413272638</t>
  </si>
  <si>
    <t>711142559</t>
  </si>
  <si>
    <t>Provedení izolace proti zemní vlhkosti pásy přitavením svislé NAIP</t>
  </si>
  <si>
    <t>1836675730</t>
  </si>
  <si>
    <t>62853004</t>
  </si>
  <si>
    <t>pás asfaltový natavitelný modifikovaný SBS s vložkou ze skleněné tkaniny a spalitelnou PE fólií nebo jemnozrnným minerálním posypem na horním povrchu tl 4,0mm</t>
  </si>
  <si>
    <t>881665335</t>
  </si>
  <si>
    <t>(80,66+169,498)*2</t>
  </si>
  <si>
    <t>500,316*1,221 "Přepočtené koeficientem množství</t>
  </si>
  <si>
    <t>998711101</t>
  </si>
  <si>
    <t>Přesun hmot tonážní pro izolace proti vodě, vlhkosti a plynům v objektech v do 6 m</t>
  </si>
  <si>
    <t>1360896727</t>
  </si>
  <si>
    <t>SO 203 - Opěrná zeď u tep...</t>
  </si>
  <si>
    <t>131251103</t>
  </si>
  <si>
    <t>Hloubení jam nezapažených v hornině třídy těžitelnosti I skupiny 3 objem do 100 m3 strojně</t>
  </si>
  <si>
    <t>-41781044</t>
  </si>
  <si>
    <t>5,4*14,5</t>
  </si>
  <si>
    <t>-100924420</t>
  </si>
  <si>
    <t>"zemina pro zpětné použití na mezideponii" 14,093</t>
  </si>
  <si>
    <t>"zemina pro zpětné použití z mezideponie" 14,093</t>
  </si>
  <si>
    <t>-818231572</t>
  </si>
  <si>
    <t>"celkový výkop" 78,3</t>
  </si>
  <si>
    <t>"zemina pro zpětný zásyp" -14,093</t>
  </si>
  <si>
    <t>-1510767137</t>
  </si>
  <si>
    <t>-2107102466</t>
  </si>
  <si>
    <t>-540609699</t>
  </si>
  <si>
    <t>"zásyp základu na vnitřní straně - 50 % vykopaná zemina, 50 % nakupovaná" 1,56*12,05</t>
  </si>
  <si>
    <t>"zásyp základu na vnější straně - 50 % vykopaná zemina, 50 % nakupovaná" 0,435*12,05</t>
  </si>
  <si>
    <t>"ochranný zásyp u dříku ŠD 0-32" 0,076*12,05</t>
  </si>
  <si>
    <t>"zásyp propustně nenamrzavé zeminy pod konstrukčními vrstvami 50 % vykopaná zemina, 50 % nakupovaná" 0,344*12,05</t>
  </si>
  <si>
    <t>1863114968</t>
  </si>
  <si>
    <t>0,916*2,035</t>
  </si>
  <si>
    <t>1373921546</t>
  </si>
  <si>
    <t>-906048685</t>
  </si>
  <si>
    <t>13,45*2,25</t>
  </si>
  <si>
    <t>-1495347205</t>
  </si>
  <si>
    <t>1447097045</t>
  </si>
  <si>
    <t>-1872160458</t>
  </si>
  <si>
    <t>284060023</t>
  </si>
  <si>
    <t>"podkladní beton" 12,25*1,85*0,1</t>
  </si>
  <si>
    <t>1608186618</t>
  </si>
  <si>
    <t>"průřezová plocha základu 0,494 m2" 12,05*0,494</t>
  </si>
  <si>
    <t>-376409894</t>
  </si>
  <si>
    <t>"bednění podkladního betonu" (12,25*2+1,85*2)*0,1</t>
  </si>
  <si>
    <t>"bednění základové desky" 12,05*0,276+12,05*0,288+2*0,469</t>
  </si>
  <si>
    <t>"dilatace" 0,469</t>
  </si>
  <si>
    <t>-628929509</t>
  </si>
  <si>
    <t>-630548897</t>
  </si>
  <si>
    <t>1,27*0,69</t>
  </si>
  <si>
    <t>1010271793</t>
  </si>
  <si>
    <t>"plocha x tloušťka" 21,668*0,29</t>
  </si>
  <si>
    <t>1975358698</t>
  </si>
  <si>
    <t>-710156386</t>
  </si>
  <si>
    <t>885533770</t>
  </si>
  <si>
    <t>"stěny" 21,668*2</t>
  </si>
  <si>
    <t>"dilatace" 0,462</t>
  </si>
  <si>
    <t>"konce stěny" 0,462*2</t>
  </si>
  <si>
    <t>227176442</t>
  </si>
  <si>
    <t>-413214232</t>
  </si>
  <si>
    <t>1,257*0,31</t>
  </si>
  <si>
    <t>451486562</t>
  </si>
  <si>
    <t>-1884523930</t>
  </si>
  <si>
    <t>"uloženo ve 2 vrstvách po 150 mm" 0,575*12,05</t>
  </si>
  <si>
    <t>-1798335128</t>
  </si>
  <si>
    <t>(0,24+0,074)*12,05</t>
  </si>
  <si>
    <t>1086417538</t>
  </si>
  <si>
    <t>-414763154</t>
  </si>
  <si>
    <t>-612590331</t>
  </si>
  <si>
    <t>"geotextilie 700 g/m2" 2,93*12,05</t>
  </si>
  <si>
    <t>1471796990</t>
  </si>
  <si>
    <t>2,4*12,05</t>
  </si>
  <si>
    <t>2013370720</t>
  </si>
  <si>
    <t>312480421</t>
  </si>
  <si>
    <t>"včetně předčištění, penetrace" 1,41</t>
  </si>
  <si>
    <t>1542694502</t>
  </si>
  <si>
    <t>"ochrana izolace pás š. 500 mm" 3,19+1,31</t>
  </si>
  <si>
    <t>"ochrana izolace pás š. 350 mm" 3,19+1,31</t>
  </si>
  <si>
    <t>Separační vložka šířky 150 mm (např. 2x hliníková folie)</t>
  </si>
  <si>
    <t>-1310093790</t>
  </si>
  <si>
    <t>3,19+1,31</t>
  </si>
  <si>
    <t>1259932506</t>
  </si>
  <si>
    <t>-956022430</t>
  </si>
  <si>
    <t>"základová deska" (1,102+0,3)*12,05</t>
  </si>
  <si>
    <t>-446857897</t>
  </si>
  <si>
    <t>"základová deska" 12,05*(0,276+0,288)+0,469*2</t>
  </si>
  <si>
    <t>"dřík" 12,05*(0,725+1,4)+0,269*2</t>
  </si>
  <si>
    <t>-1288026906</t>
  </si>
  <si>
    <t>(16,894+33,878)*0,0003</t>
  </si>
  <si>
    <t>1796094402</t>
  </si>
  <si>
    <t>16,894*2 "Přepočtené koeficientem množství</t>
  </si>
  <si>
    <t>-1049833874</t>
  </si>
  <si>
    <t>33,878*2 "Přepočtené koeficientem množství</t>
  </si>
  <si>
    <t>240625675</t>
  </si>
  <si>
    <t>(33,788+67,756)*2</t>
  </si>
  <si>
    <t>203,088*1,221 "Přepočtené koeficientem množství</t>
  </si>
  <si>
    <t>-1801133365</t>
  </si>
  <si>
    <t>SO 204 - Opěrná zeď u prá...</t>
  </si>
  <si>
    <t>131251102</t>
  </si>
  <si>
    <t>Hloubení jam nezapažených v hornině třídy těžitelnosti I skupiny 3 objem do 50 m3 strojně</t>
  </si>
  <si>
    <t>-266371826</t>
  </si>
  <si>
    <t>17,5*2,5+1,0*4,8</t>
  </si>
  <si>
    <t>1331304142</t>
  </si>
  <si>
    <t>"zemina pro zpětné použití na mezideponii" 10,742</t>
  </si>
  <si>
    <t>"zemina pro zpětné použití z mezideponie" 10,742</t>
  </si>
  <si>
    <t>-1143636569</t>
  </si>
  <si>
    <t>"celkový výkop" 48,550</t>
  </si>
  <si>
    <t>"zemina pro zpětný zásyp" -10,742</t>
  </si>
  <si>
    <t>355291456</t>
  </si>
  <si>
    <t>807625069</t>
  </si>
  <si>
    <t>-2128662506</t>
  </si>
  <si>
    <t>50 % vykopaná zemina, 50 % nakupovaná</t>
  </si>
  <si>
    <t>"zásyp na boční straně" 0,99*4,8</t>
  </si>
  <si>
    <t>"zásyp podél dlouhé strany, směr komunikace" 0,46*7,55+0,73*(23-7,55)</t>
  </si>
  <si>
    <t>"záyp na konci opěrné zdi" 0,99*2,0</t>
  </si>
  <si>
    <t>-2014657339</t>
  </si>
  <si>
    <t>-1620490305</t>
  </si>
  <si>
    <t>13,45*2,25+(1,75+0,7)*4,5</t>
  </si>
  <si>
    <t>211571112</t>
  </si>
  <si>
    <t>Výplň odvodňovacích žeber nebo trativodů štěrkopískem netříděným</t>
  </si>
  <si>
    <t>1582645255</t>
  </si>
  <si>
    <t>12,46*0,3</t>
  </si>
  <si>
    <t>"odpočet potrubí" -3,1415*0,08*0,08*23,0</t>
  </si>
  <si>
    <t>-956922435</t>
  </si>
  <si>
    <t>-1683396750</t>
  </si>
  <si>
    <t>-252953937</t>
  </si>
  <si>
    <t>-604088255</t>
  </si>
  <si>
    <t>(15,1*1,3+7,25*1,3)*0,1</t>
  </si>
  <si>
    <t>3,1*1,3*0,1</t>
  </si>
  <si>
    <t>1926687072</t>
  </si>
  <si>
    <t>"průřezová plocha základu 0,248 m2" 0,248*23,0-1,0*1,05*0,25+0,248*4,0</t>
  </si>
  <si>
    <t>973084434</t>
  </si>
  <si>
    <t>"bednění podkladního betonu"(15,1*2+1,3*2+7,25*2+1,3*2+1,3+3,1*2)*0,1</t>
  </si>
  <si>
    <t>"bednění základové desky" 14,9*0,25+14,9*0,216+7,05*0,25+6,85*0,216</t>
  </si>
  <si>
    <t>"bednění základové desky - boční část" 4,2*0,25+4,0*0,216</t>
  </si>
  <si>
    <t>"čela" 0,248*4</t>
  </si>
  <si>
    <t>66037224</t>
  </si>
  <si>
    <t>2048089998</t>
  </si>
  <si>
    <t>1,76*0,69</t>
  </si>
  <si>
    <t>-2005840715</t>
  </si>
  <si>
    <t>0,278*(5,2*3)-0,7*0,4*0,2</t>
  </si>
  <si>
    <t>0,328*(5,2+2,15+4,0)-0,3*0,65*0,2</t>
  </si>
  <si>
    <t>231395125</t>
  </si>
  <si>
    <t>-426827579</t>
  </si>
  <si>
    <t>1927776473</t>
  </si>
  <si>
    <t>(1,35*5,2*3)*2</t>
  </si>
  <si>
    <t>1,60*(4,2+5,2+2,2)+1,6*(5,2+2,0+4,0)</t>
  </si>
  <si>
    <t>"dilatace" 0,2</t>
  </si>
  <si>
    <t>"konce stěny" 0,278+0,328</t>
  </si>
  <si>
    <t>1510248162</t>
  </si>
  <si>
    <t>-574766765</t>
  </si>
  <si>
    <t>1,76*0,31</t>
  </si>
  <si>
    <t>944417807</t>
  </si>
  <si>
    <t>29,395*0,3</t>
  </si>
  <si>
    <t>1368974969</t>
  </si>
  <si>
    <t>"geotextilie 700 g/m2, část zdi u domu, strana k domu" 0,55*23,0</t>
  </si>
  <si>
    <t>263357865</t>
  </si>
  <si>
    <t>931992111R</t>
  </si>
  <si>
    <t>Vložení pěnového polystyrénu tl 20 mm do smršťovací spáry</t>
  </si>
  <si>
    <t>-1495626822</t>
  </si>
  <si>
    <t>1,6*2*0,04</t>
  </si>
  <si>
    <t>1,35*2*2*0,04</t>
  </si>
  <si>
    <t>-1536700146</t>
  </si>
  <si>
    <t>"dilatační - včetně předčištění, penetrace" 0,95</t>
  </si>
  <si>
    <t>"smršťovací - včetně předčištění, penetrace" 1,6+1,35*2</t>
  </si>
  <si>
    <t>-158405393</t>
  </si>
  <si>
    <t>"ochrana izolace pás š. 500 mm" 1,6+1,35*2</t>
  </si>
  <si>
    <t>"ochrana izolace pás š. 350 mm" 1,6+1,35*2</t>
  </si>
  <si>
    <t>1177709577</t>
  </si>
  <si>
    <t>1,6+1,35*2</t>
  </si>
  <si>
    <t>953332901R</t>
  </si>
  <si>
    <t>Proříznutí smršťovací spáry</t>
  </si>
  <si>
    <t>2095566915</t>
  </si>
  <si>
    <t>"dřík zdi výšky 1,6 m" 1,6*2*0,05</t>
  </si>
  <si>
    <t>"dřík zdi výšky 1,85 m" 1,35*2*2*0,05</t>
  </si>
  <si>
    <t>1276545042</t>
  </si>
  <si>
    <t>1013871212</t>
  </si>
  <si>
    <t>"část zdi u domu, strana do komunikace" 0,851*23,0</t>
  </si>
  <si>
    <t>"boční část směrem dovnitř" 0,851*3,1</t>
  </si>
  <si>
    <t>-1349774171</t>
  </si>
  <si>
    <t>"část zdi u domu, strana k domu" 0,55*23,0</t>
  </si>
  <si>
    <t>"část zdi u domu, strana do komunikace" 21,17</t>
  </si>
  <si>
    <t>"boční část směrem ven" 1,65*4,2</t>
  </si>
  <si>
    <t>"boční část směrem dovnitř" 0,8*3,1</t>
  </si>
  <si>
    <t>2143311606</t>
  </si>
  <si>
    <t>(22,211+43,23)*0,0003</t>
  </si>
  <si>
    <t>-1597681552</t>
  </si>
  <si>
    <t>22,211*2 "Přepočtené koeficientem množství</t>
  </si>
  <si>
    <t>-1780037319</t>
  </si>
  <si>
    <t>43,23*2 "Přepočtené koeficientem množství</t>
  </si>
  <si>
    <t>-1014995037</t>
  </si>
  <si>
    <t>(44,422+86,46)*2</t>
  </si>
  <si>
    <t>261,764*1,221 "Přepočtené koeficientem množství</t>
  </si>
  <si>
    <t>711161274</t>
  </si>
  <si>
    <t>Provedení izolace proti zemní vlhkosti svislé z nopové fólie výška nopu do 20 mm</t>
  </si>
  <si>
    <t>-810730512</t>
  </si>
  <si>
    <t>"folie u domu" 1,0*23,0</t>
  </si>
  <si>
    <t>28323005</t>
  </si>
  <si>
    <t>fólie profilovaná (nopová) drenážní HDPE s výškou nopů 8mm</t>
  </si>
  <si>
    <t>1534699713</t>
  </si>
  <si>
    <t>23*1,221 "Přepočtené koeficientem množství</t>
  </si>
  <si>
    <t>285395277</t>
  </si>
  <si>
    <t>SO 301 - Kanalizace dešťová</t>
  </si>
  <si>
    <t>Soupis:</t>
  </si>
  <si>
    <t>SO 301 - Dešťová kanalizace</t>
  </si>
  <si>
    <t>Pardubice</t>
  </si>
  <si>
    <t>VIS Vodohospodářsko-inženýrské služby spol. s r.o.</t>
  </si>
  <si>
    <t>115101201</t>
  </si>
  <si>
    <t>Čerpání vody na dopravní výšku do 10 m s uvažovaným průměrným přítokem do 500 l/min</t>
  </si>
  <si>
    <t>hod</t>
  </si>
  <si>
    <t>569153329</t>
  </si>
  <si>
    <t>čerpání při zastižení podzemní vody</t>
  </si>
  <si>
    <t>30*12</t>
  </si>
  <si>
    <t>115101301</t>
  </si>
  <si>
    <t>Pohotovost záložní čerpací soupravy pro dopravní výšku do 10 m s uvažovaným průměrným přítokem do 500 l/min</t>
  </si>
  <si>
    <t>den</t>
  </si>
  <si>
    <t>-90371946</t>
  </si>
  <si>
    <t>Hloubení nezapažených jam a zářezů strojně s urovnáním dna do předepsaného profilu a spádu v hornině třídy těžitelnosti I skupiny 3 přes 100 do 500 m3</t>
  </si>
  <si>
    <t>746292643</t>
  </si>
  <si>
    <t xml:space="preserve">výkop pro vsakovací galerii, viz D.1.1.2.1.6 </t>
  </si>
  <si>
    <t>rozměry : 5,46-6,06mx68,66-69,26m, hloubka 0,95 m (po odstranění povrchů)</t>
  </si>
  <si>
    <t>377,234</t>
  </si>
  <si>
    <t>132254203</t>
  </si>
  <si>
    <t>Hloubení zapažených rýh šířky přes 800 do 2 000 mm strojně s urovnáním dna do předepsaného profilu a spádu v hornině třídy těžitelnosti I skupiny 3 přes 50 do 100 m3</t>
  </si>
  <si>
    <t>-876808579</t>
  </si>
  <si>
    <t>stoka D, celková délka 60,9 m, průměrná hloubka 0,58 m (po odstranění povrchů)</t>
  </si>
  <si>
    <t>60,9*1,1*0,58</t>
  </si>
  <si>
    <t>přípojky - přepojení, bezpečnostní přepady, propoje</t>
  </si>
  <si>
    <t>(72,2+4,4)*1,1*0,58</t>
  </si>
  <si>
    <t xml:space="preserve">rozšíření na šachty - 4 šachty </t>
  </si>
  <si>
    <t>4*1,8*0,5*0,58</t>
  </si>
  <si>
    <t>151811131</t>
  </si>
  <si>
    <t>Zřízení pažicích boxů pro pažení a rozepření stěn rýh podzemního vedení hloubka výkopu do 4 m, šířka do 1,2 m</t>
  </si>
  <si>
    <t>1372233845</t>
  </si>
  <si>
    <t>pažení výkopů kanalizace, průměrná hloubka 1,08 m</t>
  </si>
  <si>
    <t>(72,2+65,3)*1,08</t>
  </si>
  <si>
    <t>151811231</t>
  </si>
  <si>
    <t>Odstranění pažicích boxů pro pažení a rozepření stěn rýh podzemního vedení hloubka výkopu do 4 m, šířka do 1,2 m</t>
  </si>
  <si>
    <t>1952424784</t>
  </si>
  <si>
    <t>148,5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</si>
  <si>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</si>
  <si>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276536307</t>
  </si>
  <si>
    <t>odvoz vytěžené zeminy na skládku, předpoklad skládky do 15 km</t>
  </si>
  <si>
    <t>377,234+89,813</t>
  </si>
  <si>
    <t xml:space="preserve"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</t>
  </si>
  <si>
    <t>450841680</t>
  </si>
  <si>
    <t>zbytná zemina na skládku, předpoklad skládky do 15 km</t>
  </si>
  <si>
    <t>467,047*5</t>
  </si>
  <si>
    <t>171201221</t>
  </si>
  <si>
    <t>Poplatek za uložení stavebního odpadu na skládce (skládkovné) zeminy a kamení zatříděného do Katalogu odpadů pod kódem 17 05 04</t>
  </si>
  <si>
    <t>517491369</t>
  </si>
  <si>
    <t>přebytečná zemina, předpoklad zeminy nevhodné k recyklaci, skládka do 10 km</t>
  </si>
  <si>
    <t>467,047*1,9</t>
  </si>
  <si>
    <t>Zásyp sypaninou z jakékoliv horniny strojně s uložením výkopku ve vrstvách se zhutněním jam, šachet, rýh nebo kolem objektů v těchto vykopávkách</t>
  </si>
  <si>
    <t>460347990</t>
  </si>
  <si>
    <t>zásyp výkopů (odpočty podsyp, obetonování) - štěrkopísek hutněný po vrstvách</t>
  </si>
  <si>
    <t>(377,234+89,813)-(16,025+41,765+95,576+37,488)</t>
  </si>
  <si>
    <t>58337302</t>
  </si>
  <si>
    <t>štěrkopísek frakce 0/16</t>
  </si>
  <si>
    <t>682348932</t>
  </si>
  <si>
    <t>zásyp hutněný po vrstvách</t>
  </si>
  <si>
    <t>276,193*1,9</t>
  </si>
  <si>
    <t>212751102</t>
  </si>
  <si>
    <t>Trativody z drenážních a melioračních trubek pro meliorace, dočasné nebo odlehčovací drenáže se zřízením štěrkového lože pod trubky a s jejich obsypem v otevřeném výkopu trubka flexibilní PVC-U SN 4 celoperforovaná 360° DN 65</t>
  </si>
  <si>
    <t>-28223260</t>
  </si>
  <si>
    <t>dočasná drenáž ve výkopu v případě výskytu podzemní vody, předpoklad</t>
  </si>
  <si>
    <t>72,2+65,3</t>
  </si>
  <si>
    <t>213141113</t>
  </si>
  <si>
    <t>Zřízení vrstvy z geotextilie filtrační, separační, odvodňovací, ochranné, výztužné nebo protierozní v rovině nebo ve sklonu do 1:5, šířky přes 6 do 8,5 m</t>
  </si>
  <si>
    <t>-1446297747</t>
  </si>
  <si>
    <t>podkladní vrstva geotextilie pod vsakovací galerii</t>
  </si>
  <si>
    <t>67,2*4,06</t>
  </si>
  <si>
    <t>69311060</t>
  </si>
  <si>
    <t>geotextilie netkaná separační, ochranná, filtrační, drenážní PP 200g/m2</t>
  </si>
  <si>
    <t>-1841261430</t>
  </si>
  <si>
    <t>272,832</t>
  </si>
  <si>
    <t>272,832*1,1845 "Přepočtené koeficientem množství</t>
  </si>
  <si>
    <t>359901211</t>
  </si>
  <si>
    <t>Monitoring stok (kamerový systém) jakékoli výšky nová kanalizace</t>
  </si>
  <si>
    <t>-2052930942</t>
  </si>
  <si>
    <t>kamerové zkoušky nových stok a napojení</t>
  </si>
  <si>
    <t>451541111</t>
  </si>
  <si>
    <t>Lože pod potrubí, stoky a drobné objekty v otevřeném výkopu ze štěrkodrtě 0-63 mm</t>
  </si>
  <si>
    <t>662946181</t>
  </si>
  <si>
    <t>vsakovací galerie - vyrovnávací vrstva, štěrk 4/8, hutněný, viz D.1.1.2.1.6</t>
  </si>
  <si>
    <t>68,66*5,46*0,1</t>
  </si>
  <si>
    <t>452112112</t>
  </si>
  <si>
    <t>Osazení betonových dílců prstenců nebo rámů pod poklopy a mříže, výšky do 100 mm</t>
  </si>
  <si>
    <t>26743934</t>
  </si>
  <si>
    <t>1+1</t>
  </si>
  <si>
    <t>BBC.0075282.URS</t>
  </si>
  <si>
    <t>Prstenec TBW-Q 600/60/120</t>
  </si>
  <si>
    <t>-670667084</t>
  </si>
  <si>
    <t>BBC.0075281.URS</t>
  </si>
  <si>
    <t>Prstenec TBW-Q 600/40/120</t>
  </si>
  <si>
    <t>-639797093</t>
  </si>
  <si>
    <t>452112122</t>
  </si>
  <si>
    <t>Osazení betonových dílců prstenců nebo rámů pod poklopy a mříže, výšky přes 100 do 200 mm</t>
  </si>
  <si>
    <t>-1504888291</t>
  </si>
  <si>
    <t>BBC.0075285.URS</t>
  </si>
  <si>
    <t>Prstenec TBW-Q 600/120/120</t>
  </si>
  <si>
    <t>-362962252</t>
  </si>
  <si>
    <t>452311131</t>
  </si>
  <si>
    <t>Podkladní a zajišťovací konstrukce z betonu prostého v otevřeném výkopu bez zvýšených nároků na prostředí desky pod potrubí, stoky a drobné objekty z betonu tř. C 12/15</t>
  </si>
  <si>
    <t>-493537095</t>
  </si>
  <si>
    <t>podkladní beton pod stoky a objekty, beton C12/15 S1, tl. 100 mm, viz D.1.1</t>
  </si>
  <si>
    <t>(72,2+65,3)*1,1*0,1+4*1,5*1,5*0,1</t>
  </si>
  <si>
    <t>871353123</t>
  </si>
  <si>
    <t>Montáž kanalizačního potrubí z tvrdého PVC-U hladkého plnostěnného tuhost SN 12 DN 200</t>
  </si>
  <si>
    <t>-2042057233</t>
  </si>
  <si>
    <t>propoje od uličních vpustí, okapů a zasakovacích šachet (VŠ), úseky celkem 72,2 m</t>
  </si>
  <si>
    <t>72,2</t>
  </si>
  <si>
    <t>28611107</t>
  </si>
  <si>
    <t>trubka kanalizační PVC-U plnostěnná jednovrstvá s rázovou odolností DN 200x6000mm SN12</t>
  </si>
  <si>
    <t>-1173708537</t>
  </si>
  <si>
    <t>včetně rezervy 10%</t>
  </si>
  <si>
    <t>72,2*1,1</t>
  </si>
  <si>
    <t>871363123</t>
  </si>
  <si>
    <t>Montáž kanalizačního potrubí z tvrdého PVC-U hladkého plnostěnného tuhost SN 12 DN 250</t>
  </si>
  <si>
    <t>-2045066201</t>
  </si>
  <si>
    <t>stoka D, celková délka 60,9 m</t>
  </si>
  <si>
    <t>60,9</t>
  </si>
  <si>
    <t>bezpečnostní přepad vsakovací galerie, celková délka 4,4 m</t>
  </si>
  <si>
    <t>4,4</t>
  </si>
  <si>
    <t>28611108</t>
  </si>
  <si>
    <t>trubka kanalizační PVC-U plnostěnná jednovrstvá s rázovou odolností DN 250x6000mm SN12</t>
  </si>
  <si>
    <t>-1498241359</t>
  </si>
  <si>
    <t>včetně 10% rezervy</t>
  </si>
  <si>
    <t>65,3*1,1</t>
  </si>
  <si>
    <t>877350320</t>
  </si>
  <si>
    <t>Montáž tvarovek na kanalizačním plastovém potrubí z PP nebo PVC-U hladkého plnostěnného odboček DN 200</t>
  </si>
  <si>
    <t>1177841180</t>
  </si>
  <si>
    <t>napojení odtoku od VŠ4</t>
  </si>
  <si>
    <t>28651033</t>
  </si>
  <si>
    <t>odbočka kanalizační PVC-U plnostěnná s rázovou odolností DN 200/200/45°</t>
  </si>
  <si>
    <t>942847599</t>
  </si>
  <si>
    <t>877360320</t>
  </si>
  <si>
    <t>Montáž tvarovek na kanalizačním plastovém potrubí z PP nebo PVC-U hladkého plnostěnného odboček DN 250</t>
  </si>
  <si>
    <t>-1844293867</t>
  </si>
  <si>
    <t>napojení střešního okapu a odtok od UV2 a UV3</t>
  </si>
  <si>
    <t>1+1+1</t>
  </si>
  <si>
    <t>28651035</t>
  </si>
  <si>
    <t>odbočka kanalizační PVC-U plnostěnná s rázovou odolností DN 250/200/45°</t>
  </si>
  <si>
    <t>-870319174</t>
  </si>
  <si>
    <t>892351111</t>
  </si>
  <si>
    <t>Tlakové zkoušky vodou na potrubí DN 150 nebo 200</t>
  </si>
  <si>
    <t>926638256</t>
  </si>
  <si>
    <t>zkouška těsnosti kanalizace - DN 200</t>
  </si>
  <si>
    <t>892372111</t>
  </si>
  <si>
    <t>Tlakové zkoušky vodou zabezpečení konců potrubí při tlakových zkouškách DN do 300</t>
  </si>
  <si>
    <t>-1032100683</t>
  </si>
  <si>
    <t>892381111</t>
  </si>
  <si>
    <t>Tlakové zkoušky vodou na potrubí DN 250, 300 nebo 350</t>
  </si>
  <si>
    <t>-805765263</t>
  </si>
  <si>
    <t>zkouška těsnosti kanalizace - DN 250</t>
  </si>
  <si>
    <t>65,3</t>
  </si>
  <si>
    <t>894410100</t>
  </si>
  <si>
    <t xml:space="preserve">Osazení betonových dílců šachet kanalizačních dno DN 1000, výšky  do 500 mm</t>
  </si>
  <si>
    <t>242164725</t>
  </si>
  <si>
    <t>osazení šachtové dno TBZ-Q.1 500/1000 XA3, viz D.1.1.2.1.2</t>
  </si>
  <si>
    <t>59224548</t>
  </si>
  <si>
    <t>dno betonové šachty DN 1000 kanalizační výšky 50cm</t>
  </si>
  <si>
    <t>1496178819</t>
  </si>
  <si>
    <t>894410102</t>
  </si>
  <si>
    <t>Osazení betonových dílců šachet kanalizačních dno DN 1000, výšky 800 mm</t>
  </si>
  <si>
    <t>281488617</t>
  </si>
  <si>
    <t>osazení šachtové dno TBZ-Q.1 800/1000 XA3, viz D.1.1.2.1.2</t>
  </si>
  <si>
    <t>59224338</t>
  </si>
  <si>
    <t>dno betonové šachty DN 1000 kanalizační výšky 80cm</t>
  </si>
  <si>
    <t>-915045238</t>
  </si>
  <si>
    <t>59226072</t>
  </si>
  <si>
    <t>těsnění elastomerové šachtové DN 1000</t>
  </si>
  <si>
    <t>208707284</t>
  </si>
  <si>
    <t>894410303</t>
  </si>
  <si>
    <t>Osazení betonových dílců šachet kanalizačních deska zákrytová DN 1200</t>
  </si>
  <si>
    <t>-1139413608</t>
  </si>
  <si>
    <t>osazení šachtové dno TZK-Q.1 1000x625/200 D 400, viz D.1.1.2.1.2</t>
  </si>
  <si>
    <t>59224542</t>
  </si>
  <si>
    <t>deska betonová zákrytová šachty DN 1200 kanalizační 120/62,5x25cm</t>
  </si>
  <si>
    <t>19656975</t>
  </si>
  <si>
    <t>895941343</t>
  </si>
  <si>
    <t>Osazení vpusti uliční z betonových dílců DN 500 dno vysoké s kalištěm</t>
  </si>
  <si>
    <t>-915628020</t>
  </si>
  <si>
    <t>uliční vpusti, viz D.1.1.2.1.4</t>
  </si>
  <si>
    <t>PFB.1110008</t>
  </si>
  <si>
    <t xml:space="preserve">Dílce dešťové vpustě  TBV-Q 50/49 KV</t>
  </si>
  <si>
    <t>-44314349</t>
  </si>
  <si>
    <t>895941351</t>
  </si>
  <si>
    <t>Osazení vpusti uliční z betonových dílců DN 500 skruž horní pro čtvercovou vtokovou mříž</t>
  </si>
  <si>
    <t>-1169054385</t>
  </si>
  <si>
    <t>PFB.1110001</t>
  </si>
  <si>
    <t xml:space="preserve">Dílce dešťové vpustě  TBV-Q 50/20 CP</t>
  </si>
  <si>
    <t>1771682030</t>
  </si>
  <si>
    <t>895941366</t>
  </si>
  <si>
    <t>Osazení vpusti uliční z betonových dílců DN 500 skruž průběžná s výtokem</t>
  </si>
  <si>
    <t>849321299</t>
  </si>
  <si>
    <t>PFB.1110005</t>
  </si>
  <si>
    <t xml:space="preserve">Dílce dešťové vpustě  TBV-Q 50/59 SO 15</t>
  </si>
  <si>
    <t>1159832935</t>
  </si>
  <si>
    <t>897172124</t>
  </si>
  <si>
    <t>Akumulační boxy z polypropylenu PP pro retenci dešťových vod pod plochy zatížené nákladními automobily o celkovém akumulačním objemu přes 60 do 250 m3</t>
  </si>
  <si>
    <t>-1462979697</t>
  </si>
  <si>
    <t>montáž vsakovací galerie na upravený podklad, viz D.1.1.2.1.6</t>
  </si>
  <si>
    <t>91,8</t>
  </si>
  <si>
    <t>897172124-01</t>
  </si>
  <si>
    <t>Vsakovací galerie, rozměry 67,25x4,06x0,35m, užitný objem 91,8 m3. Kompletní dodávka vsakovací galerie včetně komponentů nutných k sestavení a zajištění plné funkčnosti zařízení.</t>
  </si>
  <si>
    <t>kpl</t>
  </si>
  <si>
    <t>1100338576</t>
  </si>
  <si>
    <t>vsakovací galerie,užitný objem 91,8 m3</t>
  </si>
  <si>
    <t>899104112</t>
  </si>
  <si>
    <t>Osazení poklopů litinových, ocelových nebo železobetonových včetně rámů pro třídu zatížení D400, E600</t>
  </si>
  <si>
    <t>-778794736</t>
  </si>
  <si>
    <t>revizní kanalizační šachty, viz D.1.1.2.2.2</t>
  </si>
  <si>
    <t>55241402</t>
  </si>
  <si>
    <t>poklop šachtový s rámem DN 600 třída D400 bez odvětrání</t>
  </si>
  <si>
    <t>-1794132197</t>
  </si>
  <si>
    <t>poklop a rám, D400, bez odvětrání</t>
  </si>
  <si>
    <t>89913211-02</t>
  </si>
  <si>
    <t xml:space="preserve">Napojení nových propojů - odhalení stávajícího potrubí, vybourání a vyčištění, případná manipulace.  Provedení prací včetně potřebného materiálu (odbočky, kolena) a případných dodavatelských prací.</t>
  </si>
  <si>
    <t>2132429856</t>
  </si>
  <si>
    <t>provedení prací, montáž včetně potřebného materiálu</t>
  </si>
  <si>
    <t>899204112</t>
  </si>
  <si>
    <t>Osazení mříží litinových včetně rámů a košů na bahno pro třídu zatížení D400, E600</t>
  </si>
  <si>
    <t>1664295080</t>
  </si>
  <si>
    <t>59224481</t>
  </si>
  <si>
    <t>mříž vtoková s rámem pro uliční vpusť 500x500, zatížení 40 tun</t>
  </si>
  <si>
    <t>866716315</t>
  </si>
  <si>
    <t>899623141</t>
  </si>
  <si>
    <t>Obetonování potrubí nebo zdiva stok betonem prostým v otevřeném výkopu, betonem tř. C 12/15</t>
  </si>
  <si>
    <t>1401826225</t>
  </si>
  <si>
    <t>obetonování potrubí, beton C 12/15 S1, viz D.1.1</t>
  </si>
  <si>
    <t>65,3*0,33+72,2*0,28</t>
  </si>
  <si>
    <t>899722111</t>
  </si>
  <si>
    <t>Krytí potrubí z plastů výstražnou fólií z PVC šířky 20 cm</t>
  </si>
  <si>
    <t>-1686092381</t>
  </si>
  <si>
    <t>kanalizační stoka a propoje</t>
  </si>
  <si>
    <t>(65,3+72,2)*1,1</t>
  </si>
  <si>
    <t>998276101</t>
  </si>
  <si>
    <t>Přesun hmot pro trubní vedení hloubené z trub z plastických hmot nebo sklolaminátových pro vodovody nebo kanalizace v otevřeném výkopu dopravní vzdálenost do 15 m</t>
  </si>
  <si>
    <t>475624002</t>
  </si>
  <si>
    <t>266,049</t>
  </si>
  <si>
    <t>VRN - Vedlejší a rozpočtové náklady</t>
  </si>
  <si>
    <t>Vytyčení prostorové polohy stavebních objektů, vytýčení hranic pozemků, vytýčení obvodu staveniště</t>
  </si>
  <si>
    <t>-417692946</t>
  </si>
  <si>
    <t xml:space="preserve">Vytyčení stavby (případně pozemků nebo provedení jiných geodetických prací) před zahájením realizace prací osobou odborně způsobilou v oboru </t>
  </si>
  <si>
    <t>Zařízení staveniště včetně všech nákladů spojených s jeho zřízením provozem, zabezpečením a likvidací</t>
  </si>
  <si>
    <t>-716536873</t>
  </si>
  <si>
    <t>- zařízení staveniště - zřízení, provoz, likvidace</t>
  </si>
  <si>
    <t>- zajištění místnosti pro TDI včetně vybavení</t>
  </si>
  <si>
    <t>- zajištění napojení zařízení staveniště na sítě, provoz, likvidace</t>
  </si>
  <si>
    <t>- ochrana zařízení staveniště, oplocení, ostraha, likvidace</t>
  </si>
  <si>
    <t>- ochrana životního prostředí v prostoru staveniště</t>
  </si>
  <si>
    <t>- zajištění péče o nepředané objekty a konstrukce stavby</t>
  </si>
  <si>
    <t>- obnova povrchů dotčených provozem zařízení staveniště</t>
  </si>
  <si>
    <t>Projednání a zajištění užívání komunikací -</t>
  </si>
  <si>
    <t>1078550706</t>
  </si>
  <si>
    <t xml:space="preserve">- předložení a zajištění schválení DIO od příslušných orgánů v rozsahu nezbytně nutném </t>
  </si>
  <si>
    <t>pro řádné a bezpečné provádění stavby, zajištění rozhodnutí, písemného protokolu,</t>
  </si>
  <si>
    <t>zápis v SD</t>
  </si>
  <si>
    <t>- zajištění kompenzačních plateb správci pozemních komunikací - komunikace II. a III. tř</t>
  </si>
  <si>
    <t>- provedení dopravního značení po celou dobu výstavby, vč. úhrady poplatků za zvláštní</t>
  </si>
  <si>
    <t>užívání komunikací,</t>
  </si>
  <si>
    <t>- údržba dopravního značení</t>
  </si>
  <si>
    <t>Inženýrské sítě - zajištění vyjádření o existenci a následné vytyčení sítí, zajištění aktuálně platných vyjádření správců sítí a vyjádření orgánů státní správy. Zajištění kopání sond pro zjištění existence sítí.</t>
  </si>
  <si>
    <t>-1722771885</t>
  </si>
  <si>
    <t>vytyčení sítí - vytyčení, aktualizace vyjádření správců, protokoly o předání, poplatky</t>
  </si>
  <si>
    <t>Plán zásad organizace výstavby včetně dokumentace technického stavu stávajících nemovitostí a objektů před zahájením prací, sledování vlivů provádění stavby na okolní objekty. Pořízení písemné zprávy, fotodokumentace, video, zákresy.</t>
  </si>
  <si>
    <t>519322567</t>
  </si>
  <si>
    <t>pasportizace stávajících nemovitostí a pozemků a jejich příslušenství</t>
  </si>
  <si>
    <t>fotodokumentace stavu nemovitostí a pozemků před započetím prací</t>
  </si>
  <si>
    <t>fotodokumentace stavu nemovitostí a pozemků v průběhu provádění prací</t>
  </si>
  <si>
    <t>Zajištění informací o stavbě - umístění stavebního povolení na viditelné místo, umístění informačních údajů o dokončené stavbě.</t>
  </si>
  <si>
    <t>1114082397</t>
  </si>
  <si>
    <t>Vypracování Havarijních, Provozních, Povodňových, Požárních a jiných řádů a předpisů nutných pro realizaci a předání díla. Vypracování návrhů a jejich projednání a odsouhlasení pracovníky správních orgánů.</t>
  </si>
  <si>
    <t>-1061215858</t>
  </si>
  <si>
    <t>vypracování havarijního plánu a plnění opatření z něj vyplývajících</t>
  </si>
  <si>
    <t>Ochrana životního prostředí v prostoru staveniště - zejména ochrana zeleně rostoucí v prostoru staveniště (ochrana stromů, kořenových systémů), monitoring a případné měření a sledování hlukové hladiny, sledování prašnosti a její snižování, předcházení a p</t>
  </si>
  <si>
    <t>1011665893</t>
  </si>
  <si>
    <t xml:space="preserve">Geodetické práce při provádění prací - doměření stavby  pro účely probíhající výstavby (doměření polohopisu, vytyčování lomových bodů v případě změny jejich umístění oproti PD).</t>
  </si>
  <si>
    <t>-422021222</t>
  </si>
  <si>
    <t>provádění geodetických prací v průběhu provádění stavebních prací</t>
  </si>
  <si>
    <t>Geodetické práce po dokončení prací - vyhotovení geometrického zaměření skutečného stavu provedení díla ve 3 vyhotoveních listinné a 1 digitální formě předepsaného formátu, včetně přeložek, přípojek, křížení sítí atd.</t>
  </si>
  <si>
    <t>1913261280</t>
  </si>
  <si>
    <t xml:space="preserve">zaměření skutečného provedení díla zpracované v tištěné a elektronické podobě </t>
  </si>
  <si>
    <t>Dokumentace skutečného provedení stavby - vyhotovení v listinné podobě ( 2x) a digitální na CD (1x) veformátech .doc, .xls, .dwg, .dxf.</t>
  </si>
  <si>
    <t>-662281240</t>
  </si>
  <si>
    <t xml:space="preserve">provedení dokumentace skutečného provedení díla  ve 3 provedeních :</t>
  </si>
  <si>
    <t>Předání pozemků a komunikací dotčených stavbou</t>
  </si>
  <si>
    <t>1841131956</t>
  </si>
  <si>
    <t>zajištění protokolů o předání pozemků dotčených stavbou zpět jejich vlastníkům</t>
  </si>
  <si>
    <t>zajištění uvedení pozemků dotčených prováděním prací do původního stavu</t>
  </si>
  <si>
    <t>Údržba komunikací a zajištění provizorních přejezdů nebo přechodů v průběhu realizace stavby</t>
  </si>
  <si>
    <t>195880099</t>
  </si>
  <si>
    <t>zajištění dopravního značení</t>
  </si>
  <si>
    <t>zajištění čistoty komunikací v průběhu provádění stavebních prací</t>
  </si>
  <si>
    <t>Součinnost se správcem kanalizační soustavy - součinnost při napojování nové stoky a přepojování přípojek a při uvedení dokončené stoky do provozu.</t>
  </si>
  <si>
    <t>-1652728682</t>
  </si>
  <si>
    <t>zajištění součinnosti správce vodovodní sítě</t>
  </si>
  <si>
    <t>Geometrický plán - vypracování geometrického plánu v rozsahu ustanovení smlouvy o dílo.</t>
  </si>
  <si>
    <t>-176102384</t>
  </si>
  <si>
    <t>geometrický plán - listinná podoba, 3 paré</t>
  </si>
  <si>
    <t>Zajištění povolení příslušného vodohospodářského orgánu k čerpání a vypouštění podzemních vod po dobu výstavby do vod povrchových. Projednání, podklady, poplatky, evidence.</t>
  </si>
  <si>
    <t>-1407227622</t>
  </si>
  <si>
    <t>zajištění povolení vodohospodářského orgánu</t>
  </si>
  <si>
    <t xml:space="preserve">Kontrolní a zkušební plán - vypracování kontrolního a zkušebního plánu, provádění předepsaných zkoušek - statické zkoušky hutnění, zkoušky a atesty (tlakové, materiálové, prohlášení o shodě apod), které  jsou nutné k předání a převzetí dokončeného díla. </t>
  </si>
  <si>
    <t>839172052</t>
  </si>
  <si>
    <t xml:space="preserve">Součinnost dalších  profesí - zajištění součinnosti dalších profesí, geologa, statika, hydrogeologa případně dalších při činnostech vyžadujících jejich odborný dohled a posudek.  </t>
  </si>
  <si>
    <t>-129636414</t>
  </si>
  <si>
    <t>zajištění součinnosti dalších profesí</t>
  </si>
  <si>
    <t xml:space="preserve">Náklady spojené s kolaudačním řízením </t>
  </si>
  <si>
    <t>-382074579</t>
  </si>
  <si>
    <t>Inženýrská činnost</t>
  </si>
  <si>
    <t>102735578</t>
  </si>
  <si>
    <t>Provozní a územní vlivy</t>
  </si>
  <si>
    <t>1241197115</t>
  </si>
  <si>
    <t>SO 401.1 - Veřejné osvětlení</t>
  </si>
  <si>
    <t xml:space="preserve">00 - Veřejné osvětlení </t>
  </si>
  <si>
    <t xml:space="preserve">    01 - Silnoproud</t>
  </si>
  <si>
    <t xml:space="preserve">    02 - Zemní práce</t>
  </si>
  <si>
    <t xml:space="preserve">    03 - Ostatní</t>
  </si>
  <si>
    <t>00</t>
  </si>
  <si>
    <t xml:space="preserve">Veřejné osvětlení </t>
  </si>
  <si>
    <t>01</t>
  </si>
  <si>
    <t>Silnoproud</t>
  </si>
  <si>
    <t>210203901</t>
  </si>
  <si>
    <t>Montáž svítidel LED se zapojením vodičů průmyslových nebo venkovních na výložník nebo dřík</t>
  </si>
  <si>
    <t>34774R</t>
  </si>
  <si>
    <t xml:space="preserve">Svítidlo veřejného osvětlení  č. 1 - dle výpočtu osvětlení</t>
  </si>
  <si>
    <t>"A.02 - A.09"8</t>
  </si>
  <si>
    <t>34775R</t>
  </si>
  <si>
    <t xml:space="preserve">Svítidlo veřejného osvětlení  č. 2 - dle výpočtu osvětlení</t>
  </si>
  <si>
    <t>"B.012"1</t>
  </si>
  <si>
    <t>34776R</t>
  </si>
  <si>
    <t xml:space="preserve">Svítidlo veřejného osvětlení  č. 3 - dle výpočtu osvětlení</t>
  </si>
  <si>
    <t>"B.10 + A.11"2</t>
  </si>
  <si>
    <t>210204011</t>
  </si>
  <si>
    <t>Montáž stožárů osvětlení samostatně stojících ocelových, délky do 12 m</t>
  </si>
  <si>
    <t>31674107</t>
  </si>
  <si>
    <t>stožár osvětlovací uliční Pz 159/133/114 v 8,2m</t>
  </si>
  <si>
    <t xml:space="preserve">"ozn. A.02 - A.09"  "ozn. B.10 + A.011" 9</t>
  </si>
  <si>
    <t>31674113</t>
  </si>
  <si>
    <t>stožár osvětlovací uliční Pz 159/133/114 v 6,2m</t>
  </si>
  <si>
    <t>"ozn. B.012"1</t>
  </si>
  <si>
    <t>210204103</t>
  </si>
  <si>
    <t>Montáž výložníků osvětlení jednoramenných sloupových, hmotnosti do 35 kg</t>
  </si>
  <si>
    <t>34844471</t>
  </si>
  <si>
    <t>výložník obloukový jednoduchý k osvětlovacím stožárům uličním výška 1800mm vyložení 2000mm</t>
  </si>
  <si>
    <t>31674000</t>
  </si>
  <si>
    <t>výložník rovný jednoduchý k osvětlovacím stožárům uličním vyložení 500mm</t>
  </si>
  <si>
    <t>"B.012" "B.010 + A.011" 3</t>
  </si>
  <si>
    <t>210204201</t>
  </si>
  <si>
    <t>Montáž elektrovýzbroje stožárů osvětlení 1 okruh</t>
  </si>
  <si>
    <t>31674134</t>
  </si>
  <si>
    <t>výzbroj stožárová SV 9.16.4</t>
  </si>
  <si>
    <t>210204222</t>
  </si>
  <si>
    <t>Montáž ostatních doplňků osvětlení manžety stožárové, průměru přes 150 mm</t>
  </si>
  <si>
    <t>31674126</t>
  </si>
  <si>
    <t>manžeta plastová ochranná na stožár d=159mm</t>
  </si>
  <si>
    <t>210220300</t>
  </si>
  <si>
    <t>Montáž hromosvodného vedení svorek s jedním šroubem</t>
  </si>
  <si>
    <t>35431019</t>
  </si>
  <si>
    <t>svorka uzemnění FeZn připojovací na kovové části pro 1 vodič D 7-10mm -plochá, 2 šrouby</t>
  </si>
  <si>
    <t>210220301</t>
  </si>
  <si>
    <t>Montáž hromosvodného vedení svorek se 2 šrouby</t>
  </si>
  <si>
    <t>35441885</t>
  </si>
  <si>
    <t>svorka spojovací pro lano D 8-10mm</t>
  </si>
  <si>
    <t>741110313</t>
  </si>
  <si>
    <t>Montáž trubek ochranných s nasunutím nebo našroubováním do krabic plastových tuhých, uložených volně, vnitřní Ø přes 90 do 133 mm</t>
  </si>
  <si>
    <t>34571365</t>
  </si>
  <si>
    <t>trubka elektroinstalační HDPE tuhá dvouplášťová korugovaná D 94/110mm</t>
  </si>
  <si>
    <t>741122211</t>
  </si>
  <si>
    <t>Montáž kabelů měděných bez ukončení uložených volně nebo v liště plných kulatých (např. CYKY) počtu a průřezu žil 3x1,5 až 6 mm2</t>
  </si>
  <si>
    <t>34111030</t>
  </si>
  <si>
    <t>kabel instalační jádro Cu plné izolace PVC plášť PVC 450/750V (CYKY) 3x1,5mm2</t>
  </si>
  <si>
    <t>741122223</t>
  </si>
  <si>
    <t>Montáž kabelů měděných bez ukončení uložených volně nebo v liště plných kulatých (např. CYKY) počtu a průřezu žil 4x16 až 25 mm2</t>
  </si>
  <si>
    <t>34111080</t>
  </si>
  <si>
    <t>kabel instalační jádro Cu plné izolace PVC plášť PVC 450/750V (CYKY) 4x16mm2</t>
  </si>
  <si>
    <t>741410041</t>
  </si>
  <si>
    <t>Montáž uzemňovacího vedení s upevněním, propojením a připojením pomocí svorek v zemi s izolací spojů drátu nebo lana Ø do 10 mm v městské zástavbě</t>
  </si>
  <si>
    <t>35441073</t>
  </si>
  <si>
    <t>drát D 10mm FeZn</t>
  </si>
  <si>
    <t>045003R</t>
  </si>
  <si>
    <t>Nově umístěný stožá B.012 bude napojen protlakem ze stožáru A.09.</t>
  </si>
  <si>
    <t>02</t>
  </si>
  <si>
    <t>012164000</t>
  </si>
  <si>
    <t>Vytyčení a zaměření inženýrských sítí</t>
  </si>
  <si>
    <t>h</t>
  </si>
  <si>
    <t>460131113</t>
  </si>
  <si>
    <t>Hloubení nezapažených jam při elektromontážích ručně v hornině tř I skupiny 3</t>
  </si>
  <si>
    <t>460161292</t>
  </si>
  <si>
    <t>Hloubení kabelových rýh ručně š 50 cm hl 100 cm v hornině tř I skupiny 3</t>
  </si>
  <si>
    <t>460431312</t>
  </si>
  <si>
    <t>Zásyp kabelových rýh ručně se zhutněním š 50 cm hl 100 cm z horniny tř I skupiny 3</t>
  </si>
  <si>
    <t>460641123</t>
  </si>
  <si>
    <t>Základové konstrukce při elektromontážích ze ŽB tř. C 25/30 bez zvláštních nároků na prostředí</t>
  </si>
  <si>
    <t>460641411</t>
  </si>
  <si>
    <t>Zřízení nezabudovaného bednění základových konstrukcí při elektromontážích</t>
  </si>
  <si>
    <t>460641412</t>
  </si>
  <si>
    <t>Odstranění nezabudovaného bednění základových konstrukcí při elektromontážích</t>
  </si>
  <si>
    <t>460661112</t>
  </si>
  <si>
    <t>Kabelové lože z písku pro kabely nn bez zakrytí š lože přes 35 do 50 cm vč. materiálu</t>
  </si>
  <si>
    <t>Poznámka k položce:_x000d_
Poznámka k položce: Kabelové lože z písku pro kabely nn bez zakrytí š lože přes 35 do 50 cm vč. materiálu</t>
  </si>
  <si>
    <t>460671114</t>
  </si>
  <si>
    <t>Výstražná fólie pro krytí kabelů šířky 40 cm vč. materiálu</t>
  </si>
  <si>
    <t>Poznámka k položce:_x000d_
Poznámka k položce: Výstražná fólie z PVC pro krytí kabelů včetně vyrovnání povrchu rýhy, rozvinutí a uložení fólie šířky do 40 cm vč. materiálu</t>
  </si>
  <si>
    <t>03</t>
  </si>
  <si>
    <t>Ostatní</t>
  </si>
  <si>
    <t>041103000</t>
  </si>
  <si>
    <t>Autorský dozor projektanta</t>
  </si>
  <si>
    <t>044002000</t>
  </si>
  <si>
    <t>Revize, revizní zpráva, měření dle platných ČSN</t>
  </si>
  <si>
    <t>05310R</t>
  </si>
  <si>
    <t>Recyklační poplatek svítidla</t>
  </si>
  <si>
    <t>ks</t>
  </si>
  <si>
    <t>78</t>
  </si>
  <si>
    <t>091002R</t>
  </si>
  <si>
    <t>Plošina</t>
  </si>
  <si>
    <t>80</t>
  </si>
  <si>
    <t>236578R</t>
  </si>
  <si>
    <t>Kotvící materiál</t>
  </si>
  <si>
    <t>HZS4131</t>
  </si>
  <si>
    <t>Hodinové zúčtovací sazby ostatních profesí obsluha stavebních strojů a zařízení jeřábník</t>
  </si>
  <si>
    <t>21006R</t>
  </si>
  <si>
    <t>Prořez</t>
  </si>
  <si>
    <t>045303000</t>
  </si>
  <si>
    <t>Koordinační činnost</t>
  </si>
  <si>
    <t>88</t>
  </si>
  <si>
    <t>SO 401.2 - Veřejné osvětlení</t>
  </si>
  <si>
    <t>34777R</t>
  </si>
  <si>
    <t xml:space="preserve">Svítidlo veřejného osvětlení  č. 4 - dle výpočtu osvětlení</t>
  </si>
  <si>
    <t>"V.01-V.05"4</t>
  </si>
  <si>
    <t>31674R</t>
  </si>
  <si>
    <t>stožár osvětlovací uliční Pz 159/133/114 v 4 m</t>
  </si>
  <si>
    <t>"ozn. V.01 - V.05"4</t>
  </si>
  <si>
    <t>"V.01 - V.05"4</t>
  </si>
  <si>
    <t>SO 402 - Systém zabezpečení dopravního provozu</t>
  </si>
  <si>
    <t xml:space="preserve">    741 - Elektroinstalace - silnoproud</t>
  </si>
  <si>
    <t>M - Práce a dodávky M</t>
  </si>
  <si>
    <t xml:space="preserve">    22-M - Montáže technologických zařízení pro dopravní stavby</t>
  </si>
  <si>
    <t xml:space="preserve">    46-M - Zemní práce při extr.mont.pracích</t>
  </si>
  <si>
    <t>122151104</t>
  </si>
  <si>
    <t>Odkopávky a prokopávky nezapažené v hornině třídy těžitelnosti I skupiny 1 a 2 objem do 500 m3 strojně</t>
  </si>
  <si>
    <t>1966124313</t>
  </si>
  <si>
    <t>"budoucí povrch - volný terén/vjezd"</t>
  </si>
  <si>
    <t>0,35*0,8*0</t>
  </si>
  <si>
    <t>"budoucí povrch - komunikace"</t>
  </si>
  <si>
    <t>0,65*0,8*5</t>
  </si>
  <si>
    <t>"budoucí povrch - chodník"</t>
  </si>
  <si>
    <t>0,35*0,5*148</t>
  </si>
  <si>
    <t>"Výkop pro zákaldy ostrůvku + parkomat"</t>
  </si>
  <si>
    <t>6,5*0,8*0,5+0,5*1*0,8</t>
  </si>
  <si>
    <t>1939983442</t>
  </si>
  <si>
    <t>31,5-24,225</t>
  </si>
  <si>
    <t>162751116</t>
  </si>
  <si>
    <t>Vodorovné přemístění přes 8 000 do 9000 m výkopku/sypaniny z horniny třídy těžitelnosti I skupiny 1 až 3</t>
  </si>
  <si>
    <t>-928620101</t>
  </si>
  <si>
    <t>-58047826</t>
  </si>
  <si>
    <t>174111101</t>
  </si>
  <si>
    <t>Zásyp jam, šachet rýh nebo kolem objektů sypaninou se zhutněním ručně</t>
  </si>
  <si>
    <t>1095197571</t>
  </si>
  <si>
    <t>28,5*0,85</t>
  </si>
  <si>
    <t>181911102</t>
  </si>
  <si>
    <t>Úprava pláně v hornině třídy těžitelnosti I skupiny 1 až 2 se zhutněním ručně</t>
  </si>
  <si>
    <t>-2074854087</t>
  </si>
  <si>
    <t>0,35*148+0.65*5</t>
  </si>
  <si>
    <t>348101130</t>
  </si>
  <si>
    <t>Osazení vrat nebo vrátek k oplocení na sloupky zděné nebo betonové pl přes 4 do 6 m2</t>
  </si>
  <si>
    <t>1491234364</t>
  </si>
  <si>
    <t>RMAT0003</t>
  </si>
  <si>
    <t>branka plotová</t>
  </si>
  <si>
    <t>1410397562</t>
  </si>
  <si>
    <t>348172118</t>
  </si>
  <si>
    <t>Montáž vjezdových bran samonosných jednokřídlových pl přes 15 m2</t>
  </si>
  <si>
    <t>1722514718</t>
  </si>
  <si>
    <t>1*1,5 'Přepočtené koeficientem množství</t>
  </si>
  <si>
    <t>RMAT0001</t>
  </si>
  <si>
    <t>brána teleskopická posuvná 9500x2000 mm s jekolovou svislou výplní, žárový zinek, pohon + karta</t>
  </si>
  <si>
    <t>-377500268</t>
  </si>
  <si>
    <t>-1530746960</t>
  </si>
  <si>
    <t>6.5</t>
  </si>
  <si>
    <t>1758876027</t>
  </si>
  <si>
    <t>741</t>
  </si>
  <si>
    <t>Elektroinstalace - silnoproud</t>
  </si>
  <si>
    <t>741110053</t>
  </si>
  <si>
    <t>Montáž trubka plastová ohebná D přes 35 mm uložená volně</t>
  </si>
  <si>
    <t>493667669</t>
  </si>
  <si>
    <t>153</t>
  </si>
  <si>
    <t>34571355</t>
  </si>
  <si>
    <t>trubka elektroinstalační ohebná dvouplášťová korugovaná HDPE (chránička) D 93/110mm</t>
  </si>
  <si>
    <t>-681679790</t>
  </si>
  <si>
    <t>153*1,05 "Přepočtené koeficientem množství</t>
  </si>
  <si>
    <t>Práce a dodávky M</t>
  </si>
  <si>
    <t>22-M</t>
  </si>
  <si>
    <t>Montáže technologických zařízení pro dopravní stavby</t>
  </si>
  <si>
    <t>220860205R</t>
  </si>
  <si>
    <t>Montáž parkovištní závory včetně terminálu a camera boxu v místě ostrůvku</t>
  </si>
  <si>
    <t>-91690936</t>
  </si>
  <si>
    <t>46-M</t>
  </si>
  <si>
    <t>Zemní práce při extr.mont.pracích</t>
  </si>
  <si>
    <t>460641113</t>
  </si>
  <si>
    <t>Základové konstrukce při elektromontážích z monolitického betonu tř. C 25/30</t>
  </si>
  <si>
    <t>-1416235264</t>
  </si>
  <si>
    <t>0,5*0,5*1*6+0,5+2,5*0,5*2</t>
  </si>
  <si>
    <t>58932931</t>
  </si>
  <si>
    <t>beton C 25/30 X0 kamenivo frakce 0/8</t>
  </si>
  <si>
    <t>256</t>
  </si>
  <si>
    <t>-801168324</t>
  </si>
  <si>
    <t>460661113</t>
  </si>
  <si>
    <t>Kabelové lože z písku pro kabely nn bez zakrytí š lože přes 50 do 65 cm</t>
  </si>
  <si>
    <t>-531742927</t>
  </si>
  <si>
    <t>58337303</t>
  </si>
  <si>
    <t>štěrkopísek frakce 0/8</t>
  </si>
  <si>
    <t>-1253388663</t>
  </si>
  <si>
    <t>153*0,1*1,65</t>
  </si>
  <si>
    <t>460671113</t>
  </si>
  <si>
    <t>Výstražná fólie pro krytí kabelů šířky přes 25 do 34 cm</t>
  </si>
  <si>
    <t>1501131878</t>
  </si>
  <si>
    <t>SO 801 - Objekty úpravy území</t>
  </si>
  <si>
    <t>111211231</t>
  </si>
  <si>
    <t>Snesení listnatého klestu D do 30 cm ve svahu do 1:3</t>
  </si>
  <si>
    <t>-776169124</t>
  </si>
  <si>
    <t>111251203</t>
  </si>
  <si>
    <t>Odstranění křovin a stromů průměru kmene do 100 mm i s kořeny sklonu terénu přes 1:5 z celkové plochy přes 500 m2 strojně</t>
  </si>
  <si>
    <t>1698413538</t>
  </si>
  <si>
    <t>846</t>
  </si>
  <si>
    <t>112101105</t>
  </si>
  <si>
    <t>Odstranění stromů listnatých průměru kmene přes 900 do 1100 mm</t>
  </si>
  <si>
    <t>-367573841</t>
  </si>
  <si>
    <t>112101106</t>
  </si>
  <si>
    <t>Odstranění stromů listnatých průměru kmene přes 1100 do 1300 mm</t>
  </si>
  <si>
    <t>-760653248</t>
  </si>
  <si>
    <t>112101107</t>
  </si>
  <si>
    <t>Odstranění stromů listnatých průměru kmene přes 1300 do 1500 mm</t>
  </si>
  <si>
    <t>1911318036</t>
  </si>
  <si>
    <t>112251105</t>
  </si>
  <si>
    <t>Odstranění pařezů průměru přes 900 do 1100 mm</t>
  </si>
  <si>
    <t>1447251420</t>
  </si>
  <si>
    <t>112251107</t>
  </si>
  <si>
    <t>Odstranění pařezů průměru přes 1100 do 1300 mm</t>
  </si>
  <si>
    <t>2045566833</t>
  </si>
  <si>
    <t>112251108</t>
  </si>
  <si>
    <t>Odstranění pařezů průměru přes 1300 do 1500 mm</t>
  </si>
  <si>
    <t>1094336747</t>
  </si>
  <si>
    <t>183101113</t>
  </si>
  <si>
    <t>Hloubení jamek bez výměny půdy zeminy skupiny 1 až 4 obj přes 0,02 do 0,05 m3 v rovině a svahu do 1:5</t>
  </si>
  <si>
    <t>-1574537822</t>
  </si>
  <si>
    <t>183101121</t>
  </si>
  <si>
    <t>Hloubení jamek bez výměny půdy zeminy skupiny 1 až 4 obj přes 0,4 do 1 m3 v rovině a svahu do 1:5</t>
  </si>
  <si>
    <t>2051936464</t>
  </si>
  <si>
    <t>183101122</t>
  </si>
  <si>
    <t>Hloubení jamek bez výměny půdy zeminy skupiny 1 až 4 obj přes 1 do 2 m3 v rovině a svahu do 1:5</t>
  </si>
  <si>
    <t>-2007128578</t>
  </si>
  <si>
    <t>184102114</t>
  </si>
  <si>
    <t>Výsadba dřeviny s balem D přes 0,4 do 0,5 m do jamky se zalitím v rovině a svahu do 1:5</t>
  </si>
  <si>
    <t>495206237</t>
  </si>
  <si>
    <t>02640445</t>
  </si>
  <si>
    <t>habr obecný /Carpinus betulus/ 200-250cm</t>
  </si>
  <si>
    <t>-509566159</t>
  </si>
  <si>
    <t>02650360</t>
  </si>
  <si>
    <t>dub letní /Quercus robur/ 150-180cm</t>
  </si>
  <si>
    <t>2141205473</t>
  </si>
  <si>
    <t>02650430</t>
  </si>
  <si>
    <t>bříza bělokorá /Betula pendula/ 150-200cm</t>
  </si>
  <si>
    <t>-1078201340</t>
  </si>
  <si>
    <t>Pinus sylvestris</t>
  </si>
  <si>
    <t>1604616135</t>
  </si>
  <si>
    <t>184102211</t>
  </si>
  <si>
    <t>Výsadba keře bez balu v do 1 m do jamky se zalitím v rovině a svahu do 1:5</t>
  </si>
  <si>
    <t>-426156422</t>
  </si>
  <si>
    <t>Aesculus parvflora</t>
  </si>
  <si>
    <t>-716131860</t>
  </si>
  <si>
    <t>RMAT0002</t>
  </si>
  <si>
    <t>Ribes nigrum</t>
  </si>
  <si>
    <t>-1242260258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</si>
</sst>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10"/>
      <color rgb="FF003366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6" fillId="0" borderId="14" xfId="0" applyNumberFormat="1" applyFont="1" applyBorder="1" applyAlignment="1" applyProtection="1">
      <alignment horizontal="right" vertical="center"/>
    </xf>
    <xf numFmtId="4" fontId="16" fillId="0" borderId="0" xfId="0" applyNumberFormat="1" applyFont="1" applyBorder="1" applyAlignment="1" applyProtection="1">
      <alignment horizontal="right"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4" fontId="30" fillId="0" borderId="14" xfId="0" applyNumberFormat="1" applyFont="1" applyBorder="1" applyAlignment="1" applyProtection="1">
      <alignment horizontal="right" vertical="center"/>
    </xf>
    <xf numFmtId="4" fontId="30" fillId="0" borderId="0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34" fillId="0" borderId="12" xfId="0" applyNumberFormat="1" applyFont="1" applyBorder="1" applyAlignment="1" applyProtection="1"/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4" fontId="7" fillId="0" borderId="0" xfId="0" applyNumberFormat="1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4" fontId="24" fillId="0" borderId="20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horizontal="left" vertical="center"/>
    </xf>
    <xf numFmtId="0" fontId="9" fillId="0" borderId="20" xfId="0" applyFont="1" applyBorder="1" applyAlignment="1" applyProtection="1">
      <alignment vertical="center"/>
    </xf>
    <xf numFmtId="4" fontId="9" fillId="0" borderId="20" xfId="0" applyNumberFormat="1" applyFont="1" applyBorder="1" applyAlignment="1" applyProtection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 applyProtection="1">
      <alignment horizontal="left"/>
    </xf>
    <xf numFmtId="4" fontId="9" fillId="0" borderId="0" xfId="0" applyNumberFormat="1" applyFont="1" applyAlignment="1" applyProtection="1"/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8" fillId="0" borderId="19" xfId="0" applyFont="1" applyBorder="1" applyAlignment="1" applyProtection="1">
      <alignment vertical="center"/>
    </xf>
    <xf numFmtId="0" fontId="8" fillId="0" borderId="20" xfId="0" applyFont="1" applyBorder="1" applyAlignment="1" applyProtection="1">
      <alignment vertical="center"/>
    </xf>
    <xf numFmtId="0" fontId="8" fillId="0" borderId="21" xfId="0" applyFont="1" applyBorder="1" applyAlignment="1" applyProtection="1">
      <alignment vertical="center"/>
    </xf>
    <xf numFmtId="0" fontId="37" fillId="2" borderId="19" xfId="0" applyFont="1" applyFill="1" applyBorder="1" applyAlignment="1" applyProtection="1">
      <alignment horizontal="left"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styles" Target="styles.xml" /><Relationship Id="rId16" Type="http://schemas.openxmlformats.org/officeDocument/2006/relationships/theme" Target="theme/theme1.xml" /><Relationship Id="rId17" Type="http://schemas.openxmlformats.org/officeDocument/2006/relationships/calcChain" Target="calcChain.xml" /><Relationship Id="rId1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5</v>
      </c>
      <c r="BV1" s="17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8" t="s">
        <v>7</v>
      </c>
      <c r="BT2" s="18" t="s">
        <v>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="1" customFormat="1" ht="24.96" customHeight="1">
      <c r="B4" s="22"/>
      <c r="C4" s="23"/>
      <c r="D4" s="24" t="s">
        <v>10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11</v>
      </c>
      <c r="BG4" s="26" t="s">
        <v>12</v>
      </c>
      <c r="BS4" s="18" t="s">
        <v>13</v>
      </c>
    </row>
    <row r="5" s="1" customFormat="1" ht="12" customHeight="1">
      <c r="B5" s="22"/>
      <c r="C5" s="23"/>
      <c r="D5" s="27" t="s">
        <v>14</v>
      </c>
      <c r="E5" s="23"/>
      <c r="F5" s="23"/>
      <c r="G5" s="23"/>
      <c r="H5" s="23"/>
      <c r="I5" s="23"/>
      <c r="J5" s="23"/>
      <c r="K5" s="28" t="s">
        <v>15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G5" s="29" t="s">
        <v>16</v>
      </c>
      <c r="BS5" s="18" t="s">
        <v>7</v>
      </c>
    </row>
    <row r="6" s="1" customFormat="1" ht="36.96" customHeight="1">
      <c r="B6" s="22"/>
      <c r="C6" s="23"/>
      <c r="D6" s="30" t="s">
        <v>17</v>
      </c>
      <c r="E6" s="23"/>
      <c r="F6" s="23"/>
      <c r="G6" s="23"/>
      <c r="H6" s="23"/>
      <c r="I6" s="23"/>
      <c r="J6" s="23"/>
      <c r="K6" s="31" t="s">
        <v>18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G6" s="32"/>
      <c r="BS6" s="18" t="s">
        <v>7</v>
      </c>
    </row>
    <row r="7" s="1" customFormat="1" ht="12" customHeight="1">
      <c r="B7" s="22"/>
      <c r="C7" s="23"/>
      <c r="D7" s="33" t="s">
        <v>19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</v>
      </c>
      <c r="AO7" s="23"/>
      <c r="AP7" s="23"/>
      <c r="AQ7" s="23"/>
      <c r="AR7" s="21"/>
      <c r="BG7" s="32"/>
      <c r="BS7" s="18" t="s">
        <v>7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G8" s="32"/>
      <c r="BS8" s="18" t="s">
        <v>7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G9" s="32"/>
      <c r="BS9" s="18" t="s">
        <v>7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</v>
      </c>
      <c r="AO10" s="23"/>
      <c r="AP10" s="23"/>
      <c r="AQ10" s="23"/>
      <c r="AR10" s="21"/>
      <c r="BG10" s="32"/>
      <c r="BS10" s="18" t="s">
        <v>7</v>
      </c>
    </row>
    <row r="11" s="1" customFormat="1" ht="18.48" customHeight="1">
      <c r="B11" s="22"/>
      <c r="C11" s="23"/>
      <c r="D11" s="23"/>
      <c r="E11" s="28" t="s">
        <v>22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G11" s="32"/>
      <c r="BS11" s="18" t="s">
        <v>7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G12" s="32"/>
      <c r="BS12" s="18" t="s">
        <v>7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29</v>
      </c>
      <c r="AO13" s="23"/>
      <c r="AP13" s="23"/>
      <c r="AQ13" s="23"/>
      <c r="AR13" s="21"/>
      <c r="BG13" s="32"/>
      <c r="BS13" s="18" t="s">
        <v>7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G14" s="32"/>
      <c r="BS14" s="18" t="s">
        <v>7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G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</v>
      </c>
      <c r="AO16" s="23"/>
      <c r="AP16" s="23"/>
      <c r="AQ16" s="23"/>
      <c r="AR16" s="21"/>
      <c r="BG16" s="32"/>
      <c r="BS16" s="18" t="s">
        <v>4</v>
      </c>
    </row>
    <row r="17" s="1" customFormat="1" ht="18.48" customHeight="1">
      <c r="B17" s="22"/>
      <c r="C17" s="23"/>
      <c r="D17" s="23"/>
      <c r="E17" s="28" t="s">
        <v>22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G17" s="32"/>
      <c r="BS17" s="18" t="s">
        <v>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G18" s="32"/>
      <c r="BS18" s="18" t="s">
        <v>7</v>
      </c>
    </row>
    <row r="19" s="1" customFormat="1" ht="12" customHeight="1">
      <c r="B19" s="22"/>
      <c r="C19" s="23"/>
      <c r="D19" s="3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</v>
      </c>
      <c r="AO19" s="23"/>
      <c r="AP19" s="23"/>
      <c r="AQ19" s="23"/>
      <c r="AR19" s="21"/>
      <c r="BG19" s="32"/>
      <c r="BS19" s="18" t="s">
        <v>7</v>
      </c>
    </row>
    <row r="20" s="1" customFormat="1" ht="18.48" customHeight="1">
      <c r="B20" s="22"/>
      <c r="C20" s="23"/>
      <c r="D20" s="23"/>
      <c r="E20" s="28" t="s">
        <v>22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G20" s="32"/>
      <c r="BS20" s="18" t="s">
        <v>5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G21" s="32"/>
    </row>
    <row r="22" s="1" customFormat="1" ht="12" customHeight="1">
      <c r="B22" s="22"/>
      <c r="C22" s="23"/>
      <c r="D22" s="33" t="s">
        <v>32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G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G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G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G25" s="32"/>
    </row>
    <row r="26" s="2" customFormat="1" ht="25.92" customHeight="1">
      <c r="A26" s="39"/>
      <c r="B26" s="40"/>
      <c r="C26" s="41"/>
      <c r="D26" s="42" t="s">
        <v>33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G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G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34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35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36</v>
      </c>
      <c r="AL28" s="46"/>
      <c r="AM28" s="46"/>
      <c r="AN28" s="46"/>
      <c r="AO28" s="46"/>
      <c r="AP28" s="41"/>
      <c r="AQ28" s="41"/>
      <c r="AR28" s="45"/>
      <c r="BG28" s="32"/>
    </row>
    <row r="29" s="3" customFormat="1" ht="14.4" customHeight="1">
      <c r="A29" s="3"/>
      <c r="B29" s="47"/>
      <c r="C29" s="48"/>
      <c r="D29" s="33" t="s">
        <v>37</v>
      </c>
      <c r="E29" s="48"/>
      <c r="F29" s="33" t="s">
        <v>38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ROUND(BB94,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ROUND(AX94, 2)</f>
        <v>0</v>
      </c>
      <c r="AL29" s="48"/>
      <c r="AM29" s="48"/>
      <c r="AN29" s="48"/>
      <c r="AO29" s="48"/>
      <c r="AP29" s="48"/>
      <c r="AQ29" s="48"/>
      <c r="AR29" s="51"/>
      <c r="BG29" s="52"/>
    </row>
    <row r="30" s="3" customFormat="1" ht="14.4" customHeight="1">
      <c r="A30" s="3"/>
      <c r="B30" s="47"/>
      <c r="C30" s="48"/>
      <c r="D30" s="48"/>
      <c r="E30" s="48"/>
      <c r="F30" s="33" t="s">
        <v>39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ROUND(BC94,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ROUND(AY94, 2)</f>
        <v>0</v>
      </c>
      <c r="AL30" s="48"/>
      <c r="AM30" s="48"/>
      <c r="AN30" s="48"/>
      <c r="AO30" s="48"/>
      <c r="AP30" s="48"/>
      <c r="AQ30" s="48"/>
      <c r="AR30" s="51"/>
      <c r="BG30" s="52"/>
    </row>
    <row r="31" hidden="1" s="3" customFormat="1" ht="14.4" customHeight="1">
      <c r="A31" s="3"/>
      <c r="B31" s="47"/>
      <c r="C31" s="48"/>
      <c r="D31" s="48"/>
      <c r="E31" s="48"/>
      <c r="F31" s="33" t="s">
        <v>40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ROUND(BD94,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G31" s="52"/>
    </row>
    <row r="32" hidden="1" s="3" customFormat="1" ht="14.4" customHeight="1">
      <c r="A32" s="3"/>
      <c r="B32" s="47"/>
      <c r="C32" s="48"/>
      <c r="D32" s="48"/>
      <c r="E32" s="48"/>
      <c r="F32" s="33" t="s">
        <v>41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ROUND(BE94,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G32" s="52"/>
    </row>
    <row r="33" hidden="1" s="3" customFormat="1" ht="14.4" customHeight="1">
      <c r="A33" s="3"/>
      <c r="B33" s="47"/>
      <c r="C33" s="48"/>
      <c r="D33" s="48"/>
      <c r="E33" s="48"/>
      <c r="F33" s="33" t="s">
        <v>42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ROUND(BF94,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G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G34" s="32"/>
    </row>
    <row r="35" s="2" customFormat="1" ht="25.92" customHeight="1">
      <c r="A35" s="39"/>
      <c r="B35" s="40"/>
      <c r="C35" s="53"/>
      <c r="D35" s="54" t="s">
        <v>43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44</v>
      </c>
      <c r="U35" s="55"/>
      <c r="V35" s="55"/>
      <c r="W35" s="55"/>
      <c r="X35" s="57" t="s">
        <v>45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G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G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G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47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48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49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48</v>
      </c>
      <c r="AI60" s="43"/>
      <c r="AJ60" s="43"/>
      <c r="AK60" s="43"/>
      <c r="AL60" s="43"/>
      <c r="AM60" s="65" t="s">
        <v>49</v>
      </c>
      <c r="AN60" s="43"/>
      <c r="AO60" s="43"/>
      <c r="AP60" s="41"/>
      <c r="AQ60" s="41"/>
      <c r="AR60" s="45"/>
      <c r="BG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50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51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G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48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49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48</v>
      </c>
      <c r="AI75" s="43"/>
      <c r="AJ75" s="43"/>
      <c r="AK75" s="43"/>
      <c r="AL75" s="43"/>
      <c r="AM75" s="65" t="s">
        <v>49</v>
      </c>
      <c r="AN75" s="43"/>
      <c r="AO75" s="43"/>
      <c r="AP75" s="41"/>
      <c r="AQ75" s="41"/>
      <c r="AR75" s="45"/>
      <c r="BG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G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G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G81" s="39"/>
    </row>
    <row r="82" s="2" customFormat="1" ht="24.96" customHeight="1">
      <c r="A82" s="39"/>
      <c r="B82" s="40"/>
      <c r="C82" s="24" t="s">
        <v>52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G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G83" s="39"/>
    </row>
    <row r="84" s="4" customFormat="1" ht="12" customHeight="1">
      <c r="A84" s="4"/>
      <c r="B84" s="71"/>
      <c r="C84" s="33" t="s">
        <v>14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1244-24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G84" s="4"/>
    </row>
    <row r="85" s="5" customFormat="1" ht="36.96" customHeight="1">
      <c r="A85" s="5"/>
      <c r="B85" s="74"/>
      <c r="C85" s="75" t="s">
        <v>17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NPK a.s., Pardubická nemocnice, rozšíření parkovací kapacity Kyjevská, Pardubice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G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G86" s="39"/>
    </row>
    <row r="87" s="2" customFormat="1" ht="12" customHeight="1">
      <c r="A87" s="39"/>
      <c r="B87" s="40"/>
      <c r="C87" s="33" t="s">
        <v>21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23</v>
      </c>
      <c r="AJ87" s="41"/>
      <c r="AK87" s="41"/>
      <c r="AL87" s="41"/>
      <c r="AM87" s="80" t="str">
        <f>IF(AN8= "","",AN8)</f>
        <v>30. 1. 2025</v>
      </c>
      <c r="AN87" s="80"/>
      <c r="AO87" s="41"/>
      <c r="AP87" s="41"/>
      <c r="AQ87" s="41"/>
      <c r="AR87" s="45"/>
      <c r="BG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G88" s="39"/>
    </row>
    <row r="89" s="2" customFormat="1" ht="15.15" customHeight="1">
      <c r="A89" s="39"/>
      <c r="B89" s="40"/>
      <c r="C89" s="33" t="s">
        <v>25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53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5"/>
      <c r="BG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31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9"/>
      <c r="BG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3"/>
      <c r="BG91" s="39"/>
    </row>
    <row r="92" s="2" customFormat="1" ht="29.28" customHeight="1">
      <c r="A92" s="39"/>
      <c r="B92" s="40"/>
      <c r="C92" s="94" t="s">
        <v>54</v>
      </c>
      <c r="D92" s="95"/>
      <c r="E92" s="95"/>
      <c r="F92" s="95"/>
      <c r="G92" s="95"/>
      <c r="H92" s="96"/>
      <c r="I92" s="97" t="s">
        <v>55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56</v>
      </c>
      <c r="AH92" s="95"/>
      <c r="AI92" s="95"/>
      <c r="AJ92" s="95"/>
      <c r="AK92" s="95"/>
      <c r="AL92" s="95"/>
      <c r="AM92" s="95"/>
      <c r="AN92" s="97" t="s">
        <v>57</v>
      </c>
      <c r="AO92" s="95"/>
      <c r="AP92" s="99"/>
      <c r="AQ92" s="100" t="s">
        <v>58</v>
      </c>
      <c r="AR92" s="45"/>
      <c r="AS92" s="101" t="s">
        <v>59</v>
      </c>
      <c r="AT92" s="102" t="s">
        <v>60</v>
      </c>
      <c r="AU92" s="102" t="s">
        <v>61</v>
      </c>
      <c r="AV92" s="102" t="s">
        <v>62</v>
      </c>
      <c r="AW92" s="102" t="s">
        <v>63</v>
      </c>
      <c r="AX92" s="102" t="s">
        <v>64</v>
      </c>
      <c r="AY92" s="102" t="s">
        <v>65</v>
      </c>
      <c r="AZ92" s="102" t="s">
        <v>66</v>
      </c>
      <c r="BA92" s="102" t="s">
        <v>67</v>
      </c>
      <c r="BB92" s="102" t="s">
        <v>68</v>
      </c>
      <c r="BC92" s="102" t="s">
        <v>69</v>
      </c>
      <c r="BD92" s="102" t="s">
        <v>70</v>
      </c>
      <c r="BE92" s="102" t="s">
        <v>71</v>
      </c>
      <c r="BF92" s="103" t="s">
        <v>72</v>
      </c>
      <c r="BG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6"/>
      <c r="BG93" s="39"/>
    </row>
    <row r="94" s="6" customFormat="1" ht="32.4" customHeight="1">
      <c r="A94" s="6"/>
      <c r="B94" s="107"/>
      <c r="C94" s="108" t="s">
        <v>73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ROUND(AG95+SUM(AG96:AG102)+SUM(AG105:AG108),2)</f>
        <v>0</v>
      </c>
      <c r="AH94" s="110"/>
      <c r="AI94" s="110"/>
      <c r="AJ94" s="110"/>
      <c r="AK94" s="110"/>
      <c r="AL94" s="110"/>
      <c r="AM94" s="110"/>
      <c r="AN94" s="111">
        <f>SUM(AG94,AV94)</f>
        <v>0</v>
      </c>
      <c r="AO94" s="111"/>
      <c r="AP94" s="111"/>
      <c r="AQ94" s="112" t="s">
        <v>1</v>
      </c>
      <c r="AR94" s="113"/>
      <c r="AS94" s="114">
        <f>ROUND(AS95+SUM(AS96:AS102)+SUM(AS105:AS108),2)</f>
        <v>0</v>
      </c>
      <c r="AT94" s="115">
        <f>ROUND(AT95+SUM(AT96:AT102)+SUM(AT105:AT108),2)</f>
        <v>0</v>
      </c>
      <c r="AU94" s="116">
        <f>ROUND(AU95+SUM(AU96:AU102)+SUM(AU105:AU108),2)</f>
        <v>0</v>
      </c>
      <c r="AV94" s="116">
        <f>ROUND(SUM(AX94:AY94),2)</f>
        <v>0</v>
      </c>
      <c r="AW94" s="117">
        <f>ROUND(AW95+SUM(AW96:AW102)+SUM(AW105:AW108),5)</f>
        <v>0</v>
      </c>
      <c r="AX94" s="116">
        <f>ROUND(BB94*L29,2)</f>
        <v>0</v>
      </c>
      <c r="AY94" s="116">
        <f>ROUND(BC94*L30,2)</f>
        <v>0</v>
      </c>
      <c r="AZ94" s="116">
        <f>ROUND(BD94*L29,2)</f>
        <v>0</v>
      </c>
      <c r="BA94" s="116">
        <f>ROUND(BE94*L30,2)</f>
        <v>0</v>
      </c>
      <c r="BB94" s="116">
        <f>ROUND(BB95+SUM(BB96:BB102)+SUM(BB105:BB108),2)</f>
        <v>0</v>
      </c>
      <c r="BC94" s="116">
        <f>ROUND(BC95+SUM(BC96:BC102)+SUM(BC105:BC108),2)</f>
        <v>0</v>
      </c>
      <c r="BD94" s="116">
        <f>ROUND(BD95+SUM(BD96:BD102)+SUM(BD105:BD108),2)</f>
        <v>0</v>
      </c>
      <c r="BE94" s="116">
        <f>ROUND(BE95+SUM(BE96:BE102)+SUM(BE105:BE108),2)</f>
        <v>0</v>
      </c>
      <c r="BF94" s="118">
        <f>ROUND(BF95+SUM(BF96:BF102)+SUM(BF105:BF108),2)</f>
        <v>0</v>
      </c>
      <c r="BG94" s="6"/>
      <c r="BS94" s="119" t="s">
        <v>74</v>
      </c>
      <c r="BT94" s="119" t="s">
        <v>75</v>
      </c>
      <c r="BU94" s="120" t="s">
        <v>76</v>
      </c>
      <c r="BV94" s="119" t="s">
        <v>77</v>
      </c>
      <c r="BW94" s="119" t="s">
        <v>6</v>
      </c>
      <c r="BX94" s="119" t="s">
        <v>78</v>
      </c>
      <c r="CL94" s="119" t="s">
        <v>1</v>
      </c>
    </row>
    <row r="95" s="7" customFormat="1" ht="24.75" customHeight="1">
      <c r="A95" s="121" t="s">
        <v>79</v>
      </c>
      <c r="B95" s="122"/>
      <c r="C95" s="123"/>
      <c r="D95" s="124" t="s">
        <v>80</v>
      </c>
      <c r="E95" s="124"/>
      <c r="F95" s="124"/>
      <c r="G95" s="124"/>
      <c r="H95" s="124"/>
      <c r="I95" s="125"/>
      <c r="J95" s="124" t="s">
        <v>81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'SO 001.1 - Příprava stave...'!K32</f>
        <v>0</v>
      </c>
      <c r="AH95" s="125"/>
      <c r="AI95" s="125"/>
      <c r="AJ95" s="125"/>
      <c r="AK95" s="125"/>
      <c r="AL95" s="125"/>
      <c r="AM95" s="125"/>
      <c r="AN95" s="126">
        <f>SUM(AG95,AV95)</f>
        <v>0</v>
      </c>
      <c r="AO95" s="125"/>
      <c r="AP95" s="125"/>
      <c r="AQ95" s="127" t="s">
        <v>82</v>
      </c>
      <c r="AR95" s="128"/>
      <c r="AS95" s="129">
        <f>'SO 001.1 - Příprava stave...'!K30</f>
        <v>0</v>
      </c>
      <c r="AT95" s="130">
        <f>'SO 001.1 - Příprava stave...'!K31</f>
        <v>0</v>
      </c>
      <c r="AU95" s="130">
        <v>0</v>
      </c>
      <c r="AV95" s="130">
        <f>ROUND(SUM(AX95:AY95),2)</f>
        <v>0</v>
      </c>
      <c r="AW95" s="131">
        <f>'SO 001.1 - Příprava stave...'!T117</f>
        <v>0</v>
      </c>
      <c r="AX95" s="130">
        <f>'SO 001.1 - Příprava stave...'!K35</f>
        <v>0</v>
      </c>
      <c r="AY95" s="130">
        <f>'SO 001.1 - Příprava stave...'!K36</f>
        <v>0</v>
      </c>
      <c r="AZ95" s="130">
        <f>'SO 001.1 - Příprava stave...'!K37</f>
        <v>0</v>
      </c>
      <c r="BA95" s="130">
        <f>'SO 001.1 - Příprava stave...'!K38</f>
        <v>0</v>
      </c>
      <c r="BB95" s="130">
        <f>'SO 001.1 - Příprava stave...'!F35</f>
        <v>0</v>
      </c>
      <c r="BC95" s="130">
        <f>'SO 001.1 - Příprava stave...'!F36</f>
        <v>0</v>
      </c>
      <c r="BD95" s="130">
        <f>'SO 001.1 - Příprava stave...'!F37</f>
        <v>0</v>
      </c>
      <c r="BE95" s="130">
        <f>'SO 001.1 - Příprava stave...'!F38</f>
        <v>0</v>
      </c>
      <c r="BF95" s="132">
        <f>'SO 001.1 - Příprava stave...'!F39</f>
        <v>0</v>
      </c>
      <c r="BG95" s="7"/>
      <c r="BT95" s="133" t="s">
        <v>83</v>
      </c>
      <c r="BV95" s="133" t="s">
        <v>77</v>
      </c>
      <c r="BW95" s="133" t="s">
        <v>84</v>
      </c>
      <c r="BX95" s="133" t="s">
        <v>6</v>
      </c>
      <c r="CL95" s="133" t="s">
        <v>1</v>
      </c>
      <c r="CM95" s="133" t="s">
        <v>85</v>
      </c>
    </row>
    <row r="96" s="7" customFormat="1" ht="24.75" customHeight="1">
      <c r="A96" s="121" t="s">
        <v>79</v>
      </c>
      <c r="B96" s="122"/>
      <c r="C96" s="123"/>
      <c r="D96" s="124" t="s">
        <v>86</v>
      </c>
      <c r="E96" s="124"/>
      <c r="F96" s="124"/>
      <c r="G96" s="124"/>
      <c r="H96" s="124"/>
      <c r="I96" s="125"/>
      <c r="J96" s="124" t="s">
        <v>87</v>
      </c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6">
        <f>'SO 001.2 - Příprava steve...'!K32</f>
        <v>0</v>
      </c>
      <c r="AH96" s="125"/>
      <c r="AI96" s="125"/>
      <c r="AJ96" s="125"/>
      <c r="AK96" s="125"/>
      <c r="AL96" s="125"/>
      <c r="AM96" s="125"/>
      <c r="AN96" s="126">
        <f>SUM(AG96,AV96)</f>
        <v>0</v>
      </c>
      <c r="AO96" s="125"/>
      <c r="AP96" s="125"/>
      <c r="AQ96" s="127" t="s">
        <v>82</v>
      </c>
      <c r="AR96" s="128"/>
      <c r="AS96" s="129">
        <f>'SO 001.2 - Příprava steve...'!K30</f>
        <v>0</v>
      </c>
      <c r="AT96" s="130">
        <f>'SO 001.2 - Příprava steve...'!K31</f>
        <v>0</v>
      </c>
      <c r="AU96" s="130">
        <v>0</v>
      </c>
      <c r="AV96" s="130">
        <f>ROUND(SUM(AX96:AY96),2)</f>
        <v>0</v>
      </c>
      <c r="AW96" s="131">
        <f>'SO 001.2 - Příprava steve...'!T117</f>
        <v>0</v>
      </c>
      <c r="AX96" s="130">
        <f>'SO 001.2 - Příprava steve...'!K35</f>
        <v>0</v>
      </c>
      <c r="AY96" s="130">
        <f>'SO 001.2 - Příprava steve...'!K36</f>
        <v>0</v>
      </c>
      <c r="AZ96" s="130">
        <f>'SO 001.2 - Příprava steve...'!K37</f>
        <v>0</v>
      </c>
      <c r="BA96" s="130">
        <f>'SO 001.2 - Příprava steve...'!K38</f>
        <v>0</v>
      </c>
      <c r="BB96" s="130">
        <f>'SO 001.2 - Příprava steve...'!F35</f>
        <v>0</v>
      </c>
      <c r="BC96" s="130">
        <f>'SO 001.2 - Příprava steve...'!F36</f>
        <v>0</v>
      </c>
      <c r="BD96" s="130">
        <f>'SO 001.2 - Příprava steve...'!F37</f>
        <v>0</v>
      </c>
      <c r="BE96" s="130">
        <f>'SO 001.2 - Příprava steve...'!F38</f>
        <v>0</v>
      </c>
      <c r="BF96" s="132">
        <f>'SO 001.2 - Příprava steve...'!F39</f>
        <v>0</v>
      </c>
      <c r="BG96" s="7"/>
      <c r="BT96" s="133" t="s">
        <v>83</v>
      </c>
      <c r="BV96" s="133" t="s">
        <v>77</v>
      </c>
      <c r="BW96" s="133" t="s">
        <v>88</v>
      </c>
      <c r="BX96" s="133" t="s">
        <v>6</v>
      </c>
      <c r="CL96" s="133" t="s">
        <v>1</v>
      </c>
      <c r="CM96" s="133" t="s">
        <v>85</v>
      </c>
    </row>
    <row r="97" s="7" customFormat="1" ht="24.75" customHeight="1">
      <c r="A97" s="121" t="s">
        <v>79</v>
      </c>
      <c r="B97" s="122"/>
      <c r="C97" s="123"/>
      <c r="D97" s="124" t="s">
        <v>89</v>
      </c>
      <c r="E97" s="124"/>
      <c r="F97" s="124"/>
      <c r="G97" s="124"/>
      <c r="H97" s="124"/>
      <c r="I97" s="125"/>
      <c r="J97" s="124" t="s">
        <v>90</v>
      </c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6">
        <f>'SO 101.1 - Komunikace a z...'!K32</f>
        <v>0</v>
      </c>
      <c r="AH97" s="125"/>
      <c r="AI97" s="125"/>
      <c r="AJ97" s="125"/>
      <c r="AK97" s="125"/>
      <c r="AL97" s="125"/>
      <c r="AM97" s="125"/>
      <c r="AN97" s="126">
        <f>SUM(AG97,AV97)</f>
        <v>0</v>
      </c>
      <c r="AO97" s="125"/>
      <c r="AP97" s="125"/>
      <c r="AQ97" s="127" t="s">
        <v>82</v>
      </c>
      <c r="AR97" s="128"/>
      <c r="AS97" s="129">
        <f>'SO 101.1 - Komunikace a z...'!K30</f>
        <v>0</v>
      </c>
      <c r="AT97" s="130">
        <f>'SO 101.1 - Komunikace a z...'!K31</f>
        <v>0</v>
      </c>
      <c r="AU97" s="130">
        <v>0</v>
      </c>
      <c r="AV97" s="130">
        <f>ROUND(SUM(AX97:AY97),2)</f>
        <v>0</v>
      </c>
      <c r="AW97" s="131">
        <f>'SO 101.1 - Komunikace a z...'!T126</f>
        <v>0</v>
      </c>
      <c r="AX97" s="130">
        <f>'SO 101.1 - Komunikace a z...'!K35</f>
        <v>0</v>
      </c>
      <c r="AY97" s="130">
        <f>'SO 101.1 - Komunikace a z...'!K36</f>
        <v>0</v>
      </c>
      <c r="AZ97" s="130">
        <f>'SO 101.1 - Komunikace a z...'!K37</f>
        <v>0</v>
      </c>
      <c r="BA97" s="130">
        <f>'SO 101.1 - Komunikace a z...'!K38</f>
        <v>0</v>
      </c>
      <c r="BB97" s="130">
        <f>'SO 101.1 - Komunikace a z...'!F35</f>
        <v>0</v>
      </c>
      <c r="BC97" s="130">
        <f>'SO 101.1 - Komunikace a z...'!F36</f>
        <v>0</v>
      </c>
      <c r="BD97" s="130">
        <f>'SO 101.1 - Komunikace a z...'!F37</f>
        <v>0</v>
      </c>
      <c r="BE97" s="130">
        <f>'SO 101.1 - Komunikace a z...'!F38</f>
        <v>0</v>
      </c>
      <c r="BF97" s="132">
        <f>'SO 101.1 - Komunikace a z...'!F39</f>
        <v>0</v>
      </c>
      <c r="BG97" s="7"/>
      <c r="BT97" s="133" t="s">
        <v>83</v>
      </c>
      <c r="BV97" s="133" t="s">
        <v>77</v>
      </c>
      <c r="BW97" s="133" t="s">
        <v>91</v>
      </c>
      <c r="BX97" s="133" t="s">
        <v>6</v>
      </c>
      <c r="CL97" s="133" t="s">
        <v>1</v>
      </c>
      <c r="CM97" s="133" t="s">
        <v>85</v>
      </c>
    </row>
    <row r="98" s="7" customFormat="1" ht="24.75" customHeight="1">
      <c r="A98" s="121" t="s">
        <v>79</v>
      </c>
      <c r="B98" s="122"/>
      <c r="C98" s="123"/>
      <c r="D98" s="124" t="s">
        <v>92</v>
      </c>
      <c r="E98" s="124"/>
      <c r="F98" s="124"/>
      <c r="G98" s="124"/>
      <c r="H98" s="124"/>
      <c r="I98" s="125"/>
      <c r="J98" s="124" t="s">
        <v>93</v>
      </c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6">
        <f>'SO 101.2 -  Komunikace a ...'!K32</f>
        <v>0</v>
      </c>
      <c r="AH98" s="125"/>
      <c r="AI98" s="125"/>
      <c r="AJ98" s="125"/>
      <c r="AK98" s="125"/>
      <c r="AL98" s="125"/>
      <c r="AM98" s="125"/>
      <c r="AN98" s="126">
        <f>SUM(AG98,AV98)</f>
        <v>0</v>
      </c>
      <c r="AO98" s="125"/>
      <c r="AP98" s="125"/>
      <c r="AQ98" s="127" t="s">
        <v>82</v>
      </c>
      <c r="AR98" s="128"/>
      <c r="AS98" s="129">
        <f>'SO 101.2 -  Komunikace a ...'!K30</f>
        <v>0</v>
      </c>
      <c r="AT98" s="130">
        <f>'SO 101.2 -  Komunikace a ...'!K31</f>
        <v>0</v>
      </c>
      <c r="AU98" s="130">
        <v>0</v>
      </c>
      <c r="AV98" s="130">
        <f>ROUND(SUM(AX98:AY98),2)</f>
        <v>0</v>
      </c>
      <c r="AW98" s="131">
        <f>'SO 101.2 -  Komunikace a ...'!T124</f>
        <v>0</v>
      </c>
      <c r="AX98" s="130">
        <f>'SO 101.2 -  Komunikace a ...'!K35</f>
        <v>0</v>
      </c>
      <c r="AY98" s="130">
        <f>'SO 101.2 -  Komunikace a ...'!K36</f>
        <v>0</v>
      </c>
      <c r="AZ98" s="130">
        <f>'SO 101.2 -  Komunikace a ...'!K37</f>
        <v>0</v>
      </c>
      <c r="BA98" s="130">
        <f>'SO 101.2 -  Komunikace a ...'!K38</f>
        <v>0</v>
      </c>
      <c r="BB98" s="130">
        <f>'SO 101.2 -  Komunikace a ...'!F35</f>
        <v>0</v>
      </c>
      <c r="BC98" s="130">
        <f>'SO 101.2 -  Komunikace a ...'!F36</f>
        <v>0</v>
      </c>
      <c r="BD98" s="130">
        <f>'SO 101.2 -  Komunikace a ...'!F37</f>
        <v>0</v>
      </c>
      <c r="BE98" s="130">
        <f>'SO 101.2 -  Komunikace a ...'!F38</f>
        <v>0</v>
      </c>
      <c r="BF98" s="132">
        <f>'SO 101.2 -  Komunikace a ...'!F39</f>
        <v>0</v>
      </c>
      <c r="BG98" s="7"/>
      <c r="BT98" s="133" t="s">
        <v>83</v>
      </c>
      <c r="BV98" s="133" t="s">
        <v>77</v>
      </c>
      <c r="BW98" s="133" t="s">
        <v>94</v>
      </c>
      <c r="BX98" s="133" t="s">
        <v>6</v>
      </c>
      <c r="CL98" s="133" t="s">
        <v>1</v>
      </c>
      <c r="CM98" s="133" t="s">
        <v>85</v>
      </c>
    </row>
    <row r="99" s="7" customFormat="1" ht="50.25" customHeight="1">
      <c r="A99" s="121" t="s">
        <v>79</v>
      </c>
      <c r="B99" s="122"/>
      <c r="C99" s="123"/>
      <c r="D99" s="124" t="s">
        <v>95</v>
      </c>
      <c r="E99" s="124"/>
      <c r="F99" s="124"/>
      <c r="G99" s="124"/>
      <c r="H99" s="124"/>
      <c r="I99" s="125"/>
      <c r="J99" s="124" t="s">
        <v>96</v>
      </c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6">
        <f>'SO 201, 202, 205 - Opěrné...'!K32</f>
        <v>0</v>
      </c>
      <c r="AH99" s="125"/>
      <c r="AI99" s="125"/>
      <c r="AJ99" s="125"/>
      <c r="AK99" s="125"/>
      <c r="AL99" s="125"/>
      <c r="AM99" s="125"/>
      <c r="AN99" s="126">
        <f>SUM(AG99,AV99)</f>
        <v>0</v>
      </c>
      <c r="AO99" s="125"/>
      <c r="AP99" s="125"/>
      <c r="AQ99" s="127" t="s">
        <v>82</v>
      </c>
      <c r="AR99" s="128"/>
      <c r="AS99" s="129">
        <f>'SO 201, 202, 205 - Opěrné...'!K30</f>
        <v>0</v>
      </c>
      <c r="AT99" s="130">
        <f>'SO 201, 202, 205 - Opěrné...'!K31</f>
        <v>0</v>
      </c>
      <c r="AU99" s="130">
        <v>0</v>
      </c>
      <c r="AV99" s="130">
        <f>ROUND(SUM(AX99:AY99),2)</f>
        <v>0</v>
      </c>
      <c r="AW99" s="131">
        <f>'SO 201, 202, 205 - Opěrné...'!T125</f>
        <v>0</v>
      </c>
      <c r="AX99" s="130">
        <f>'SO 201, 202, 205 - Opěrné...'!K35</f>
        <v>0</v>
      </c>
      <c r="AY99" s="130">
        <f>'SO 201, 202, 205 - Opěrné...'!K36</f>
        <v>0</v>
      </c>
      <c r="AZ99" s="130">
        <f>'SO 201, 202, 205 - Opěrné...'!K37</f>
        <v>0</v>
      </c>
      <c r="BA99" s="130">
        <f>'SO 201, 202, 205 - Opěrné...'!K38</f>
        <v>0</v>
      </c>
      <c r="BB99" s="130">
        <f>'SO 201, 202, 205 - Opěrné...'!F35</f>
        <v>0</v>
      </c>
      <c r="BC99" s="130">
        <f>'SO 201, 202, 205 - Opěrné...'!F36</f>
        <v>0</v>
      </c>
      <c r="BD99" s="130">
        <f>'SO 201, 202, 205 - Opěrné...'!F37</f>
        <v>0</v>
      </c>
      <c r="BE99" s="130">
        <f>'SO 201, 202, 205 - Opěrné...'!F38</f>
        <v>0</v>
      </c>
      <c r="BF99" s="132">
        <f>'SO 201, 202, 205 - Opěrné...'!F39</f>
        <v>0</v>
      </c>
      <c r="BG99" s="7"/>
      <c r="BT99" s="133" t="s">
        <v>83</v>
      </c>
      <c r="BV99" s="133" t="s">
        <v>77</v>
      </c>
      <c r="BW99" s="133" t="s">
        <v>97</v>
      </c>
      <c r="BX99" s="133" t="s">
        <v>6</v>
      </c>
      <c r="CL99" s="133" t="s">
        <v>1</v>
      </c>
      <c r="CM99" s="133" t="s">
        <v>85</v>
      </c>
    </row>
    <row r="100" s="7" customFormat="1" ht="16.5" customHeight="1">
      <c r="A100" s="121" t="s">
        <v>79</v>
      </c>
      <c r="B100" s="122"/>
      <c r="C100" s="123"/>
      <c r="D100" s="124" t="s">
        <v>98</v>
      </c>
      <c r="E100" s="124"/>
      <c r="F100" s="124"/>
      <c r="G100" s="124"/>
      <c r="H100" s="124"/>
      <c r="I100" s="125"/>
      <c r="J100" s="124" t="s">
        <v>99</v>
      </c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6">
        <f>'SO 203 - Opěrná zeď u tep...'!K32</f>
        <v>0</v>
      </c>
      <c r="AH100" s="125"/>
      <c r="AI100" s="125"/>
      <c r="AJ100" s="125"/>
      <c r="AK100" s="125"/>
      <c r="AL100" s="125"/>
      <c r="AM100" s="125"/>
      <c r="AN100" s="126">
        <f>SUM(AG100,AV100)</f>
        <v>0</v>
      </c>
      <c r="AO100" s="125"/>
      <c r="AP100" s="125"/>
      <c r="AQ100" s="127" t="s">
        <v>82</v>
      </c>
      <c r="AR100" s="128"/>
      <c r="AS100" s="129">
        <f>'SO 203 - Opěrná zeď u tep...'!K30</f>
        <v>0</v>
      </c>
      <c r="AT100" s="130">
        <f>'SO 203 - Opěrná zeď u tep...'!K31</f>
        <v>0</v>
      </c>
      <c r="AU100" s="130">
        <v>0</v>
      </c>
      <c r="AV100" s="130">
        <f>ROUND(SUM(AX100:AY100),2)</f>
        <v>0</v>
      </c>
      <c r="AW100" s="131">
        <f>'SO 203 - Opěrná zeď u tep...'!T125</f>
        <v>0</v>
      </c>
      <c r="AX100" s="130">
        <f>'SO 203 - Opěrná zeď u tep...'!K35</f>
        <v>0</v>
      </c>
      <c r="AY100" s="130">
        <f>'SO 203 - Opěrná zeď u tep...'!K36</f>
        <v>0</v>
      </c>
      <c r="AZ100" s="130">
        <f>'SO 203 - Opěrná zeď u tep...'!K37</f>
        <v>0</v>
      </c>
      <c r="BA100" s="130">
        <f>'SO 203 - Opěrná zeď u tep...'!K38</f>
        <v>0</v>
      </c>
      <c r="BB100" s="130">
        <f>'SO 203 - Opěrná zeď u tep...'!F35</f>
        <v>0</v>
      </c>
      <c r="BC100" s="130">
        <f>'SO 203 - Opěrná zeď u tep...'!F36</f>
        <v>0</v>
      </c>
      <c r="BD100" s="130">
        <f>'SO 203 - Opěrná zeď u tep...'!F37</f>
        <v>0</v>
      </c>
      <c r="BE100" s="130">
        <f>'SO 203 - Opěrná zeď u tep...'!F38</f>
        <v>0</v>
      </c>
      <c r="BF100" s="132">
        <f>'SO 203 - Opěrná zeď u tep...'!F39</f>
        <v>0</v>
      </c>
      <c r="BG100" s="7"/>
      <c r="BT100" s="133" t="s">
        <v>83</v>
      </c>
      <c r="BV100" s="133" t="s">
        <v>77</v>
      </c>
      <c r="BW100" s="133" t="s">
        <v>100</v>
      </c>
      <c r="BX100" s="133" t="s">
        <v>6</v>
      </c>
      <c r="CL100" s="133" t="s">
        <v>1</v>
      </c>
      <c r="CM100" s="133" t="s">
        <v>85</v>
      </c>
    </row>
    <row r="101" s="7" customFormat="1" ht="16.5" customHeight="1">
      <c r="A101" s="121" t="s">
        <v>79</v>
      </c>
      <c r="B101" s="122"/>
      <c r="C101" s="123"/>
      <c r="D101" s="124" t="s">
        <v>101</v>
      </c>
      <c r="E101" s="124"/>
      <c r="F101" s="124"/>
      <c r="G101" s="124"/>
      <c r="H101" s="124"/>
      <c r="I101" s="125"/>
      <c r="J101" s="124" t="s">
        <v>102</v>
      </c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6">
        <f>'SO 204 - Opěrná zeď u prá...'!K32</f>
        <v>0</v>
      </c>
      <c r="AH101" s="125"/>
      <c r="AI101" s="125"/>
      <c r="AJ101" s="125"/>
      <c r="AK101" s="125"/>
      <c r="AL101" s="125"/>
      <c r="AM101" s="125"/>
      <c r="AN101" s="126">
        <f>SUM(AG101,AV101)</f>
        <v>0</v>
      </c>
      <c r="AO101" s="125"/>
      <c r="AP101" s="125"/>
      <c r="AQ101" s="127" t="s">
        <v>82</v>
      </c>
      <c r="AR101" s="128"/>
      <c r="AS101" s="129">
        <f>'SO 204 - Opěrná zeď u prá...'!K30</f>
        <v>0</v>
      </c>
      <c r="AT101" s="130">
        <f>'SO 204 - Opěrná zeď u prá...'!K31</f>
        <v>0</v>
      </c>
      <c r="AU101" s="130">
        <v>0</v>
      </c>
      <c r="AV101" s="130">
        <f>ROUND(SUM(AX101:AY101),2)</f>
        <v>0</v>
      </c>
      <c r="AW101" s="131">
        <f>'SO 204 - Opěrná zeď u prá...'!T125</f>
        <v>0</v>
      </c>
      <c r="AX101" s="130">
        <f>'SO 204 - Opěrná zeď u prá...'!K35</f>
        <v>0</v>
      </c>
      <c r="AY101" s="130">
        <f>'SO 204 - Opěrná zeď u prá...'!K36</f>
        <v>0</v>
      </c>
      <c r="AZ101" s="130">
        <f>'SO 204 - Opěrná zeď u prá...'!K37</f>
        <v>0</v>
      </c>
      <c r="BA101" s="130">
        <f>'SO 204 - Opěrná zeď u prá...'!K38</f>
        <v>0</v>
      </c>
      <c r="BB101" s="130">
        <f>'SO 204 - Opěrná zeď u prá...'!F35</f>
        <v>0</v>
      </c>
      <c r="BC101" s="130">
        <f>'SO 204 - Opěrná zeď u prá...'!F36</f>
        <v>0</v>
      </c>
      <c r="BD101" s="130">
        <f>'SO 204 - Opěrná zeď u prá...'!F37</f>
        <v>0</v>
      </c>
      <c r="BE101" s="130">
        <f>'SO 204 - Opěrná zeď u prá...'!F38</f>
        <v>0</v>
      </c>
      <c r="BF101" s="132">
        <f>'SO 204 - Opěrná zeď u prá...'!F39</f>
        <v>0</v>
      </c>
      <c r="BG101" s="7"/>
      <c r="BT101" s="133" t="s">
        <v>83</v>
      </c>
      <c r="BV101" s="133" t="s">
        <v>77</v>
      </c>
      <c r="BW101" s="133" t="s">
        <v>103</v>
      </c>
      <c r="BX101" s="133" t="s">
        <v>6</v>
      </c>
      <c r="CL101" s="133" t="s">
        <v>1</v>
      </c>
      <c r="CM101" s="133" t="s">
        <v>85</v>
      </c>
    </row>
    <row r="102" s="7" customFormat="1" ht="16.5" customHeight="1">
      <c r="A102" s="7"/>
      <c r="B102" s="122"/>
      <c r="C102" s="123"/>
      <c r="D102" s="124" t="s">
        <v>104</v>
      </c>
      <c r="E102" s="124"/>
      <c r="F102" s="124"/>
      <c r="G102" s="124"/>
      <c r="H102" s="124"/>
      <c r="I102" s="125"/>
      <c r="J102" s="124" t="s">
        <v>105</v>
      </c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34">
        <f>ROUND(SUM(AG103:AG104),2)</f>
        <v>0</v>
      </c>
      <c r="AH102" s="125"/>
      <c r="AI102" s="125"/>
      <c r="AJ102" s="125"/>
      <c r="AK102" s="125"/>
      <c r="AL102" s="125"/>
      <c r="AM102" s="125"/>
      <c r="AN102" s="126">
        <f>SUM(AG102,AV102)</f>
        <v>0</v>
      </c>
      <c r="AO102" s="125"/>
      <c r="AP102" s="125"/>
      <c r="AQ102" s="127" t="s">
        <v>82</v>
      </c>
      <c r="AR102" s="128"/>
      <c r="AS102" s="135">
        <f>ROUND(SUM(AS103:AS104),2)</f>
        <v>0</v>
      </c>
      <c r="AT102" s="136">
        <f>ROUND(SUM(AT103:AT104),2)</f>
        <v>0</v>
      </c>
      <c r="AU102" s="130">
        <f>ROUND(SUM(AU103:AU104),2)</f>
        <v>0</v>
      </c>
      <c r="AV102" s="130">
        <f>ROUND(SUM(AX102:AY102),2)</f>
        <v>0</v>
      </c>
      <c r="AW102" s="131">
        <f>ROUND(SUM(AW103:AW104),5)</f>
        <v>0</v>
      </c>
      <c r="AX102" s="130">
        <f>ROUND(BB102*L29,2)</f>
        <v>0</v>
      </c>
      <c r="AY102" s="130">
        <f>ROUND(BC102*L30,2)</f>
        <v>0</v>
      </c>
      <c r="AZ102" s="130">
        <f>ROUND(BD102*L29,2)</f>
        <v>0</v>
      </c>
      <c r="BA102" s="130">
        <f>ROUND(BE102*L30,2)</f>
        <v>0</v>
      </c>
      <c r="BB102" s="130">
        <f>ROUND(SUM(BB103:BB104),2)</f>
        <v>0</v>
      </c>
      <c r="BC102" s="130">
        <f>ROUND(SUM(BC103:BC104),2)</f>
        <v>0</v>
      </c>
      <c r="BD102" s="130">
        <f>ROUND(SUM(BD103:BD104),2)</f>
        <v>0</v>
      </c>
      <c r="BE102" s="130">
        <f>ROUND(SUM(BE103:BE104),2)</f>
        <v>0</v>
      </c>
      <c r="BF102" s="132">
        <f>ROUND(SUM(BF103:BF104),2)</f>
        <v>0</v>
      </c>
      <c r="BG102" s="7"/>
      <c r="BS102" s="133" t="s">
        <v>74</v>
      </c>
      <c r="BT102" s="133" t="s">
        <v>83</v>
      </c>
      <c r="BU102" s="133" t="s">
        <v>76</v>
      </c>
      <c r="BV102" s="133" t="s">
        <v>77</v>
      </c>
      <c r="BW102" s="133" t="s">
        <v>106</v>
      </c>
      <c r="BX102" s="133" t="s">
        <v>6</v>
      </c>
      <c r="CL102" s="133" t="s">
        <v>1</v>
      </c>
      <c r="CM102" s="133" t="s">
        <v>75</v>
      </c>
    </row>
    <row r="103" s="4" customFormat="1" ht="16.5" customHeight="1">
      <c r="A103" s="121" t="s">
        <v>79</v>
      </c>
      <c r="B103" s="71"/>
      <c r="C103" s="137"/>
      <c r="D103" s="137"/>
      <c r="E103" s="138" t="s">
        <v>104</v>
      </c>
      <c r="F103" s="138"/>
      <c r="G103" s="138"/>
      <c r="H103" s="138"/>
      <c r="I103" s="138"/>
      <c r="J103" s="137"/>
      <c r="K103" s="138" t="s">
        <v>107</v>
      </c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9">
        <f>'SO 301 - Dešťová kanalizace'!K34</f>
        <v>0</v>
      </c>
      <c r="AH103" s="137"/>
      <c r="AI103" s="137"/>
      <c r="AJ103" s="137"/>
      <c r="AK103" s="137"/>
      <c r="AL103" s="137"/>
      <c r="AM103" s="137"/>
      <c r="AN103" s="139">
        <f>SUM(AG103,AV103)</f>
        <v>0</v>
      </c>
      <c r="AO103" s="137"/>
      <c r="AP103" s="137"/>
      <c r="AQ103" s="140" t="s">
        <v>108</v>
      </c>
      <c r="AR103" s="73"/>
      <c r="AS103" s="141">
        <f>'SO 301 - Dešťová kanalizace'!K32</f>
        <v>0</v>
      </c>
      <c r="AT103" s="142">
        <f>'SO 301 - Dešťová kanalizace'!K33</f>
        <v>0</v>
      </c>
      <c r="AU103" s="142">
        <v>0</v>
      </c>
      <c r="AV103" s="142">
        <f>ROUND(SUM(AX103:AY103),2)</f>
        <v>0</v>
      </c>
      <c r="AW103" s="143">
        <f>'SO 301 - Dešťová kanalizace'!T127</f>
        <v>0</v>
      </c>
      <c r="AX103" s="142">
        <f>'SO 301 - Dešťová kanalizace'!K37</f>
        <v>0</v>
      </c>
      <c r="AY103" s="142">
        <f>'SO 301 - Dešťová kanalizace'!K38</f>
        <v>0</v>
      </c>
      <c r="AZ103" s="142">
        <f>'SO 301 - Dešťová kanalizace'!K39</f>
        <v>0</v>
      </c>
      <c r="BA103" s="142">
        <f>'SO 301 - Dešťová kanalizace'!K40</f>
        <v>0</v>
      </c>
      <c r="BB103" s="142">
        <f>'SO 301 - Dešťová kanalizace'!F37</f>
        <v>0</v>
      </c>
      <c r="BC103" s="142">
        <f>'SO 301 - Dešťová kanalizace'!F38</f>
        <v>0</v>
      </c>
      <c r="BD103" s="142">
        <f>'SO 301 - Dešťová kanalizace'!F39</f>
        <v>0</v>
      </c>
      <c r="BE103" s="142">
        <f>'SO 301 - Dešťová kanalizace'!F40</f>
        <v>0</v>
      </c>
      <c r="BF103" s="144">
        <f>'SO 301 - Dešťová kanalizace'!F41</f>
        <v>0</v>
      </c>
      <c r="BG103" s="4"/>
      <c r="BT103" s="145" t="s">
        <v>85</v>
      </c>
      <c r="BV103" s="145" t="s">
        <v>77</v>
      </c>
      <c r="BW103" s="145" t="s">
        <v>109</v>
      </c>
      <c r="BX103" s="145" t="s">
        <v>106</v>
      </c>
      <c r="CL103" s="145" t="s">
        <v>1</v>
      </c>
    </row>
    <row r="104" s="4" customFormat="1" ht="16.5" customHeight="1">
      <c r="A104" s="121" t="s">
        <v>79</v>
      </c>
      <c r="B104" s="71"/>
      <c r="C104" s="137"/>
      <c r="D104" s="137"/>
      <c r="E104" s="138" t="s">
        <v>110</v>
      </c>
      <c r="F104" s="138"/>
      <c r="G104" s="138"/>
      <c r="H104" s="138"/>
      <c r="I104" s="138"/>
      <c r="J104" s="137"/>
      <c r="K104" s="138" t="s">
        <v>111</v>
      </c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9">
        <f>'VRN - Vedlejší a rozpočto...'!K34</f>
        <v>0</v>
      </c>
      <c r="AH104" s="137"/>
      <c r="AI104" s="137"/>
      <c r="AJ104" s="137"/>
      <c r="AK104" s="137"/>
      <c r="AL104" s="137"/>
      <c r="AM104" s="137"/>
      <c r="AN104" s="139">
        <f>SUM(AG104,AV104)</f>
        <v>0</v>
      </c>
      <c r="AO104" s="137"/>
      <c r="AP104" s="137"/>
      <c r="AQ104" s="140" t="s">
        <v>108</v>
      </c>
      <c r="AR104" s="73"/>
      <c r="AS104" s="141">
        <f>'VRN - Vedlejší a rozpočto...'!K32</f>
        <v>0</v>
      </c>
      <c r="AT104" s="142">
        <f>'VRN - Vedlejší a rozpočto...'!K33</f>
        <v>0</v>
      </c>
      <c r="AU104" s="142">
        <v>0</v>
      </c>
      <c r="AV104" s="142">
        <f>ROUND(SUM(AX104:AY104),2)</f>
        <v>0</v>
      </c>
      <c r="AW104" s="143">
        <f>'VRN - Vedlejší a rozpočto...'!T121</f>
        <v>0</v>
      </c>
      <c r="AX104" s="142">
        <f>'VRN - Vedlejší a rozpočto...'!K37</f>
        <v>0</v>
      </c>
      <c r="AY104" s="142">
        <f>'VRN - Vedlejší a rozpočto...'!K38</f>
        <v>0</v>
      </c>
      <c r="AZ104" s="142">
        <f>'VRN - Vedlejší a rozpočto...'!K39</f>
        <v>0</v>
      </c>
      <c r="BA104" s="142">
        <f>'VRN - Vedlejší a rozpočto...'!K40</f>
        <v>0</v>
      </c>
      <c r="BB104" s="142">
        <f>'VRN - Vedlejší a rozpočto...'!F37</f>
        <v>0</v>
      </c>
      <c r="BC104" s="142">
        <f>'VRN - Vedlejší a rozpočto...'!F38</f>
        <v>0</v>
      </c>
      <c r="BD104" s="142">
        <f>'VRN - Vedlejší a rozpočto...'!F39</f>
        <v>0</v>
      </c>
      <c r="BE104" s="142">
        <f>'VRN - Vedlejší a rozpočto...'!F40</f>
        <v>0</v>
      </c>
      <c r="BF104" s="144">
        <f>'VRN - Vedlejší a rozpočto...'!F41</f>
        <v>0</v>
      </c>
      <c r="BG104" s="4"/>
      <c r="BT104" s="145" t="s">
        <v>85</v>
      </c>
      <c r="BV104" s="145" t="s">
        <v>77</v>
      </c>
      <c r="BW104" s="145" t="s">
        <v>112</v>
      </c>
      <c r="BX104" s="145" t="s">
        <v>106</v>
      </c>
      <c r="CL104" s="145" t="s">
        <v>1</v>
      </c>
    </row>
    <row r="105" s="7" customFormat="1" ht="24.75" customHeight="1">
      <c r="A105" s="121" t="s">
        <v>79</v>
      </c>
      <c r="B105" s="122"/>
      <c r="C105" s="123"/>
      <c r="D105" s="124" t="s">
        <v>113</v>
      </c>
      <c r="E105" s="124"/>
      <c r="F105" s="124"/>
      <c r="G105" s="124"/>
      <c r="H105" s="124"/>
      <c r="I105" s="125"/>
      <c r="J105" s="124" t="s">
        <v>114</v>
      </c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4"/>
      <c r="AG105" s="126">
        <f>'SO 401.1 - Veřejné osvětlení'!K32</f>
        <v>0</v>
      </c>
      <c r="AH105" s="125"/>
      <c r="AI105" s="125"/>
      <c r="AJ105" s="125"/>
      <c r="AK105" s="125"/>
      <c r="AL105" s="125"/>
      <c r="AM105" s="125"/>
      <c r="AN105" s="126">
        <f>SUM(AG105,AV105)</f>
        <v>0</v>
      </c>
      <c r="AO105" s="125"/>
      <c r="AP105" s="125"/>
      <c r="AQ105" s="127" t="s">
        <v>82</v>
      </c>
      <c r="AR105" s="128"/>
      <c r="AS105" s="129">
        <f>'SO 401.1 - Veřejné osvětlení'!K30</f>
        <v>0</v>
      </c>
      <c r="AT105" s="130">
        <f>'SO 401.1 - Veřejné osvětlení'!K31</f>
        <v>0</v>
      </c>
      <c r="AU105" s="130">
        <v>0</v>
      </c>
      <c r="AV105" s="130">
        <f>ROUND(SUM(AX105:AY105),2)</f>
        <v>0</v>
      </c>
      <c r="AW105" s="131">
        <f>'SO 401.1 - Veřejné osvětlení'!T120</f>
        <v>0</v>
      </c>
      <c r="AX105" s="130">
        <f>'SO 401.1 - Veřejné osvětlení'!K35</f>
        <v>0</v>
      </c>
      <c r="AY105" s="130">
        <f>'SO 401.1 - Veřejné osvětlení'!K36</f>
        <v>0</v>
      </c>
      <c r="AZ105" s="130">
        <f>'SO 401.1 - Veřejné osvětlení'!K37</f>
        <v>0</v>
      </c>
      <c r="BA105" s="130">
        <f>'SO 401.1 - Veřejné osvětlení'!K38</f>
        <v>0</v>
      </c>
      <c r="BB105" s="130">
        <f>'SO 401.1 - Veřejné osvětlení'!F35</f>
        <v>0</v>
      </c>
      <c r="BC105" s="130">
        <f>'SO 401.1 - Veřejné osvětlení'!F36</f>
        <v>0</v>
      </c>
      <c r="BD105" s="130">
        <f>'SO 401.1 - Veřejné osvětlení'!F37</f>
        <v>0</v>
      </c>
      <c r="BE105" s="130">
        <f>'SO 401.1 - Veřejné osvětlení'!F38</f>
        <v>0</v>
      </c>
      <c r="BF105" s="132">
        <f>'SO 401.1 - Veřejné osvětlení'!F39</f>
        <v>0</v>
      </c>
      <c r="BG105" s="7"/>
      <c r="BT105" s="133" t="s">
        <v>83</v>
      </c>
      <c r="BV105" s="133" t="s">
        <v>77</v>
      </c>
      <c r="BW105" s="133" t="s">
        <v>115</v>
      </c>
      <c r="BX105" s="133" t="s">
        <v>6</v>
      </c>
      <c r="CL105" s="133" t="s">
        <v>1</v>
      </c>
      <c r="CM105" s="133" t="s">
        <v>75</v>
      </c>
    </row>
    <row r="106" s="7" customFormat="1" ht="24.75" customHeight="1">
      <c r="A106" s="121" t="s">
        <v>79</v>
      </c>
      <c r="B106" s="122"/>
      <c r="C106" s="123"/>
      <c r="D106" s="124" t="s">
        <v>116</v>
      </c>
      <c r="E106" s="124"/>
      <c r="F106" s="124"/>
      <c r="G106" s="124"/>
      <c r="H106" s="124"/>
      <c r="I106" s="125"/>
      <c r="J106" s="124" t="s">
        <v>114</v>
      </c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  <c r="AA106" s="124"/>
      <c r="AB106" s="124"/>
      <c r="AC106" s="124"/>
      <c r="AD106" s="124"/>
      <c r="AE106" s="124"/>
      <c r="AF106" s="124"/>
      <c r="AG106" s="126">
        <f>'SO 401.2 - Veřejné osvětlení'!K32</f>
        <v>0</v>
      </c>
      <c r="AH106" s="125"/>
      <c r="AI106" s="125"/>
      <c r="AJ106" s="125"/>
      <c r="AK106" s="125"/>
      <c r="AL106" s="125"/>
      <c r="AM106" s="125"/>
      <c r="AN106" s="126">
        <f>SUM(AG106,AV106)</f>
        <v>0</v>
      </c>
      <c r="AO106" s="125"/>
      <c r="AP106" s="125"/>
      <c r="AQ106" s="127" t="s">
        <v>82</v>
      </c>
      <c r="AR106" s="128"/>
      <c r="AS106" s="129">
        <f>'SO 401.2 - Veřejné osvětlení'!K30</f>
        <v>0</v>
      </c>
      <c r="AT106" s="130">
        <f>'SO 401.2 - Veřejné osvětlení'!K31</f>
        <v>0</v>
      </c>
      <c r="AU106" s="130">
        <v>0</v>
      </c>
      <c r="AV106" s="130">
        <f>ROUND(SUM(AX106:AY106),2)</f>
        <v>0</v>
      </c>
      <c r="AW106" s="131">
        <f>'SO 401.2 - Veřejné osvětlení'!T120</f>
        <v>0</v>
      </c>
      <c r="AX106" s="130">
        <f>'SO 401.2 - Veřejné osvětlení'!K35</f>
        <v>0</v>
      </c>
      <c r="AY106" s="130">
        <f>'SO 401.2 - Veřejné osvětlení'!K36</f>
        <v>0</v>
      </c>
      <c r="AZ106" s="130">
        <f>'SO 401.2 - Veřejné osvětlení'!K37</f>
        <v>0</v>
      </c>
      <c r="BA106" s="130">
        <f>'SO 401.2 - Veřejné osvětlení'!K38</f>
        <v>0</v>
      </c>
      <c r="BB106" s="130">
        <f>'SO 401.2 - Veřejné osvětlení'!F35</f>
        <v>0</v>
      </c>
      <c r="BC106" s="130">
        <f>'SO 401.2 - Veřejné osvětlení'!F36</f>
        <v>0</v>
      </c>
      <c r="BD106" s="130">
        <f>'SO 401.2 - Veřejné osvětlení'!F37</f>
        <v>0</v>
      </c>
      <c r="BE106" s="130">
        <f>'SO 401.2 - Veřejné osvětlení'!F38</f>
        <v>0</v>
      </c>
      <c r="BF106" s="132">
        <f>'SO 401.2 - Veřejné osvětlení'!F39</f>
        <v>0</v>
      </c>
      <c r="BG106" s="7"/>
      <c r="BT106" s="133" t="s">
        <v>83</v>
      </c>
      <c r="BV106" s="133" t="s">
        <v>77</v>
      </c>
      <c r="BW106" s="133" t="s">
        <v>117</v>
      </c>
      <c r="BX106" s="133" t="s">
        <v>6</v>
      </c>
      <c r="CL106" s="133" t="s">
        <v>1</v>
      </c>
      <c r="CM106" s="133" t="s">
        <v>75</v>
      </c>
    </row>
    <row r="107" s="7" customFormat="1" ht="16.5" customHeight="1">
      <c r="A107" s="121" t="s">
        <v>79</v>
      </c>
      <c r="B107" s="122"/>
      <c r="C107" s="123"/>
      <c r="D107" s="124" t="s">
        <v>118</v>
      </c>
      <c r="E107" s="124"/>
      <c r="F107" s="124"/>
      <c r="G107" s="124"/>
      <c r="H107" s="124"/>
      <c r="I107" s="125"/>
      <c r="J107" s="124" t="s">
        <v>119</v>
      </c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6">
        <f>'SO 402 - Systém zabezpeče...'!K32</f>
        <v>0</v>
      </c>
      <c r="AH107" s="125"/>
      <c r="AI107" s="125"/>
      <c r="AJ107" s="125"/>
      <c r="AK107" s="125"/>
      <c r="AL107" s="125"/>
      <c r="AM107" s="125"/>
      <c r="AN107" s="126">
        <f>SUM(AG107,AV107)</f>
        <v>0</v>
      </c>
      <c r="AO107" s="125"/>
      <c r="AP107" s="125"/>
      <c r="AQ107" s="127" t="s">
        <v>82</v>
      </c>
      <c r="AR107" s="128"/>
      <c r="AS107" s="129">
        <f>'SO 402 - Systém zabezpeče...'!K30</f>
        <v>0</v>
      </c>
      <c r="AT107" s="130">
        <f>'SO 402 - Systém zabezpeče...'!K31</f>
        <v>0</v>
      </c>
      <c r="AU107" s="130">
        <v>0</v>
      </c>
      <c r="AV107" s="130">
        <f>ROUND(SUM(AX107:AY107),2)</f>
        <v>0</v>
      </c>
      <c r="AW107" s="131">
        <f>'SO 402 - Systém zabezpeče...'!T125</f>
        <v>0</v>
      </c>
      <c r="AX107" s="130">
        <f>'SO 402 - Systém zabezpeče...'!K35</f>
        <v>0</v>
      </c>
      <c r="AY107" s="130">
        <f>'SO 402 - Systém zabezpeče...'!K36</f>
        <v>0</v>
      </c>
      <c r="AZ107" s="130">
        <f>'SO 402 - Systém zabezpeče...'!K37</f>
        <v>0</v>
      </c>
      <c r="BA107" s="130">
        <f>'SO 402 - Systém zabezpeče...'!K38</f>
        <v>0</v>
      </c>
      <c r="BB107" s="130">
        <f>'SO 402 - Systém zabezpeče...'!F35</f>
        <v>0</v>
      </c>
      <c r="BC107" s="130">
        <f>'SO 402 - Systém zabezpeče...'!F36</f>
        <v>0</v>
      </c>
      <c r="BD107" s="130">
        <f>'SO 402 - Systém zabezpeče...'!F37</f>
        <v>0</v>
      </c>
      <c r="BE107" s="130">
        <f>'SO 402 - Systém zabezpeče...'!F38</f>
        <v>0</v>
      </c>
      <c r="BF107" s="132">
        <f>'SO 402 - Systém zabezpeče...'!F39</f>
        <v>0</v>
      </c>
      <c r="BG107" s="7"/>
      <c r="BT107" s="133" t="s">
        <v>83</v>
      </c>
      <c r="BV107" s="133" t="s">
        <v>77</v>
      </c>
      <c r="BW107" s="133" t="s">
        <v>120</v>
      </c>
      <c r="BX107" s="133" t="s">
        <v>6</v>
      </c>
      <c r="CL107" s="133" t="s">
        <v>1</v>
      </c>
      <c r="CM107" s="133" t="s">
        <v>85</v>
      </c>
    </row>
    <row r="108" s="7" customFormat="1" ht="16.5" customHeight="1">
      <c r="A108" s="121" t="s">
        <v>79</v>
      </c>
      <c r="B108" s="122"/>
      <c r="C108" s="123"/>
      <c r="D108" s="124" t="s">
        <v>121</v>
      </c>
      <c r="E108" s="124"/>
      <c r="F108" s="124"/>
      <c r="G108" s="124"/>
      <c r="H108" s="124"/>
      <c r="I108" s="125"/>
      <c r="J108" s="124" t="s">
        <v>122</v>
      </c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6">
        <f>'SO 801 - Objekty úpravy ú...'!K32</f>
        <v>0</v>
      </c>
      <c r="AH108" s="125"/>
      <c r="AI108" s="125"/>
      <c r="AJ108" s="125"/>
      <c r="AK108" s="125"/>
      <c r="AL108" s="125"/>
      <c r="AM108" s="125"/>
      <c r="AN108" s="126">
        <f>SUM(AG108,AV108)</f>
        <v>0</v>
      </c>
      <c r="AO108" s="125"/>
      <c r="AP108" s="125"/>
      <c r="AQ108" s="127" t="s">
        <v>82</v>
      </c>
      <c r="AR108" s="128"/>
      <c r="AS108" s="146">
        <f>'SO 801 - Objekty úpravy ú...'!K30</f>
        <v>0</v>
      </c>
      <c r="AT108" s="147">
        <f>'SO 801 - Objekty úpravy ú...'!K31</f>
        <v>0</v>
      </c>
      <c r="AU108" s="147">
        <v>0</v>
      </c>
      <c r="AV108" s="147">
        <f>ROUND(SUM(AX108:AY108),2)</f>
        <v>0</v>
      </c>
      <c r="AW108" s="148">
        <f>'SO 801 - Objekty úpravy ú...'!T118</f>
        <v>0</v>
      </c>
      <c r="AX108" s="147">
        <f>'SO 801 - Objekty úpravy ú...'!K35</f>
        <v>0</v>
      </c>
      <c r="AY108" s="147">
        <f>'SO 801 - Objekty úpravy ú...'!K36</f>
        <v>0</v>
      </c>
      <c r="AZ108" s="147">
        <f>'SO 801 - Objekty úpravy ú...'!K37</f>
        <v>0</v>
      </c>
      <c r="BA108" s="147">
        <f>'SO 801 - Objekty úpravy ú...'!K38</f>
        <v>0</v>
      </c>
      <c r="BB108" s="147">
        <f>'SO 801 - Objekty úpravy ú...'!F35</f>
        <v>0</v>
      </c>
      <c r="BC108" s="147">
        <f>'SO 801 - Objekty úpravy ú...'!F36</f>
        <v>0</v>
      </c>
      <c r="BD108" s="147">
        <f>'SO 801 - Objekty úpravy ú...'!F37</f>
        <v>0</v>
      </c>
      <c r="BE108" s="147">
        <f>'SO 801 - Objekty úpravy ú...'!F38</f>
        <v>0</v>
      </c>
      <c r="BF108" s="149">
        <f>'SO 801 - Objekty úpravy ú...'!F39</f>
        <v>0</v>
      </c>
      <c r="BG108" s="7"/>
      <c r="BT108" s="133" t="s">
        <v>83</v>
      </c>
      <c r="BV108" s="133" t="s">
        <v>77</v>
      </c>
      <c r="BW108" s="133" t="s">
        <v>123</v>
      </c>
      <c r="BX108" s="133" t="s">
        <v>6</v>
      </c>
      <c r="CL108" s="133" t="s">
        <v>1</v>
      </c>
      <c r="CM108" s="133" t="s">
        <v>75</v>
      </c>
    </row>
    <row r="109" s="2" customFormat="1" ht="30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5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45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</row>
  </sheetData>
  <sheetProtection sheet="1" formatColumns="0" formatRows="0" objects="1" scenarios="1" spinCount="100000" saltValue="EndBt6V+22JYa6dQInwwlYrqq3Hf4VT5Usrpth5KElWaQk5xHHtleDOu6UFsmEWwHIamX6jFu2SVtYo7sUIGWw==" hashValue="j7/p5DWWx3jf3wvTjR+mx+R8Gvd7Znw9pTSS+sOZIC8+YJCLw6x95DMSrIaFdpipplY13IrGaNShEU521+Jf+Q==" algorithmName="SHA-512" password="CC35"/>
  <mergeCells count="94">
    <mergeCell ref="C92:G92"/>
    <mergeCell ref="D97:H97"/>
    <mergeCell ref="D98:H98"/>
    <mergeCell ref="D96:H96"/>
    <mergeCell ref="D102:H102"/>
    <mergeCell ref="D95:H95"/>
    <mergeCell ref="D99:H99"/>
    <mergeCell ref="D101:H101"/>
    <mergeCell ref="D100:H100"/>
    <mergeCell ref="E104:I104"/>
    <mergeCell ref="E103:I103"/>
    <mergeCell ref="I92:AF92"/>
    <mergeCell ref="J97:AF97"/>
    <mergeCell ref="J99:AF99"/>
    <mergeCell ref="J101:AF101"/>
    <mergeCell ref="J102:AF102"/>
    <mergeCell ref="J95:AF95"/>
    <mergeCell ref="J96:AF96"/>
    <mergeCell ref="J98:AF98"/>
    <mergeCell ref="J100:AF100"/>
    <mergeCell ref="K103:AF103"/>
    <mergeCell ref="K104:AF104"/>
    <mergeCell ref="L85:AJ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G2"/>
    <mergeCell ref="AG101:AM101"/>
    <mergeCell ref="AG97:AM97"/>
    <mergeCell ref="AG92:AM92"/>
    <mergeCell ref="AG103:AM103"/>
    <mergeCell ref="AG100:AM100"/>
    <mergeCell ref="AG99:AM99"/>
    <mergeCell ref="AG102:AM102"/>
    <mergeCell ref="AG98:AM98"/>
    <mergeCell ref="AG96:AM96"/>
    <mergeCell ref="AG104:AM104"/>
    <mergeCell ref="AG95:AM95"/>
    <mergeCell ref="AM90:AP90"/>
    <mergeCell ref="AM87:AN87"/>
    <mergeCell ref="AM89:AP89"/>
    <mergeCell ref="AN103:AP103"/>
    <mergeCell ref="AN104:AP104"/>
    <mergeCell ref="AN97:AP97"/>
    <mergeCell ref="AN101:AP101"/>
    <mergeCell ref="AN92:AP92"/>
    <mergeCell ref="AN100:AP100"/>
    <mergeCell ref="AN95:AP95"/>
    <mergeCell ref="AN99:AP99"/>
    <mergeCell ref="AN96:AP96"/>
    <mergeCell ref="AN102:AP102"/>
    <mergeCell ref="AN98:AP98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G94:AM94"/>
    <mergeCell ref="AN94:AP94"/>
  </mergeCells>
  <hyperlinks>
    <hyperlink ref="A95" location="'SO 001.1 - Příprava stave...'!C2" display="/"/>
    <hyperlink ref="A96" location="'SO 001.2 - Příprava steve...'!C2" display="/"/>
    <hyperlink ref="A97" location="'SO 101.1 - Komunikace a z...'!C2" display="/"/>
    <hyperlink ref="A98" location="'SO 101.2 -  Komunikace a ...'!C2" display="/"/>
    <hyperlink ref="A99" location="'SO 201, 202, 205 - Opěrné...'!C2" display="/"/>
    <hyperlink ref="A100" location="'SO 203 - Opěrná zeď u tep...'!C2" display="/"/>
    <hyperlink ref="A101" location="'SO 204 - Opěrná zeď u prá...'!C2" display="/"/>
    <hyperlink ref="A103" location="'SO 301 - Dešťová kanalizace'!C2" display="/"/>
    <hyperlink ref="A104" location="'VRN - Vedlejší a rozpočto...'!C2" display="/"/>
    <hyperlink ref="A105" location="'SO 401.1 - Veřejné osvětlení'!C2" display="/"/>
    <hyperlink ref="A106" location="'SO 401.2 - Veřejné osvětlení'!C2" display="/"/>
    <hyperlink ref="A107" location="'SO 402 - Systém zabezpeče...'!C2" display="/"/>
    <hyperlink ref="A108" location="'SO 801 - Objekty úpravy ú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112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21"/>
      <c r="AT3" s="18" t="s">
        <v>85</v>
      </c>
    </row>
    <row r="4" s="1" customFormat="1" ht="24.96" customHeight="1">
      <c r="B4" s="21"/>
      <c r="D4" s="152" t="s">
        <v>124</v>
      </c>
      <c r="M4" s="21"/>
      <c r="N4" s="153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4" t="s">
        <v>17</v>
      </c>
      <c r="M6" s="21"/>
    </row>
    <row r="7" s="1" customFormat="1" ht="26.25" customHeight="1">
      <c r="B7" s="21"/>
      <c r="E7" s="155" t="str">
        <f>'Rekapitulace stavby'!K6</f>
        <v>NPK a.s., Pardubická nemocnice, rozšíření parkovací kapacity Kyjevská, Pardubice</v>
      </c>
      <c r="F7" s="154"/>
      <c r="G7" s="154"/>
      <c r="H7" s="154"/>
      <c r="M7" s="21"/>
    </row>
    <row r="8" s="1" customFormat="1" ht="12" customHeight="1">
      <c r="B8" s="21"/>
      <c r="D8" s="154" t="s">
        <v>125</v>
      </c>
      <c r="M8" s="21"/>
    </row>
    <row r="9" s="2" customFormat="1" ht="16.5" customHeight="1">
      <c r="A9" s="39"/>
      <c r="B9" s="45"/>
      <c r="C9" s="39"/>
      <c r="D9" s="39"/>
      <c r="E9" s="155" t="s">
        <v>1236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4" t="s">
        <v>1237</v>
      </c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6" t="s">
        <v>1475</v>
      </c>
      <c r="F11" s="39"/>
      <c r="G11" s="39"/>
      <c r="H11" s="39"/>
      <c r="I11" s="39"/>
      <c r="J11" s="39"/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4" t="s">
        <v>19</v>
      </c>
      <c r="E13" s="39"/>
      <c r="F13" s="145" t="s">
        <v>1</v>
      </c>
      <c r="G13" s="39"/>
      <c r="H13" s="39"/>
      <c r="I13" s="154" t="s">
        <v>20</v>
      </c>
      <c r="J13" s="145" t="s">
        <v>1</v>
      </c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4" t="s">
        <v>21</v>
      </c>
      <c r="E14" s="39"/>
      <c r="F14" s="145" t="s">
        <v>1239</v>
      </c>
      <c r="G14" s="39"/>
      <c r="H14" s="39"/>
      <c r="I14" s="154" t="s">
        <v>23</v>
      </c>
      <c r="J14" s="157" t="str">
        <f>'Rekapitulace stavby'!AN8</f>
        <v>30. 1. 2025</v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4" t="s">
        <v>25</v>
      </c>
      <c r="E16" s="39"/>
      <c r="F16" s="39"/>
      <c r="G16" s="39"/>
      <c r="H16" s="39"/>
      <c r="I16" s="154" t="s">
        <v>26</v>
      </c>
      <c r="J16" s="145" t="s">
        <v>1</v>
      </c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5" t="s">
        <v>22</v>
      </c>
      <c r="F17" s="39"/>
      <c r="G17" s="39"/>
      <c r="H17" s="39"/>
      <c r="I17" s="154" t="s">
        <v>27</v>
      </c>
      <c r="J17" s="145" t="s">
        <v>1</v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4" t="s">
        <v>28</v>
      </c>
      <c r="E19" s="39"/>
      <c r="F19" s="39"/>
      <c r="G19" s="39"/>
      <c r="H19" s="39"/>
      <c r="I19" s="154" t="s">
        <v>26</v>
      </c>
      <c r="J19" s="34" t="str">
        <f>'Rekapitulace stavby'!AN13</f>
        <v>Vyplň údaj</v>
      </c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5"/>
      <c r="G20" s="145"/>
      <c r="H20" s="145"/>
      <c r="I20" s="154" t="s">
        <v>27</v>
      </c>
      <c r="J20" s="34" t="str">
        <f>'Rekapitulace stavby'!AN14</f>
        <v>Vyplň údaj</v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4" t="s">
        <v>30</v>
      </c>
      <c r="E22" s="39"/>
      <c r="F22" s="39"/>
      <c r="G22" s="39"/>
      <c r="H22" s="39"/>
      <c r="I22" s="154" t="s">
        <v>26</v>
      </c>
      <c r="J22" s="145" t="s">
        <v>1</v>
      </c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5" t="s">
        <v>1240</v>
      </c>
      <c r="F23" s="39"/>
      <c r="G23" s="39"/>
      <c r="H23" s="39"/>
      <c r="I23" s="154" t="s">
        <v>27</v>
      </c>
      <c r="J23" s="145" t="s">
        <v>1</v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4" t="s">
        <v>31</v>
      </c>
      <c r="E25" s="39"/>
      <c r="F25" s="39"/>
      <c r="G25" s="39"/>
      <c r="H25" s="39"/>
      <c r="I25" s="154" t="s">
        <v>26</v>
      </c>
      <c r="J25" s="145" t="s">
        <v>1</v>
      </c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5" t="s">
        <v>22</v>
      </c>
      <c r="F26" s="39"/>
      <c r="G26" s="39"/>
      <c r="H26" s="39"/>
      <c r="I26" s="154" t="s">
        <v>27</v>
      </c>
      <c r="J26" s="145" t="s">
        <v>1</v>
      </c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4" t="s">
        <v>32</v>
      </c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8"/>
      <c r="B29" s="159"/>
      <c r="C29" s="158"/>
      <c r="D29" s="158"/>
      <c r="E29" s="160" t="s">
        <v>1</v>
      </c>
      <c r="F29" s="160"/>
      <c r="G29" s="160"/>
      <c r="H29" s="160"/>
      <c r="I29" s="158"/>
      <c r="J29" s="158"/>
      <c r="K29" s="158"/>
      <c r="L29" s="158"/>
      <c r="M29" s="161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2"/>
      <c r="E31" s="162"/>
      <c r="F31" s="162"/>
      <c r="G31" s="162"/>
      <c r="H31" s="162"/>
      <c r="I31" s="162"/>
      <c r="J31" s="162"/>
      <c r="K31" s="162"/>
      <c r="L31" s="162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>
      <c r="A32" s="39"/>
      <c r="B32" s="45"/>
      <c r="C32" s="39"/>
      <c r="D32" s="39"/>
      <c r="E32" s="154" t="s">
        <v>127</v>
      </c>
      <c r="F32" s="39"/>
      <c r="G32" s="39"/>
      <c r="H32" s="39"/>
      <c r="I32" s="39"/>
      <c r="J32" s="39"/>
      <c r="K32" s="163">
        <f>I98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>
      <c r="A33" s="39"/>
      <c r="B33" s="45"/>
      <c r="C33" s="39"/>
      <c r="D33" s="39"/>
      <c r="E33" s="154" t="s">
        <v>128</v>
      </c>
      <c r="F33" s="39"/>
      <c r="G33" s="39"/>
      <c r="H33" s="39"/>
      <c r="I33" s="39"/>
      <c r="J33" s="39"/>
      <c r="K33" s="163">
        <f>J98</f>
        <v>0</v>
      </c>
      <c r="L33" s="39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4" t="s">
        <v>33</v>
      </c>
      <c r="E34" s="39"/>
      <c r="F34" s="39"/>
      <c r="G34" s="39"/>
      <c r="H34" s="39"/>
      <c r="I34" s="39"/>
      <c r="J34" s="39"/>
      <c r="K34" s="165">
        <f>ROUND(K121, 2)</f>
        <v>0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2"/>
      <c r="E35" s="162"/>
      <c r="F35" s="162"/>
      <c r="G35" s="162"/>
      <c r="H35" s="162"/>
      <c r="I35" s="162"/>
      <c r="J35" s="162"/>
      <c r="K35" s="162"/>
      <c r="L35" s="162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6" t="s">
        <v>35</v>
      </c>
      <c r="G36" s="39"/>
      <c r="H36" s="39"/>
      <c r="I36" s="166" t="s">
        <v>34</v>
      </c>
      <c r="J36" s="39"/>
      <c r="K36" s="166" t="s">
        <v>36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7" t="s">
        <v>37</v>
      </c>
      <c r="E37" s="154" t="s">
        <v>38</v>
      </c>
      <c r="F37" s="163">
        <f>ROUND((SUM(BE121:BE195)),  2)</f>
        <v>0</v>
      </c>
      <c r="G37" s="39"/>
      <c r="H37" s="39"/>
      <c r="I37" s="168">
        <v>0.20999999999999999</v>
      </c>
      <c r="J37" s="39"/>
      <c r="K37" s="163">
        <f>ROUND(((SUM(BE121:BE195))*I37),  2)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4" t="s">
        <v>39</v>
      </c>
      <c r="F38" s="163">
        <f>ROUND((SUM(BF121:BF195)),  2)</f>
        <v>0</v>
      </c>
      <c r="G38" s="39"/>
      <c r="H38" s="39"/>
      <c r="I38" s="168">
        <v>0.12</v>
      </c>
      <c r="J38" s="39"/>
      <c r="K38" s="163">
        <f>ROUND(((SUM(BF121:BF195))*I38),  2)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4" t="s">
        <v>40</v>
      </c>
      <c r="F39" s="163">
        <f>ROUND((SUM(BG121:BG195)),  2)</f>
        <v>0</v>
      </c>
      <c r="G39" s="39"/>
      <c r="H39" s="39"/>
      <c r="I39" s="168">
        <v>0.20999999999999999</v>
      </c>
      <c r="J39" s="39"/>
      <c r="K39" s="163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4" t="s">
        <v>41</v>
      </c>
      <c r="F40" s="163">
        <f>ROUND((SUM(BH121:BH195)),  2)</f>
        <v>0</v>
      </c>
      <c r="G40" s="39"/>
      <c r="H40" s="39"/>
      <c r="I40" s="168">
        <v>0.12</v>
      </c>
      <c r="J40" s="39"/>
      <c r="K40" s="163">
        <f>0</f>
        <v>0</v>
      </c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4" t="s">
        <v>42</v>
      </c>
      <c r="F41" s="163">
        <f>ROUND((SUM(BI121:BI195)),  2)</f>
        <v>0</v>
      </c>
      <c r="G41" s="39"/>
      <c r="H41" s="39"/>
      <c r="I41" s="168">
        <v>0</v>
      </c>
      <c r="J41" s="39"/>
      <c r="K41" s="163">
        <f>0</f>
        <v>0</v>
      </c>
      <c r="L41" s="39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9"/>
      <c r="D43" s="170" t="s">
        <v>43</v>
      </c>
      <c r="E43" s="171"/>
      <c r="F43" s="171"/>
      <c r="G43" s="172" t="s">
        <v>44</v>
      </c>
      <c r="H43" s="173" t="s">
        <v>45</v>
      </c>
      <c r="I43" s="171"/>
      <c r="J43" s="171"/>
      <c r="K43" s="174">
        <f>SUM(K34:K41)</f>
        <v>0</v>
      </c>
      <c r="L43" s="175"/>
      <c r="M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6" t="s">
        <v>46</v>
      </c>
      <c r="E50" s="177"/>
      <c r="F50" s="177"/>
      <c r="G50" s="176" t="s">
        <v>47</v>
      </c>
      <c r="H50" s="177"/>
      <c r="I50" s="177"/>
      <c r="J50" s="177"/>
      <c r="K50" s="177"/>
      <c r="L50" s="177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8" t="s">
        <v>48</v>
      </c>
      <c r="E61" s="179"/>
      <c r="F61" s="180" t="s">
        <v>49</v>
      </c>
      <c r="G61" s="178" t="s">
        <v>48</v>
      </c>
      <c r="H61" s="179"/>
      <c r="I61" s="179"/>
      <c r="J61" s="181" t="s">
        <v>49</v>
      </c>
      <c r="K61" s="179"/>
      <c r="L61" s="179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6" t="s">
        <v>50</v>
      </c>
      <c r="E65" s="182"/>
      <c r="F65" s="182"/>
      <c r="G65" s="176" t="s">
        <v>51</v>
      </c>
      <c r="H65" s="182"/>
      <c r="I65" s="182"/>
      <c r="J65" s="182"/>
      <c r="K65" s="182"/>
      <c r="L65" s="182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8" t="s">
        <v>48</v>
      </c>
      <c r="E76" s="179"/>
      <c r="F76" s="180" t="s">
        <v>49</v>
      </c>
      <c r="G76" s="178" t="s">
        <v>48</v>
      </c>
      <c r="H76" s="179"/>
      <c r="I76" s="179"/>
      <c r="J76" s="181" t="s">
        <v>49</v>
      </c>
      <c r="K76" s="179"/>
      <c r="L76" s="179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129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7" t="str">
        <f>E7</f>
        <v>NPK a.s., Pardubická nemocnice, rozšíření parkovací kapacity Kyjevská, Pardubice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125</v>
      </c>
      <c r="D86" s="23"/>
      <c r="E86" s="23"/>
      <c r="F86" s="23"/>
      <c r="G86" s="23"/>
      <c r="H86" s="23"/>
      <c r="I86" s="23"/>
      <c r="J86" s="23"/>
      <c r="K86" s="23"/>
      <c r="L86" s="23"/>
      <c r="M86" s="21"/>
    </row>
    <row r="87" s="2" customFormat="1" ht="16.5" customHeight="1">
      <c r="A87" s="39"/>
      <c r="B87" s="40"/>
      <c r="C87" s="41"/>
      <c r="D87" s="41"/>
      <c r="E87" s="187" t="s">
        <v>1236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1237</v>
      </c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VRN - Vedlejší a rozpočtové náklady</v>
      </c>
      <c r="F89" s="41"/>
      <c r="G89" s="41"/>
      <c r="H89" s="41"/>
      <c r="I89" s="41"/>
      <c r="J89" s="41"/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>Pardubice</v>
      </c>
      <c r="G91" s="41"/>
      <c r="H91" s="41"/>
      <c r="I91" s="33" t="s">
        <v>23</v>
      </c>
      <c r="J91" s="80" t="str">
        <f>IF(J14="","",J14)</f>
        <v>30. 1. 2025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54.45" customHeight="1">
      <c r="A93" s="39"/>
      <c r="B93" s="40"/>
      <c r="C93" s="33" t="s">
        <v>25</v>
      </c>
      <c r="D93" s="41"/>
      <c r="E93" s="41"/>
      <c r="F93" s="28" t="str">
        <f>E17</f>
        <v xml:space="preserve"> </v>
      </c>
      <c r="G93" s="41"/>
      <c r="H93" s="41"/>
      <c r="I93" s="33" t="s">
        <v>30</v>
      </c>
      <c r="J93" s="37" t="str">
        <f>E23</f>
        <v>VIS Vodohospodářsko-inženýrské služby spol. s r.o.</v>
      </c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41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8" t="s">
        <v>130</v>
      </c>
      <c r="D96" s="189"/>
      <c r="E96" s="189"/>
      <c r="F96" s="189"/>
      <c r="G96" s="189"/>
      <c r="H96" s="189"/>
      <c r="I96" s="190" t="s">
        <v>131</v>
      </c>
      <c r="J96" s="190" t="s">
        <v>132</v>
      </c>
      <c r="K96" s="190" t="s">
        <v>133</v>
      </c>
      <c r="L96" s="189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1" t="s">
        <v>134</v>
      </c>
      <c r="D98" s="41"/>
      <c r="E98" s="41"/>
      <c r="F98" s="41"/>
      <c r="G98" s="41"/>
      <c r="H98" s="41"/>
      <c r="I98" s="111">
        <f>Q121</f>
        <v>0</v>
      </c>
      <c r="J98" s="111">
        <f>R121</f>
        <v>0</v>
      </c>
      <c r="K98" s="111">
        <f>K121</f>
        <v>0</v>
      </c>
      <c r="L98" s="41"/>
      <c r="M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135</v>
      </c>
    </row>
    <row r="99" s="9" customFormat="1" ht="24.96" customHeight="1">
      <c r="A99" s="9"/>
      <c r="B99" s="192"/>
      <c r="C99" s="193"/>
      <c r="D99" s="194" t="s">
        <v>136</v>
      </c>
      <c r="E99" s="195"/>
      <c r="F99" s="195"/>
      <c r="G99" s="195"/>
      <c r="H99" s="195"/>
      <c r="I99" s="196">
        <f>Q122</f>
        <v>0</v>
      </c>
      <c r="J99" s="196">
        <f>R122</f>
        <v>0</v>
      </c>
      <c r="K99" s="196">
        <f>K122</f>
        <v>0</v>
      </c>
      <c r="L99" s="193"/>
      <c r="M99" s="19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137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17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6.25" customHeight="1">
      <c r="A109" s="39"/>
      <c r="B109" s="40"/>
      <c r="C109" s="41"/>
      <c r="D109" s="41"/>
      <c r="E109" s="187" t="str">
        <f>E7</f>
        <v>NPK a.s., Pardubická nemocnice, rozšíření parkovací kapacity Kyjevská, Pardubice</v>
      </c>
      <c r="F109" s="33"/>
      <c r="G109" s="33"/>
      <c r="H109" s="33"/>
      <c r="I109" s="41"/>
      <c r="J109" s="41"/>
      <c r="K109" s="41"/>
      <c r="L109" s="41"/>
      <c r="M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1" customFormat="1" ht="12" customHeight="1">
      <c r="B110" s="22"/>
      <c r="C110" s="33" t="s">
        <v>125</v>
      </c>
      <c r="D110" s="23"/>
      <c r="E110" s="23"/>
      <c r="F110" s="23"/>
      <c r="G110" s="23"/>
      <c r="H110" s="23"/>
      <c r="I110" s="23"/>
      <c r="J110" s="23"/>
      <c r="K110" s="23"/>
      <c r="L110" s="23"/>
      <c r="M110" s="21"/>
    </row>
    <row r="111" s="2" customFormat="1" ht="16.5" customHeight="1">
      <c r="A111" s="39"/>
      <c r="B111" s="40"/>
      <c r="C111" s="41"/>
      <c r="D111" s="41"/>
      <c r="E111" s="187" t="s">
        <v>1236</v>
      </c>
      <c r="F111" s="41"/>
      <c r="G111" s="41"/>
      <c r="H111" s="41"/>
      <c r="I111" s="41"/>
      <c r="J111" s="41"/>
      <c r="K111" s="41"/>
      <c r="L111" s="41"/>
      <c r="M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1237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E11</f>
        <v>VRN - Vedlejší a rozpočtové náklady</v>
      </c>
      <c r="F113" s="41"/>
      <c r="G113" s="41"/>
      <c r="H113" s="41"/>
      <c r="I113" s="41"/>
      <c r="J113" s="41"/>
      <c r="K113" s="41"/>
      <c r="L113" s="41"/>
      <c r="M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21</v>
      </c>
      <c r="D115" s="41"/>
      <c r="E115" s="41"/>
      <c r="F115" s="28" t="str">
        <f>F14</f>
        <v>Pardubice</v>
      </c>
      <c r="G115" s="41"/>
      <c r="H115" s="41"/>
      <c r="I115" s="33" t="s">
        <v>23</v>
      </c>
      <c r="J115" s="80" t="str">
        <f>IF(J14="","",J14)</f>
        <v>30. 1. 2025</v>
      </c>
      <c r="K115" s="41"/>
      <c r="L115" s="41"/>
      <c r="M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54.45" customHeight="1">
      <c r="A117" s="39"/>
      <c r="B117" s="40"/>
      <c r="C117" s="33" t="s">
        <v>25</v>
      </c>
      <c r="D117" s="41"/>
      <c r="E117" s="41"/>
      <c r="F117" s="28" t="str">
        <f>E17</f>
        <v xml:space="preserve"> </v>
      </c>
      <c r="G117" s="41"/>
      <c r="H117" s="41"/>
      <c r="I117" s="33" t="s">
        <v>30</v>
      </c>
      <c r="J117" s="37" t="str">
        <f>E23</f>
        <v>VIS Vodohospodářsko-inženýrské služby spol. s r.o.</v>
      </c>
      <c r="K117" s="41"/>
      <c r="L117" s="41"/>
      <c r="M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28</v>
      </c>
      <c r="D118" s="41"/>
      <c r="E118" s="41"/>
      <c r="F118" s="28" t="str">
        <f>IF(E20="","",E20)</f>
        <v>Vyplň údaj</v>
      </c>
      <c r="G118" s="41"/>
      <c r="H118" s="41"/>
      <c r="I118" s="33" t="s">
        <v>31</v>
      </c>
      <c r="J118" s="37" t="str">
        <f>E26</f>
        <v xml:space="preserve"> </v>
      </c>
      <c r="K118" s="41"/>
      <c r="L118" s="41"/>
      <c r="M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0" customFormat="1" ht="29.28" customHeight="1">
      <c r="A120" s="198"/>
      <c r="B120" s="199"/>
      <c r="C120" s="200" t="s">
        <v>138</v>
      </c>
      <c r="D120" s="201" t="s">
        <v>58</v>
      </c>
      <c r="E120" s="201" t="s">
        <v>54</v>
      </c>
      <c r="F120" s="201" t="s">
        <v>55</v>
      </c>
      <c r="G120" s="201" t="s">
        <v>139</v>
      </c>
      <c r="H120" s="201" t="s">
        <v>140</v>
      </c>
      <c r="I120" s="201" t="s">
        <v>141</v>
      </c>
      <c r="J120" s="201" t="s">
        <v>142</v>
      </c>
      <c r="K120" s="201" t="s">
        <v>133</v>
      </c>
      <c r="L120" s="202" t="s">
        <v>143</v>
      </c>
      <c r="M120" s="203"/>
      <c r="N120" s="101" t="s">
        <v>1</v>
      </c>
      <c r="O120" s="102" t="s">
        <v>37</v>
      </c>
      <c r="P120" s="102" t="s">
        <v>144</v>
      </c>
      <c r="Q120" s="102" t="s">
        <v>145</v>
      </c>
      <c r="R120" s="102" t="s">
        <v>146</v>
      </c>
      <c r="S120" s="102" t="s">
        <v>147</v>
      </c>
      <c r="T120" s="102" t="s">
        <v>148</v>
      </c>
      <c r="U120" s="102" t="s">
        <v>149</v>
      </c>
      <c r="V120" s="102" t="s">
        <v>150</v>
      </c>
      <c r="W120" s="102" t="s">
        <v>151</v>
      </c>
      <c r="X120" s="103" t="s">
        <v>152</v>
      </c>
      <c r="Y120" s="198"/>
      <c r="Z120" s="198"/>
      <c r="AA120" s="198"/>
      <c r="AB120" s="198"/>
      <c r="AC120" s="198"/>
      <c r="AD120" s="198"/>
      <c r="AE120" s="198"/>
    </row>
    <row r="121" s="2" customFormat="1" ht="22.8" customHeight="1">
      <c r="A121" s="39"/>
      <c r="B121" s="40"/>
      <c r="C121" s="108" t="s">
        <v>153</v>
      </c>
      <c r="D121" s="41"/>
      <c r="E121" s="41"/>
      <c r="F121" s="41"/>
      <c r="G121" s="41"/>
      <c r="H121" s="41"/>
      <c r="I121" s="41"/>
      <c r="J121" s="41"/>
      <c r="K121" s="204">
        <f>BK121</f>
        <v>0</v>
      </c>
      <c r="L121" s="41"/>
      <c r="M121" s="45"/>
      <c r="N121" s="104"/>
      <c r="O121" s="205"/>
      <c r="P121" s="105"/>
      <c r="Q121" s="206">
        <f>Q122</f>
        <v>0</v>
      </c>
      <c r="R121" s="206">
        <f>R122</f>
        <v>0</v>
      </c>
      <c r="S121" s="105"/>
      <c r="T121" s="207">
        <f>T122</f>
        <v>0</v>
      </c>
      <c r="U121" s="105"/>
      <c r="V121" s="207">
        <f>V122</f>
        <v>0</v>
      </c>
      <c r="W121" s="105"/>
      <c r="X121" s="208">
        <f>X122</f>
        <v>0</v>
      </c>
      <c r="Y121" s="39"/>
      <c r="Z121" s="39"/>
      <c r="AA121" s="39"/>
      <c r="AB121" s="39"/>
      <c r="AC121" s="39"/>
      <c r="AD121" s="39"/>
      <c r="AE121" s="39"/>
      <c r="AT121" s="18" t="s">
        <v>74</v>
      </c>
      <c r="AU121" s="18" t="s">
        <v>135</v>
      </c>
      <c r="BK121" s="209">
        <f>BK122</f>
        <v>0</v>
      </c>
    </row>
    <row r="122" s="11" customFormat="1" ht="25.92" customHeight="1">
      <c r="A122" s="11"/>
      <c r="B122" s="210"/>
      <c r="C122" s="211"/>
      <c r="D122" s="212" t="s">
        <v>74</v>
      </c>
      <c r="E122" s="213" t="s">
        <v>110</v>
      </c>
      <c r="F122" s="213" t="s">
        <v>154</v>
      </c>
      <c r="G122" s="211"/>
      <c r="H122" s="211"/>
      <c r="I122" s="214"/>
      <c r="J122" s="214"/>
      <c r="K122" s="215">
        <f>BK122</f>
        <v>0</v>
      </c>
      <c r="L122" s="211"/>
      <c r="M122" s="216"/>
      <c r="N122" s="217"/>
      <c r="O122" s="218"/>
      <c r="P122" s="218"/>
      <c r="Q122" s="219">
        <f>SUM(Q123:Q195)</f>
        <v>0</v>
      </c>
      <c r="R122" s="219">
        <f>SUM(R123:R195)</f>
        <v>0</v>
      </c>
      <c r="S122" s="218"/>
      <c r="T122" s="220">
        <f>SUM(T123:T195)</f>
        <v>0</v>
      </c>
      <c r="U122" s="218"/>
      <c r="V122" s="220">
        <f>SUM(V123:V195)</f>
        <v>0</v>
      </c>
      <c r="W122" s="218"/>
      <c r="X122" s="221">
        <f>SUM(X123:X195)</f>
        <v>0</v>
      </c>
      <c r="Y122" s="11"/>
      <c r="Z122" s="11"/>
      <c r="AA122" s="11"/>
      <c r="AB122" s="11"/>
      <c r="AC122" s="11"/>
      <c r="AD122" s="11"/>
      <c r="AE122" s="11"/>
      <c r="AR122" s="222" t="s">
        <v>155</v>
      </c>
      <c r="AT122" s="223" t="s">
        <v>74</v>
      </c>
      <c r="AU122" s="223" t="s">
        <v>75</v>
      </c>
      <c r="AY122" s="222" t="s">
        <v>156</v>
      </c>
      <c r="BK122" s="224">
        <f>SUM(BK123:BK195)</f>
        <v>0</v>
      </c>
    </row>
    <row r="123" s="2" customFormat="1" ht="33" customHeight="1">
      <c r="A123" s="39"/>
      <c r="B123" s="40"/>
      <c r="C123" s="225" t="s">
        <v>83</v>
      </c>
      <c r="D123" s="225" t="s">
        <v>157</v>
      </c>
      <c r="E123" s="226" t="s">
        <v>83</v>
      </c>
      <c r="F123" s="227" t="s">
        <v>1476</v>
      </c>
      <c r="G123" s="228" t="s">
        <v>1440</v>
      </c>
      <c r="H123" s="229">
        <v>1</v>
      </c>
      <c r="I123" s="230"/>
      <c r="J123" s="230"/>
      <c r="K123" s="231">
        <f>ROUND(P123*H123,2)</f>
        <v>0</v>
      </c>
      <c r="L123" s="227" t="s">
        <v>1</v>
      </c>
      <c r="M123" s="45"/>
      <c r="N123" s="232" t="s">
        <v>1</v>
      </c>
      <c r="O123" s="233" t="s">
        <v>38</v>
      </c>
      <c r="P123" s="234">
        <f>I123+J123</f>
        <v>0</v>
      </c>
      <c r="Q123" s="234">
        <f>ROUND(I123*H123,2)</f>
        <v>0</v>
      </c>
      <c r="R123" s="234">
        <f>ROUND(J123*H123,2)</f>
        <v>0</v>
      </c>
      <c r="S123" s="92"/>
      <c r="T123" s="235">
        <f>S123*H123</f>
        <v>0</v>
      </c>
      <c r="U123" s="235">
        <v>0</v>
      </c>
      <c r="V123" s="235">
        <f>U123*H123</f>
        <v>0</v>
      </c>
      <c r="W123" s="235">
        <v>0</v>
      </c>
      <c r="X123" s="236">
        <f>W123*H123</f>
        <v>0</v>
      </c>
      <c r="Y123" s="39"/>
      <c r="Z123" s="39"/>
      <c r="AA123" s="39"/>
      <c r="AB123" s="39"/>
      <c r="AC123" s="39"/>
      <c r="AD123" s="39"/>
      <c r="AE123" s="39"/>
      <c r="AR123" s="237" t="s">
        <v>173</v>
      </c>
      <c r="AT123" s="237" t="s">
        <v>157</v>
      </c>
      <c r="AU123" s="237" t="s">
        <v>83</v>
      </c>
      <c r="AY123" s="18" t="s">
        <v>156</v>
      </c>
      <c r="BE123" s="238">
        <f>IF(O123="základní",K123,0)</f>
        <v>0</v>
      </c>
      <c r="BF123" s="238">
        <f>IF(O123="snížená",K123,0)</f>
        <v>0</v>
      </c>
      <c r="BG123" s="238">
        <f>IF(O123="zákl. přenesená",K123,0)</f>
        <v>0</v>
      </c>
      <c r="BH123" s="238">
        <f>IF(O123="sníž. přenesená",K123,0)</f>
        <v>0</v>
      </c>
      <c r="BI123" s="238">
        <f>IF(O123="nulová",K123,0)</f>
        <v>0</v>
      </c>
      <c r="BJ123" s="18" t="s">
        <v>83</v>
      </c>
      <c r="BK123" s="238">
        <f>ROUND(P123*H123,2)</f>
        <v>0</v>
      </c>
      <c r="BL123" s="18" t="s">
        <v>173</v>
      </c>
      <c r="BM123" s="237" t="s">
        <v>1477</v>
      </c>
    </row>
    <row r="124" s="15" customFormat="1">
      <c r="A124" s="15"/>
      <c r="B124" s="289"/>
      <c r="C124" s="290"/>
      <c r="D124" s="241" t="s">
        <v>163</v>
      </c>
      <c r="E124" s="291" t="s">
        <v>1</v>
      </c>
      <c r="F124" s="292" t="s">
        <v>1478</v>
      </c>
      <c r="G124" s="290"/>
      <c r="H124" s="291" t="s">
        <v>1</v>
      </c>
      <c r="I124" s="293"/>
      <c r="J124" s="293"/>
      <c r="K124" s="290"/>
      <c r="L124" s="290"/>
      <c r="M124" s="294"/>
      <c r="N124" s="295"/>
      <c r="O124" s="296"/>
      <c r="P124" s="296"/>
      <c r="Q124" s="296"/>
      <c r="R124" s="296"/>
      <c r="S124" s="296"/>
      <c r="T124" s="296"/>
      <c r="U124" s="296"/>
      <c r="V124" s="296"/>
      <c r="W124" s="296"/>
      <c r="X124" s="297"/>
      <c r="Y124" s="15"/>
      <c r="Z124" s="15"/>
      <c r="AA124" s="15"/>
      <c r="AB124" s="15"/>
      <c r="AC124" s="15"/>
      <c r="AD124" s="15"/>
      <c r="AE124" s="15"/>
      <c r="AT124" s="298" t="s">
        <v>163</v>
      </c>
      <c r="AU124" s="298" t="s">
        <v>83</v>
      </c>
      <c r="AV124" s="15" t="s">
        <v>83</v>
      </c>
      <c r="AW124" s="15" t="s">
        <v>5</v>
      </c>
      <c r="AX124" s="15" t="s">
        <v>75</v>
      </c>
      <c r="AY124" s="298" t="s">
        <v>156</v>
      </c>
    </row>
    <row r="125" s="12" customFormat="1">
      <c r="A125" s="12"/>
      <c r="B125" s="239"/>
      <c r="C125" s="240"/>
      <c r="D125" s="241" t="s">
        <v>163</v>
      </c>
      <c r="E125" s="242" t="s">
        <v>1</v>
      </c>
      <c r="F125" s="243" t="s">
        <v>83</v>
      </c>
      <c r="G125" s="240"/>
      <c r="H125" s="244">
        <v>1</v>
      </c>
      <c r="I125" s="245"/>
      <c r="J125" s="245"/>
      <c r="K125" s="240"/>
      <c r="L125" s="240"/>
      <c r="M125" s="246"/>
      <c r="N125" s="247"/>
      <c r="O125" s="248"/>
      <c r="P125" s="248"/>
      <c r="Q125" s="248"/>
      <c r="R125" s="248"/>
      <c r="S125" s="248"/>
      <c r="T125" s="248"/>
      <c r="U125" s="248"/>
      <c r="V125" s="248"/>
      <c r="W125" s="248"/>
      <c r="X125" s="249"/>
      <c r="Y125" s="12"/>
      <c r="Z125" s="12"/>
      <c r="AA125" s="12"/>
      <c r="AB125" s="12"/>
      <c r="AC125" s="12"/>
      <c r="AD125" s="12"/>
      <c r="AE125" s="12"/>
      <c r="AT125" s="250" t="s">
        <v>163</v>
      </c>
      <c r="AU125" s="250" t="s">
        <v>83</v>
      </c>
      <c r="AV125" s="12" t="s">
        <v>85</v>
      </c>
      <c r="AW125" s="12" t="s">
        <v>5</v>
      </c>
      <c r="AX125" s="12" t="s">
        <v>83</v>
      </c>
      <c r="AY125" s="250" t="s">
        <v>156</v>
      </c>
    </row>
    <row r="126" s="2" customFormat="1" ht="33" customHeight="1">
      <c r="A126" s="39"/>
      <c r="B126" s="40"/>
      <c r="C126" s="225" t="s">
        <v>85</v>
      </c>
      <c r="D126" s="225" t="s">
        <v>157</v>
      </c>
      <c r="E126" s="226" t="s">
        <v>85</v>
      </c>
      <c r="F126" s="227" t="s">
        <v>1479</v>
      </c>
      <c r="G126" s="228" t="s">
        <v>160</v>
      </c>
      <c r="H126" s="229">
        <v>1</v>
      </c>
      <c r="I126" s="230"/>
      <c r="J126" s="230"/>
      <c r="K126" s="231">
        <f>ROUND(P126*H126,2)</f>
        <v>0</v>
      </c>
      <c r="L126" s="227" t="s">
        <v>1</v>
      </c>
      <c r="M126" s="45"/>
      <c r="N126" s="232" t="s">
        <v>1</v>
      </c>
      <c r="O126" s="233" t="s">
        <v>38</v>
      </c>
      <c r="P126" s="234">
        <f>I126+J126</f>
        <v>0</v>
      </c>
      <c r="Q126" s="234">
        <f>ROUND(I126*H126,2)</f>
        <v>0</v>
      </c>
      <c r="R126" s="234">
        <f>ROUND(J126*H126,2)</f>
        <v>0</v>
      </c>
      <c r="S126" s="92"/>
      <c r="T126" s="235">
        <f>S126*H126</f>
        <v>0</v>
      </c>
      <c r="U126" s="235">
        <v>0</v>
      </c>
      <c r="V126" s="235">
        <f>U126*H126</f>
        <v>0</v>
      </c>
      <c r="W126" s="235">
        <v>0</v>
      </c>
      <c r="X126" s="236">
        <f>W126*H126</f>
        <v>0</v>
      </c>
      <c r="Y126" s="39"/>
      <c r="Z126" s="39"/>
      <c r="AA126" s="39"/>
      <c r="AB126" s="39"/>
      <c r="AC126" s="39"/>
      <c r="AD126" s="39"/>
      <c r="AE126" s="39"/>
      <c r="AR126" s="237" t="s">
        <v>173</v>
      </c>
      <c r="AT126" s="237" t="s">
        <v>157</v>
      </c>
      <c r="AU126" s="237" t="s">
        <v>83</v>
      </c>
      <c r="AY126" s="18" t="s">
        <v>156</v>
      </c>
      <c r="BE126" s="238">
        <f>IF(O126="základní",K126,0)</f>
        <v>0</v>
      </c>
      <c r="BF126" s="238">
        <f>IF(O126="snížená",K126,0)</f>
        <v>0</v>
      </c>
      <c r="BG126" s="238">
        <f>IF(O126="zákl. přenesená",K126,0)</f>
        <v>0</v>
      </c>
      <c r="BH126" s="238">
        <f>IF(O126="sníž. přenesená",K126,0)</f>
        <v>0</v>
      </c>
      <c r="BI126" s="238">
        <f>IF(O126="nulová",K126,0)</f>
        <v>0</v>
      </c>
      <c r="BJ126" s="18" t="s">
        <v>83</v>
      </c>
      <c r="BK126" s="238">
        <f>ROUND(P126*H126,2)</f>
        <v>0</v>
      </c>
      <c r="BL126" s="18" t="s">
        <v>173</v>
      </c>
      <c r="BM126" s="237" t="s">
        <v>1480</v>
      </c>
    </row>
    <row r="127" s="15" customFormat="1">
      <c r="A127" s="15"/>
      <c r="B127" s="289"/>
      <c r="C127" s="290"/>
      <c r="D127" s="241" t="s">
        <v>163</v>
      </c>
      <c r="E127" s="291" t="s">
        <v>1</v>
      </c>
      <c r="F127" s="292" t="s">
        <v>1481</v>
      </c>
      <c r="G127" s="290"/>
      <c r="H127" s="291" t="s">
        <v>1</v>
      </c>
      <c r="I127" s="293"/>
      <c r="J127" s="293"/>
      <c r="K127" s="290"/>
      <c r="L127" s="290"/>
      <c r="M127" s="294"/>
      <c r="N127" s="295"/>
      <c r="O127" s="296"/>
      <c r="P127" s="296"/>
      <c r="Q127" s="296"/>
      <c r="R127" s="296"/>
      <c r="S127" s="296"/>
      <c r="T127" s="296"/>
      <c r="U127" s="296"/>
      <c r="V127" s="296"/>
      <c r="W127" s="296"/>
      <c r="X127" s="297"/>
      <c r="Y127" s="15"/>
      <c r="Z127" s="15"/>
      <c r="AA127" s="15"/>
      <c r="AB127" s="15"/>
      <c r="AC127" s="15"/>
      <c r="AD127" s="15"/>
      <c r="AE127" s="15"/>
      <c r="AT127" s="298" t="s">
        <v>163</v>
      </c>
      <c r="AU127" s="298" t="s">
        <v>83</v>
      </c>
      <c r="AV127" s="15" t="s">
        <v>83</v>
      </c>
      <c r="AW127" s="15" t="s">
        <v>5</v>
      </c>
      <c r="AX127" s="15" t="s">
        <v>75</v>
      </c>
      <c r="AY127" s="298" t="s">
        <v>156</v>
      </c>
    </row>
    <row r="128" s="15" customFormat="1">
      <c r="A128" s="15"/>
      <c r="B128" s="289"/>
      <c r="C128" s="290"/>
      <c r="D128" s="241" t="s">
        <v>163</v>
      </c>
      <c r="E128" s="291" t="s">
        <v>1</v>
      </c>
      <c r="F128" s="292" t="s">
        <v>1482</v>
      </c>
      <c r="G128" s="290"/>
      <c r="H128" s="291" t="s">
        <v>1</v>
      </c>
      <c r="I128" s="293"/>
      <c r="J128" s="293"/>
      <c r="K128" s="290"/>
      <c r="L128" s="290"/>
      <c r="M128" s="294"/>
      <c r="N128" s="295"/>
      <c r="O128" s="296"/>
      <c r="P128" s="296"/>
      <c r="Q128" s="296"/>
      <c r="R128" s="296"/>
      <c r="S128" s="296"/>
      <c r="T128" s="296"/>
      <c r="U128" s="296"/>
      <c r="V128" s="296"/>
      <c r="W128" s="296"/>
      <c r="X128" s="297"/>
      <c r="Y128" s="15"/>
      <c r="Z128" s="15"/>
      <c r="AA128" s="15"/>
      <c r="AB128" s="15"/>
      <c r="AC128" s="15"/>
      <c r="AD128" s="15"/>
      <c r="AE128" s="15"/>
      <c r="AT128" s="298" t="s">
        <v>163</v>
      </c>
      <c r="AU128" s="298" t="s">
        <v>83</v>
      </c>
      <c r="AV128" s="15" t="s">
        <v>83</v>
      </c>
      <c r="AW128" s="15" t="s">
        <v>5</v>
      </c>
      <c r="AX128" s="15" t="s">
        <v>75</v>
      </c>
      <c r="AY128" s="298" t="s">
        <v>156</v>
      </c>
    </row>
    <row r="129" s="15" customFormat="1">
      <c r="A129" s="15"/>
      <c r="B129" s="289"/>
      <c r="C129" s="290"/>
      <c r="D129" s="241" t="s">
        <v>163</v>
      </c>
      <c r="E129" s="291" t="s">
        <v>1</v>
      </c>
      <c r="F129" s="292" t="s">
        <v>1483</v>
      </c>
      <c r="G129" s="290"/>
      <c r="H129" s="291" t="s">
        <v>1</v>
      </c>
      <c r="I129" s="293"/>
      <c r="J129" s="293"/>
      <c r="K129" s="290"/>
      <c r="L129" s="290"/>
      <c r="M129" s="294"/>
      <c r="N129" s="295"/>
      <c r="O129" s="296"/>
      <c r="P129" s="296"/>
      <c r="Q129" s="296"/>
      <c r="R129" s="296"/>
      <c r="S129" s="296"/>
      <c r="T129" s="296"/>
      <c r="U129" s="296"/>
      <c r="V129" s="296"/>
      <c r="W129" s="296"/>
      <c r="X129" s="297"/>
      <c r="Y129" s="15"/>
      <c r="Z129" s="15"/>
      <c r="AA129" s="15"/>
      <c r="AB129" s="15"/>
      <c r="AC129" s="15"/>
      <c r="AD129" s="15"/>
      <c r="AE129" s="15"/>
      <c r="AT129" s="298" t="s">
        <v>163</v>
      </c>
      <c r="AU129" s="298" t="s">
        <v>83</v>
      </c>
      <c r="AV129" s="15" t="s">
        <v>83</v>
      </c>
      <c r="AW129" s="15" t="s">
        <v>5</v>
      </c>
      <c r="AX129" s="15" t="s">
        <v>75</v>
      </c>
      <c r="AY129" s="298" t="s">
        <v>156</v>
      </c>
    </row>
    <row r="130" s="15" customFormat="1">
      <c r="A130" s="15"/>
      <c r="B130" s="289"/>
      <c r="C130" s="290"/>
      <c r="D130" s="241" t="s">
        <v>163</v>
      </c>
      <c r="E130" s="291" t="s">
        <v>1</v>
      </c>
      <c r="F130" s="292" t="s">
        <v>1484</v>
      </c>
      <c r="G130" s="290"/>
      <c r="H130" s="291" t="s">
        <v>1</v>
      </c>
      <c r="I130" s="293"/>
      <c r="J130" s="293"/>
      <c r="K130" s="290"/>
      <c r="L130" s="290"/>
      <c r="M130" s="294"/>
      <c r="N130" s="295"/>
      <c r="O130" s="296"/>
      <c r="P130" s="296"/>
      <c r="Q130" s="296"/>
      <c r="R130" s="296"/>
      <c r="S130" s="296"/>
      <c r="T130" s="296"/>
      <c r="U130" s="296"/>
      <c r="V130" s="296"/>
      <c r="W130" s="296"/>
      <c r="X130" s="297"/>
      <c r="Y130" s="15"/>
      <c r="Z130" s="15"/>
      <c r="AA130" s="15"/>
      <c r="AB130" s="15"/>
      <c r="AC130" s="15"/>
      <c r="AD130" s="15"/>
      <c r="AE130" s="15"/>
      <c r="AT130" s="298" t="s">
        <v>163</v>
      </c>
      <c r="AU130" s="298" t="s">
        <v>83</v>
      </c>
      <c r="AV130" s="15" t="s">
        <v>83</v>
      </c>
      <c r="AW130" s="15" t="s">
        <v>5</v>
      </c>
      <c r="AX130" s="15" t="s">
        <v>75</v>
      </c>
      <c r="AY130" s="298" t="s">
        <v>156</v>
      </c>
    </row>
    <row r="131" s="15" customFormat="1">
      <c r="A131" s="15"/>
      <c r="B131" s="289"/>
      <c r="C131" s="290"/>
      <c r="D131" s="241" t="s">
        <v>163</v>
      </c>
      <c r="E131" s="291" t="s">
        <v>1</v>
      </c>
      <c r="F131" s="292" t="s">
        <v>1485</v>
      </c>
      <c r="G131" s="290"/>
      <c r="H131" s="291" t="s">
        <v>1</v>
      </c>
      <c r="I131" s="293"/>
      <c r="J131" s="293"/>
      <c r="K131" s="290"/>
      <c r="L131" s="290"/>
      <c r="M131" s="294"/>
      <c r="N131" s="295"/>
      <c r="O131" s="296"/>
      <c r="P131" s="296"/>
      <c r="Q131" s="296"/>
      <c r="R131" s="296"/>
      <c r="S131" s="296"/>
      <c r="T131" s="296"/>
      <c r="U131" s="296"/>
      <c r="V131" s="296"/>
      <c r="W131" s="296"/>
      <c r="X131" s="297"/>
      <c r="Y131" s="15"/>
      <c r="Z131" s="15"/>
      <c r="AA131" s="15"/>
      <c r="AB131" s="15"/>
      <c r="AC131" s="15"/>
      <c r="AD131" s="15"/>
      <c r="AE131" s="15"/>
      <c r="AT131" s="298" t="s">
        <v>163</v>
      </c>
      <c r="AU131" s="298" t="s">
        <v>83</v>
      </c>
      <c r="AV131" s="15" t="s">
        <v>83</v>
      </c>
      <c r="AW131" s="15" t="s">
        <v>5</v>
      </c>
      <c r="AX131" s="15" t="s">
        <v>75</v>
      </c>
      <c r="AY131" s="298" t="s">
        <v>156</v>
      </c>
    </row>
    <row r="132" s="15" customFormat="1">
      <c r="A132" s="15"/>
      <c r="B132" s="289"/>
      <c r="C132" s="290"/>
      <c r="D132" s="241" t="s">
        <v>163</v>
      </c>
      <c r="E132" s="291" t="s">
        <v>1</v>
      </c>
      <c r="F132" s="292" t="s">
        <v>1486</v>
      </c>
      <c r="G132" s="290"/>
      <c r="H132" s="291" t="s">
        <v>1</v>
      </c>
      <c r="I132" s="293"/>
      <c r="J132" s="293"/>
      <c r="K132" s="290"/>
      <c r="L132" s="290"/>
      <c r="M132" s="294"/>
      <c r="N132" s="295"/>
      <c r="O132" s="296"/>
      <c r="P132" s="296"/>
      <c r="Q132" s="296"/>
      <c r="R132" s="296"/>
      <c r="S132" s="296"/>
      <c r="T132" s="296"/>
      <c r="U132" s="296"/>
      <c r="V132" s="296"/>
      <c r="W132" s="296"/>
      <c r="X132" s="297"/>
      <c r="Y132" s="15"/>
      <c r="Z132" s="15"/>
      <c r="AA132" s="15"/>
      <c r="AB132" s="15"/>
      <c r="AC132" s="15"/>
      <c r="AD132" s="15"/>
      <c r="AE132" s="15"/>
      <c r="AT132" s="298" t="s">
        <v>163</v>
      </c>
      <c r="AU132" s="298" t="s">
        <v>83</v>
      </c>
      <c r="AV132" s="15" t="s">
        <v>83</v>
      </c>
      <c r="AW132" s="15" t="s">
        <v>5</v>
      </c>
      <c r="AX132" s="15" t="s">
        <v>75</v>
      </c>
      <c r="AY132" s="298" t="s">
        <v>156</v>
      </c>
    </row>
    <row r="133" s="15" customFormat="1">
      <c r="A133" s="15"/>
      <c r="B133" s="289"/>
      <c r="C133" s="290"/>
      <c r="D133" s="241" t="s">
        <v>163</v>
      </c>
      <c r="E133" s="291" t="s">
        <v>1</v>
      </c>
      <c r="F133" s="292" t="s">
        <v>1487</v>
      </c>
      <c r="G133" s="290"/>
      <c r="H133" s="291" t="s">
        <v>1</v>
      </c>
      <c r="I133" s="293"/>
      <c r="J133" s="293"/>
      <c r="K133" s="290"/>
      <c r="L133" s="290"/>
      <c r="M133" s="294"/>
      <c r="N133" s="295"/>
      <c r="O133" s="296"/>
      <c r="P133" s="296"/>
      <c r="Q133" s="296"/>
      <c r="R133" s="296"/>
      <c r="S133" s="296"/>
      <c r="T133" s="296"/>
      <c r="U133" s="296"/>
      <c r="V133" s="296"/>
      <c r="W133" s="296"/>
      <c r="X133" s="297"/>
      <c r="Y133" s="15"/>
      <c r="Z133" s="15"/>
      <c r="AA133" s="15"/>
      <c r="AB133" s="15"/>
      <c r="AC133" s="15"/>
      <c r="AD133" s="15"/>
      <c r="AE133" s="15"/>
      <c r="AT133" s="298" t="s">
        <v>163</v>
      </c>
      <c r="AU133" s="298" t="s">
        <v>83</v>
      </c>
      <c r="AV133" s="15" t="s">
        <v>83</v>
      </c>
      <c r="AW133" s="15" t="s">
        <v>5</v>
      </c>
      <c r="AX133" s="15" t="s">
        <v>75</v>
      </c>
      <c r="AY133" s="298" t="s">
        <v>156</v>
      </c>
    </row>
    <row r="134" s="12" customFormat="1">
      <c r="A134" s="12"/>
      <c r="B134" s="239"/>
      <c r="C134" s="240"/>
      <c r="D134" s="241" t="s">
        <v>163</v>
      </c>
      <c r="E134" s="242" t="s">
        <v>1</v>
      </c>
      <c r="F134" s="243" t="s">
        <v>83</v>
      </c>
      <c r="G134" s="240"/>
      <c r="H134" s="244">
        <v>1</v>
      </c>
      <c r="I134" s="245"/>
      <c r="J134" s="245"/>
      <c r="K134" s="240"/>
      <c r="L134" s="240"/>
      <c r="M134" s="246"/>
      <c r="N134" s="247"/>
      <c r="O134" s="248"/>
      <c r="P134" s="248"/>
      <c r="Q134" s="248"/>
      <c r="R134" s="248"/>
      <c r="S134" s="248"/>
      <c r="T134" s="248"/>
      <c r="U134" s="248"/>
      <c r="V134" s="248"/>
      <c r="W134" s="248"/>
      <c r="X134" s="249"/>
      <c r="Y134" s="12"/>
      <c r="Z134" s="12"/>
      <c r="AA134" s="12"/>
      <c r="AB134" s="12"/>
      <c r="AC134" s="12"/>
      <c r="AD134" s="12"/>
      <c r="AE134" s="12"/>
      <c r="AT134" s="250" t="s">
        <v>163</v>
      </c>
      <c r="AU134" s="250" t="s">
        <v>83</v>
      </c>
      <c r="AV134" s="12" t="s">
        <v>85</v>
      </c>
      <c r="AW134" s="12" t="s">
        <v>5</v>
      </c>
      <c r="AX134" s="12" t="s">
        <v>83</v>
      </c>
      <c r="AY134" s="250" t="s">
        <v>156</v>
      </c>
    </row>
    <row r="135" s="2" customFormat="1" ht="16.5" customHeight="1">
      <c r="A135" s="39"/>
      <c r="B135" s="40"/>
      <c r="C135" s="225" t="s">
        <v>168</v>
      </c>
      <c r="D135" s="225" t="s">
        <v>157</v>
      </c>
      <c r="E135" s="226" t="s">
        <v>168</v>
      </c>
      <c r="F135" s="227" t="s">
        <v>1488</v>
      </c>
      <c r="G135" s="228" t="s">
        <v>160</v>
      </c>
      <c r="H135" s="229">
        <v>1</v>
      </c>
      <c r="I135" s="230"/>
      <c r="J135" s="230"/>
      <c r="K135" s="231">
        <f>ROUND(P135*H135,2)</f>
        <v>0</v>
      </c>
      <c r="L135" s="227" t="s">
        <v>1</v>
      </c>
      <c r="M135" s="45"/>
      <c r="N135" s="232" t="s">
        <v>1</v>
      </c>
      <c r="O135" s="233" t="s">
        <v>38</v>
      </c>
      <c r="P135" s="234">
        <f>I135+J135</f>
        <v>0</v>
      </c>
      <c r="Q135" s="234">
        <f>ROUND(I135*H135,2)</f>
        <v>0</v>
      </c>
      <c r="R135" s="234">
        <f>ROUND(J135*H135,2)</f>
        <v>0</v>
      </c>
      <c r="S135" s="92"/>
      <c r="T135" s="235">
        <f>S135*H135</f>
        <v>0</v>
      </c>
      <c r="U135" s="235">
        <v>0</v>
      </c>
      <c r="V135" s="235">
        <f>U135*H135</f>
        <v>0</v>
      </c>
      <c r="W135" s="235">
        <v>0</v>
      </c>
      <c r="X135" s="236">
        <f>W135*H135</f>
        <v>0</v>
      </c>
      <c r="Y135" s="39"/>
      <c r="Z135" s="39"/>
      <c r="AA135" s="39"/>
      <c r="AB135" s="39"/>
      <c r="AC135" s="39"/>
      <c r="AD135" s="39"/>
      <c r="AE135" s="39"/>
      <c r="AR135" s="237" t="s">
        <v>173</v>
      </c>
      <c r="AT135" s="237" t="s">
        <v>157</v>
      </c>
      <c r="AU135" s="237" t="s">
        <v>83</v>
      </c>
      <c r="AY135" s="18" t="s">
        <v>156</v>
      </c>
      <c r="BE135" s="238">
        <f>IF(O135="základní",K135,0)</f>
        <v>0</v>
      </c>
      <c r="BF135" s="238">
        <f>IF(O135="snížená",K135,0)</f>
        <v>0</v>
      </c>
      <c r="BG135" s="238">
        <f>IF(O135="zákl. přenesená",K135,0)</f>
        <v>0</v>
      </c>
      <c r="BH135" s="238">
        <f>IF(O135="sníž. přenesená",K135,0)</f>
        <v>0</v>
      </c>
      <c r="BI135" s="238">
        <f>IF(O135="nulová",K135,0)</f>
        <v>0</v>
      </c>
      <c r="BJ135" s="18" t="s">
        <v>83</v>
      </c>
      <c r="BK135" s="238">
        <f>ROUND(P135*H135,2)</f>
        <v>0</v>
      </c>
      <c r="BL135" s="18" t="s">
        <v>173</v>
      </c>
      <c r="BM135" s="237" t="s">
        <v>1489</v>
      </c>
    </row>
    <row r="136" s="15" customFormat="1">
      <c r="A136" s="15"/>
      <c r="B136" s="289"/>
      <c r="C136" s="290"/>
      <c r="D136" s="241" t="s">
        <v>163</v>
      </c>
      <c r="E136" s="291" t="s">
        <v>1</v>
      </c>
      <c r="F136" s="292" t="s">
        <v>1490</v>
      </c>
      <c r="G136" s="290"/>
      <c r="H136" s="291" t="s">
        <v>1</v>
      </c>
      <c r="I136" s="293"/>
      <c r="J136" s="293"/>
      <c r="K136" s="290"/>
      <c r="L136" s="290"/>
      <c r="M136" s="294"/>
      <c r="N136" s="295"/>
      <c r="O136" s="296"/>
      <c r="P136" s="296"/>
      <c r="Q136" s="296"/>
      <c r="R136" s="296"/>
      <c r="S136" s="296"/>
      <c r="T136" s="296"/>
      <c r="U136" s="296"/>
      <c r="V136" s="296"/>
      <c r="W136" s="296"/>
      <c r="X136" s="297"/>
      <c r="Y136" s="15"/>
      <c r="Z136" s="15"/>
      <c r="AA136" s="15"/>
      <c r="AB136" s="15"/>
      <c r="AC136" s="15"/>
      <c r="AD136" s="15"/>
      <c r="AE136" s="15"/>
      <c r="AT136" s="298" t="s">
        <v>163</v>
      </c>
      <c r="AU136" s="298" t="s">
        <v>83</v>
      </c>
      <c r="AV136" s="15" t="s">
        <v>83</v>
      </c>
      <c r="AW136" s="15" t="s">
        <v>5</v>
      </c>
      <c r="AX136" s="15" t="s">
        <v>75</v>
      </c>
      <c r="AY136" s="298" t="s">
        <v>156</v>
      </c>
    </row>
    <row r="137" s="15" customFormat="1">
      <c r="A137" s="15"/>
      <c r="B137" s="289"/>
      <c r="C137" s="290"/>
      <c r="D137" s="241" t="s">
        <v>163</v>
      </c>
      <c r="E137" s="291" t="s">
        <v>1</v>
      </c>
      <c r="F137" s="292" t="s">
        <v>1491</v>
      </c>
      <c r="G137" s="290"/>
      <c r="H137" s="291" t="s">
        <v>1</v>
      </c>
      <c r="I137" s="293"/>
      <c r="J137" s="293"/>
      <c r="K137" s="290"/>
      <c r="L137" s="290"/>
      <c r="M137" s="294"/>
      <c r="N137" s="295"/>
      <c r="O137" s="296"/>
      <c r="P137" s="296"/>
      <c r="Q137" s="296"/>
      <c r="R137" s="296"/>
      <c r="S137" s="296"/>
      <c r="T137" s="296"/>
      <c r="U137" s="296"/>
      <c r="V137" s="296"/>
      <c r="W137" s="296"/>
      <c r="X137" s="297"/>
      <c r="Y137" s="15"/>
      <c r="Z137" s="15"/>
      <c r="AA137" s="15"/>
      <c r="AB137" s="15"/>
      <c r="AC137" s="15"/>
      <c r="AD137" s="15"/>
      <c r="AE137" s="15"/>
      <c r="AT137" s="298" t="s">
        <v>163</v>
      </c>
      <c r="AU137" s="298" t="s">
        <v>83</v>
      </c>
      <c r="AV137" s="15" t="s">
        <v>83</v>
      </c>
      <c r="AW137" s="15" t="s">
        <v>5</v>
      </c>
      <c r="AX137" s="15" t="s">
        <v>75</v>
      </c>
      <c r="AY137" s="298" t="s">
        <v>156</v>
      </c>
    </row>
    <row r="138" s="15" customFormat="1">
      <c r="A138" s="15"/>
      <c r="B138" s="289"/>
      <c r="C138" s="290"/>
      <c r="D138" s="241" t="s">
        <v>163</v>
      </c>
      <c r="E138" s="291" t="s">
        <v>1</v>
      </c>
      <c r="F138" s="292" t="s">
        <v>1492</v>
      </c>
      <c r="G138" s="290"/>
      <c r="H138" s="291" t="s">
        <v>1</v>
      </c>
      <c r="I138" s="293"/>
      <c r="J138" s="293"/>
      <c r="K138" s="290"/>
      <c r="L138" s="290"/>
      <c r="M138" s="294"/>
      <c r="N138" s="295"/>
      <c r="O138" s="296"/>
      <c r="P138" s="296"/>
      <c r="Q138" s="296"/>
      <c r="R138" s="296"/>
      <c r="S138" s="296"/>
      <c r="T138" s="296"/>
      <c r="U138" s="296"/>
      <c r="V138" s="296"/>
      <c r="W138" s="296"/>
      <c r="X138" s="297"/>
      <c r="Y138" s="15"/>
      <c r="Z138" s="15"/>
      <c r="AA138" s="15"/>
      <c r="AB138" s="15"/>
      <c r="AC138" s="15"/>
      <c r="AD138" s="15"/>
      <c r="AE138" s="15"/>
      <c r="AT138" s="298" t="s">
        <v>163</v>
      </c>
      <c r="AU138" s="298" t="s">
        <v>83</v>
      </c>
      <c r="AV138" s="15" t="s">
        <v>83</v>
      </c>
      <c r="AW138" s="15" t="s">
        <v>5</v>
      </c>
      <c r="AX138" s="15" t="s">
        <v>75</v>
      </c>
      <c r="AY138" s="298" t="s">
        <v>156</v>
      </c>
    </row>
    <row r="139" s="15" customFormat="1">
      <c r="A139" s="15"/>
      <c r="B139" s="289"/>
      <c r="C139" s="290"/>
      <c r="D139" s="241" t="s">
        <v>163</v>
      </c>
      <c r="E139" s="291" t="s">
        <v>1</v>
      </c>
      <c r="F139" s="292" t="s">
        <v>1493</v>
      </c>
      <c r="G139" s="290"/>
      <c r="H139" s="291" t="s">
        <v>1</v>
      </c>
      <c r="I139" s="293"/>
      <c r="J139" s="293"/>
      <c r="K139" s="290"/>
      <c r="L139" s="290"/>
      <c r="M139" s="294"/>
      <c r="N139" s="295"/>
      <c r="O139" s="296"/>
      <c r="P139" s="296"/>
      <c r="Q139" s="296"/>
      <c r="R139" s="296"/>
      <c r="S139" s="296"/>
      <c r="T139" s="296"/>
      <c r="U139" s="296"/>
      <c r="V139" s="296"/>
      <c r="W139" s="296"/>
      <c r="X139" s="297"/>
      <c r="Y139" s="15"/>
      <c r="Z139" s="15"/>
      <c r="AA139" s="15"/>
      <c r="AB139" s="15"/>
      <c r="AC139" s="15"/>
      <c r="AD139" s="15"/>
      <c r="AE139" s="15"/>
      <c r="AT139" s="298" t="s">
        <v>163</v>
      </c>
      <c r="AU139" s="298" t="s">
        <v>83</v>
      </c>
      <c r="AV139" s="15" t="s">
        <v>83</v>
      </c>
      <c r="AW139" s="15" t="s">
        <v>5</v>
      </c>
      <c r="AX139" s="15" t="s">
        <v>75</v>
      </c>
      <c r="AY139" s="298" t="s">
        <v>156</v>
      </c>
    </row>
    <row r="140" s="15" customFormat="1">
      <c r="A140" s="15"/>
      <c r="B140" s="289"/>
      <c r="C140" s="290"/>
      <c r="D140" s="241" t="s">
        <v>163</v>
      </c>
      <c r="E140" s="291" t="s">
        <v>1</v>
      </c>
      <c r="F140" s="292" t="s">
        <v>1494</v>
      </c>
      <c r="G140" s="290"/>
      <c r="H140" s="291" t="s">
        <v>1</v>
      </c>
      <c r="I140" s="293"/>
      <c r="J140" s="293"/>
      <c r="K140" s="290"/>
      <c r="L140" s="290"/>
      <c r="M140" s="294"/>
      <c r="N140" s="295"/>
      <c r="O140" s="296"/>
      <c r="P140" s="296"/>
      <c r="Q140" s="296"/>
      <c r="R140" s="296"/>
      <c r="S140" s="296"/>
      <c r="T140" s="296"/>
      <c r="U140" s="296"/>
      <c r="V140" s="296"/>
      <c r="W140" s="296"/>
      <c r="X140" s="297"/>
      <c r="Y140" s="15"/>
      <c r="Z140" s="15"/>
      <c r="AA140" s="15"/>
      <c r="AB140" s="15"/>
      <c r="AC140" s="15"/>
      <c r="AD140" s="15"/>
      <c r="AE140" s="15"/>
      <c r="AT140" s="298" t="s">
        <v>163</v>
      </c>
      <c r="AU140" s="298" t="s">
        <v>83</v>
      </c>
      <c r="AV140" s="15" t="s">
        <v>83</v>
      </c>
      <c r="AW140" s="15" t="s">
        <v>5</v>
      </c>
      <c r="AX140" s="15" t="s">
        <v>75</v>
      </c>
      <c r="AY140" s="298" t="s">
        <v>156</v>
      </c>
    </row>
    <row r="141" s="15" customFormat="1">
      <c r="A141" s="15"/>
      <c r="B141" s="289"/>
      <c r="C141" s="290"/>
      <c r="D141" s="241" t="s">
        <v>163</v>
      </c>
      <c r="E141" s="291" t="s">
        <v>1</v>
      </c>
      <c r="F141" s="292" t="s">
        <v>1495</v>
      </c>
      <c r="G141" s="290"/>
      <c r="H141" s="291" t="s">
        <v>1</v>
      </c>
      <c r="I141" s="293"/>
      <c r="J141" s="293"/>
      <c r="K141" s="290"/>
      <c r="L141" s="290"/>
      <c r="M141" s="294"/>
      <c r="N141" s="295"/>
      <c r="O141" s="296"/>
      <c r="P141" s="296"/>
      <c r="Q141" s="296"/>
      <c r="R141" s="296"/>
      <c r="S141" s="296"/>
      <c r="T141" s="296"/>
      <c r="U141" s="296"/>
      <c r="V141" s="296"/>
      <c r="W141" s="296"/>
      <c r="X141" s="297"/>
      <c r="Y141" s="15"/>
      <c r="Z141" s="15"/>
      <c r="AA141" s="15"/>
      <c r="AB141" s="15"/>
      <c r="AC141" s="15"/>
      <c r="AD141" s="15"/>
      <c r="AE141" s="15"/>
      <c r="AT141" s="298" t="s">
        <v>163</v>
      </c>
      <c r="AU141" s="298" t="s">
        <v>83</v>
      </c>
      <c r="AV141" s="15" t="s">
        <v>83</v>
      </c>
      <c r="AW141" s="15" t="s">
        <v>5</v>
      </c>
      <c r="AX141" s="15" t="s">
        <v>75</v>
      </c>
      <c r="AY141" s="298" t="s">
        <v>156</v>
      </c>
    </row>
    <row r="142" s="15" customFormat="1">
      <c r="A142" s="15"/>
      <c r="B142" s="289"/>
      <c r="C142" s="290"/>
      <c r="D142" s="241" t="s">
        <v>163</v>
      </c>
      <c r="E142" s="291" t="s">
        <v>1</v>
      </c>
      <c r="F142" s="292" t="s">
        <v>1496</v>
      </c>
      <c r="G142" s="290"/>
      <c r="H142" s="291" t="s">
        <v>1</v>
      </c>
      <c r="I142" s="293"/>
      <c r="J142" s="293"/>
      <c r="K142" s="290"/>
      <c r="L142" s="290"/>
      <c r="M142" s="294"/>
      <c r="N142" s="295"/>
      <c r="O142" s="296"/>
      <c r="P142" s="296"/>
      <c r="Q142" s="296"/>
      <c r="R142" s="296"/>
      <c r="S142" s="296"/>
      <c r="T142" s="296"/>
      <c r="U142" s="296"/>
      <c r="V142" s="296"/>
      <c r="W142" s="296"/>
      <c r="X142" s="297"/>
      <c r="Y142" s="15"/>
      <c r="Z142" s="15"/>
      <c r="AA142" s="15"/>
      <c r="AB142" s="15"/>
      <c r="AC142" s="15"/>
      <c r="AD142" s="15"/>
      <c r="AE142" s="15"/>
      <c r="AT142" s="298" t="s">
        <v>163</v>
      </c>
      <c r="AU142" s="298" t="s">
        <v>83</v>
      </c>
      <c r="AV142" s="15" t="s">
        <v>83</v>
      </c>
      <c r="AW142" s="15" t="s">
        <v>5</v>
      </c>
      <c r="AX142" s="15" t="s">
        <v>75</v>
      </c>
      <c r="AY142" s="298" t="s">
        <v>156</v>
      </c>
    </row>
    <row r="143" s="12" customFormat="1">
      <c r="A143" s="12"/>
      <c r="B143" s="239"/>
      <c r="C143" s="240"/>
      <c r="D143" s="241" t="s">
        <v>163</v>
      </c>
      <c r="E143" s="242" t="s">
        <v>1</v>
      </c>
      <c r="F143" s="243" t="s">
        <v>83</v>
      </c>
      <c r="G143" s="240"/>
      <c r="H143" s="244">
        <v>1</v>
      </c>
      <c r="I143" s="245"/>
      <c r="J143" s="245"/>
      <c r="K143" s="240"/>
      <c r="L143" s="240"/>
      <c r="M143" s="246"/>
      <c r="N143" s="247"/>
      <c r="O143" s="248"/>
      <c r="P143" s="248"/>
      <c r="Q143" s="248"/>
      <c r="R143" s="248"/>
      <c r="S143" s="248"/>
      <c r="T143" s="248"/>
      <c r="U143" s="248"/>
      <c r="V143" s="248"/>
      <c r="W143" s="248"/>
      <c r="X143" s="249"/>
      <c r="Y143" s="12"/>
      <c r="Z143" s="12"/>
      <c r="AA143" s="12"/>
      <c r="AB143" s="12"/>
      <c r="AC143" s="12"/>
      <c r="AD143" s="12"/>
      <c r="AE143" s="12"/>
      <c r="AT143" s="250" t="s">
        <v>163</v>
      </c>
      <c r="AU143" s="250" t="s">
        <v>83</v>
      </c>
      <c r="AV143" s="12" t="s">
        <v>85</v>
      </c>
      <c r="AW143" s="12" t="s">
        <v>5</v>
      </c>
      <c r="AX143" s="12" t="s">
        <v>83</v>
      </c>
      <c r="AY143" s="250" t="s">
        <v>156</v>
      </c>
    </row>
    <row r="144" s="2" customFormat="1" ht="55.5" customHeight="1">
      <c r="A144" s="39"/>
      <c r="B144" s="40"/>
      <c r="C144" s="225" t="s">
        <v>173</v>
      </c>
      <c r="D144" s="225" t="s">
        <v>157</v>
      </c>
      <c r="E144" s="226" t="s">
        <v>173</v>
      </c>
      <c r="F144" s="227" t="s">
        <v>1497</v>
      </c>
      <c r="G144" s="228" t="s">
        <v>160</v>
      </c>
      <c r="H144" s="229">
        <v>1</v>
      </c>
      <c r="I144" s="230"/>
      <c r="J144" s="230"/>
      <c r="K144" s="231">
        <f>ROUND(P144*H144,2)</f>
        <v>0</v>
      </c>
      <c r="L144" s="227" t="s">
        <v>1</v>
      </c>
      <c r="M144" s="45"/>
      <c r="N144" s="232" t="s">
        <v>1</v>
      </c>
      <c r="O144" s="233" t="s">
        <v>38</v>
      </c>
      <c r="P144" s="234">
        <f>I144+J144</f>
        <v>0</v>
      </c>
      <c r="Q144" s="234">
        <f>ROUND(I144*H144,2)</f>
        <v>0</v>
      </c>
      <c r="R144" s="234">
        <f>ROUND(J144*H144,2)</f>
        <v>0</v>
      </c>
      <c r="S144" s="92"/>
      <c r="T144" s="235">
        <f>S144*H144</f>
        <v>0</v>
      </c>
      <c r="U144" s="235">
        <v>0</v>
      </c>
      <c r="V144" s="235">
        <f>U144*H144</f>
        <v>0</v>
      </c>
      <c r="W144" s="235">
        <v>0</v>
      </c>
      <c r="X144" s="236">
        <f>W144*H144</f>
        <v>0</v>
      </c>
      <c r="Y144" s="39"/>
      <c r="Z144" s="39"/>
      <c r="AA144" s="39"/>
      <c r="AB144" s="39"/>
      <c r="AC144" s="39"/>
      <c r="AD144" s="39"/>
      <c r="AE144" s="39"/>
      <c r="AR144" s="237" t="s">
        <v>173</v>
      </c>
      <c r="AT144" s="237" t="s">
        <v>157</v>
      </c>
      <c r="AU144" s="237" t="s">
        <v>83</v>
      </c>
      <c r="AY144" s="18" t="s">
        <v>156</v>
      </c>
      <c r="BE144" s="238">
        <f>IF(O144="základní",K144,0)</f>
        <v>0</v>
      </c>
      <c r="BF144" s="238">
        <f>IF(O144="snížená",K144,0)</f>
        <v>0</v>
      </c>
      <c r="BG144" s="238">
        <f>IF(O144="zákl. přenesená",K144,0)</f>
        <v>0</v>
      </c>
      <c r="BH144" s="238">
        <f>IF(O144="sníž. přenesená",K144,0)</f>
        <v>0</v>
      </c>
      <c r="BI144" s="238">
        <f>IF(O144="nulová",K144,0)</f>
        <v>0</v>
      </c>
      <c r="BJ144" s="18" t="s">
        <v>83</v>
      </c>
      <c r="BK144" s="238">
        <f>ROUND(P144*H144,2)</f>
        <v>0</v>
      </c>
      <c r="BL144" s="18" t="s">
        <v>173</v>
      </c>
      <c r="BM144" s="237" t="s">
        <v>1498</v>
      </c>
    </row>
    <row r="145" s="15" customFormat="1">
      <c r="A145" s="15"/>
      <c r="B145" s="289"/>
      <c r="C145" s="290"/>
      <c r="D145" s="241" t="s">
        <v>163</v>
      </c>
      <c r="E145" s="291" t="s">
        <v>1</v>
      </c>
      <c r="F145" s="292" t="s">
        <v>1499</v>
      </c>
      <c r="G145" s="290"/>
      <c r="H145" s="291" t="s">
        <v>1</v>
      </c>
      <c r="I145" s="293"/>
      <c r="J145" s="293"/>
      <c r="K145" s="290"/>
      <c r="L145" s="290"/>
      <c r="M145" s="294"/>
      <c r="N145" s="295"/>
      <c r="O145" s="296"/>
      <c r="P145" s="296"/>
      <c r="Q145" s="296"/>
      <c r="R145" s="296"/>
      <c r="S145" s="296"/>
      <c r="T145" s="296"/>
      <c r="U145" s="296"/>
      <c r="V145" s="296"/>
      <c r="W145" s="296"/>
      <c r="X145" s="297"/>
      <c r="Y145" s="15"/>
      <c r="Z145" s="15"/>
      <c r="AA145" s="15"/>
      <c r="AB145" s="15"/>
      <c r="AC145" s="15"/>
      <c r="AD145" s="15"/>
      <c r="AE145" s="15"/>
      <c r="AT145" s="298" t="s">
        <v>163</v>
      </c>
      <c r="AU145" s="298" t="s">
        <v>83</v>
      </c>
      <c r="AV145" s="15" t="s">
        <v>83</v>
      </c>
      <c r="AW145" s="15" t="s">
        <v>5</v>
      </c>
      <c r="AX145" s="15" t="s">
        <v>75</v>
      </c>
      <c r="AY145" s="298" t="s">
        <v>156</v>
      </c>
    </row>
    <row r="146" s="12" customFormat="1">
      <c r="A146" s="12"/>
      <c r="B146" s="239"/>
      <c r="C146" s="240"/>
      <c r="D146" s="241" t="s">
        <v>163</v>
      </c>
      <c r="E146" s="242" t="s">
        <v>1</v>
      </c>
      <c r="F146" s="243" t="s">
        <v>83</v>
      </c>
      <c r="G146" s="240"/>
      <c r="H146" s="244">
        <v>1</v>
      </c>
      <c r="I146" s="245"/>
      <c r="J146" s="245"/>
      <c r="K146" s="240"/>
      <c r="L146" s="240"/>
      <c r="M146" s="246"/>
      <c r="N146" s="247"/>
      <c r="O146" s="248"/>
      <c r="P146" s="248"/>
      <c r="Q146" s="248"/>
      <c r="R146" s="248"/>
      <c r="S146" s="248"/>
      <c r="T146" s="248"/>
      <c r="U146" s="248"/>
      <c r="V146" s="248"/>
      <c r="W146" s="248"/>
      <c r="X146" s="249"/>
      <c r="Y146" s="12"/>
      <c r="Z146" s="12"/>
      <c r="AA146" s="12"/>
      <c r="AB146" s="12"/>
      <c r="AC146" s="12"/>
      <c r="AD146" s="12"/>
      <c r="AE146" s="12"/>
      <c r="AT146" s="250" t="s">
        <v>163</v>
      </c>
      <c r="AU146" s="250" t="s">
        <v>83</v>
      </c>
      <c r="AV146" s="12" t="s">
        <v>85</v>
      </c>
      <c r="AW146" s="12" t="s">
        <v>5</v>
      </c>
      <c r="AX146" s="12" t="s">
        <v>83</v>
      </c>
      <c r="AY146" s="250" t="s">
        <v>156</v>
      </c>
    </row>
    <row r="147" s="2" customFormat="1" ht="66.75" customHeight="1">
      <c r="A147" s="39"/>
      <c r="B147" s="40"/>
      <c r="C147" s="225" t="s">
        <v>155</v>
      </c>
      <c r="D147" s="225" t="s">
        <v>157</v>
      </c>
      <c r="E147" s="226" t="s">
        <v>155</v>
      </c>
      <c r="F147" s="227" t="s">
        <v>1500</v>
      </c>
      <c r="G147" s="228" t="s">
        <v>160</v>
      </c>
      <c r="H147" s="229">
        <v>1</v>
      </c>
      <c r="I147" s="230"/>
      <c r="J147" s="230"/>
      <c r="K147" s="231">
        <f>ROUND(P147*H147,2)</f>
        <v>0</v>
      </c>
      <c r="L147" s="227" t="s">
        <v>1</v>
      </c>
      <c r="M147" s="45"/>
      <c r="N147" s="232" t="s">
        <v>1</v>
      </c>
      <c r="O147" s="233" t="s">
        <v>38</v>
      </c>
      <c r="P147" s="234">
        <f>I147+J147</f>
        <v>0</v>
      </c>
      <c r="Q147" s="234">
        <f>ROUND(I147*H147,2)</f>
        <v>0</v>
      </c>
      <c r="R147" s="234">
        <f>ROUND(J147*H147,2)</f>
        <v>0</v>
      </c>
      <c r="S147" s="92"/>
      <c r="T147" s="235">
        <f>S147*H147</f>
        <v>0</v>
      </c>
      <c r="U147" s="235">
        <v>0</v>
      </c>
      <c r="V147" s="235">
        <f>U147*H147</f>
        <v>0</v>
      </c>
      <c r="W147" s="235">
        <v>0</v>
      </c>
      <c r="X147" s="236">
        <f>W147*H147</f>
        <v>0</v>
      </c>
      <c r="Y147" s="39"/>
      <c r="Z147" s="39"/>
      <c r="AA147" s="39"/>
      <c r="AB147" s="39"/>
      <c r="AC147" s="39"/>
      <c r="AD147" s="39"/>
      <c r="AE147" s="39"/>
      <c r="AR147" s="237" t="s">
        <v>173</v>
      </c>
      <c r="AT147" s="237" t="s">
        <v>157</v>
      </c>
      <c r="AU147" s="237" t="s">
        <v>83</v>
      </c>
      <c r="AY147" s="18" t="s">
        <v>156</v>
      </c>
      <c r="BE147" s="238">
        <f>IF(O147="základní",K147,0)</f>
        <v>0</v>
      </c>
      <c r="BF147" s="238">
        <f>IF(O147="snížená",K147,0)</f>
        <v>0</v>
      </c>
      <c r="BG147" s="238">
        <f>IF(O147="zákl. přenesená",K147,0)</f>
        <v>0</v>
      </c>
      <c r="BH147" s="238">
        <f>IF(O147="sníž. přenesená",K147,0)</f>
        <v>0</v>
      </c>
      <c r="BI147" s="238">
        <f>IF(O147="nulová",K147,0)</f>
        <v>0</v>
      </c>
      <c r="BJ147" s="18" t="s">
        <v>83</v>
      </c>
      <c r="BK147" s="238">
        <f>ROUND(P147*H147,2)</f>
        <v>0</v>
      </c>
      <c r="BL147" s="18" t="s">
        <v>173</v>
      </c>
      <c r="BM147" s="237" t="s">
        <v>1501</v>
      </c>
    </row>
    <row r="148" s="15" customFormat="1">
      <c r="A148" s="15"/>
      <c r="B148" s="289"/>
      <c r="C148" s="290"/>
      <c r="D148" s="241" t="s">
        <v>163</v>
      </c>
      <c r="E148" s="291" t="s">
        <v>1</v>
      </c>
      <c r="F148" s="292" t="s">
        <v>1502</v>
      </c>
      <c r="G148" s="290"/>
      <c r="H148" s="291" t="s">
        <v>1</v>
      </c>
      <c r="I148" s="293"/>
      <c r="J148" s="293"/>
      <c r="K148" s="290"/>
      <c r="L148" s="290"/>
      <c r="M148" s="294"/>
      <c r="N148" s="295"/>
      <c r="O148" s="296"/>
      <c r="P148" s="296"/>
      <c r="Q148" s="296"/>
      <c r="R148" s="296"/>
      <c r="S148" s="296"/>
      <c r="T148" s="296"/>
      <c r="U148" s="296"/>
      <c r="V148" s="296"/>
      <c r="W148" s="296"/>
      <c r="X148" s="297"/>
      <c r="Y148" s="15"/>
      <c r="Z148" s="15"/>
      <c r="AA148" s="15"/>
      <c r="AB148" s="15"/>
      <c r="AC148" s="15"/>
      <c r="AD148" s="15"/>
      <c r="AE148" s="15"/>
      <c r="AT148" s="298" t="s">
        <v>163</v>
      </c>
      <c r="AU148" s="298" t="s">
        <v>83</v>
      </c>
      <c r="AV148" s="15" t="s">
        <v>83</v>
      </c>
      <c r="AW148" s="15" t="s">
        <v>5</v>
      </c>
      <c r="AX148" s="15" t="s">
        <v>75</v>
      </c>
      <c r="AY148" s="298" t="s">
        <v>156</v>
      </c>
    </row>
    <row r="149" s="15" customFormat="1">
      <c r="A149" s="15"/>
      <c r="B149" s="289"/>
      <c r="C149" s="290"/>
      <c r="D149" s="241" t="s">
        <v>163</v>
      </c>
      <c r="E149" s="291" t="s">
        <v>1</v>
      </c>
      <c r="F149" s="292" t="s">
        <v>1503</v>
      </c>
      <c r="G149" s="290"/>
      <c r="H149" s="291" t="s">
        <v>1</v>
      </c>
      <c r="I149" s="293"/>
      <c r="J149" s="293"/>
      <c r="K149" s="290"/>
      <c r="L149" s="290"/>
      <c r="M149" s="294"/>
      <c r="N149" s="295"/>
      <c r="O149" s="296"/>
      <c r="P149" s="296"/>
      <c r="Q149" s="296"/>
      <c r="R149" s="296"/>
      <c r="S149" s="296"/>
      <c r="T149" s="296"/>
      <c r="U149" s="296"/>
      <c r="V149" s="296"/>
      <c r="W149" s="296"/>
      <c r="X149" s="297"/>
      <c r="Y149" s="15"/>
      <c r="Z149" s="15"/>
      <c r="AA149" s="15"/>
      <c r="AB149" s="15"/>
      <c r="AC149" s="15"/>
      <c r="AD149" s="15"/>
      <c r="AE149" s="15"/>
      <c r="AT149" s="298" t="s">
        <v>163</v>
      </c>
      <c r="AU149" s="298" t="s">
        <v>83</v>
      </c>
      <c r="AV149" s="15" t="s">
        <v>83</v>
      </c>
      <c r="AW149" s="15" t="s">
        <v>5</v>
      </c>
      <c r="AX149" s="15" t="s">
        <v>75</v>
      </c>
      <c r="AY149" s="298" t="s">
        <v>156</v>
      </c>
    </row>
    <row r="150" s="15" customFormat="1">
      <c r="A150" s="15"/>
      <c r="B150" s="289"/>
      <c r="C150" s="290"/>
      <c r="D150" s="241" t="s">
        <v>163</v>
      </c>
      <c r="E150" s="291" t="s">
        <v>1</v>
      </c>
      <c r="F150" s="292" t="s">
        <v>1504</v>
      </c>
      <c r="G150" s="290"/>
      <c r="H150" s="291" t="s">
        <v>1</v>
      </c>
      <c r="I150" s="293"/>
      <c r="J150" s="293"/>
      <c r="K150" s="290"/>
      <c r="L150" s="290"/>
      <c r="M150" s="294"/>
      <c r="N150" s="295"/>
      <c r="O150" s="296"/>
      <c r="P150" s="296"/>
      <c r="Q150" s="296"/>
      <c r="R150" s="296"/>
      <c r="S150" s="296"/>
      <c r="T150" s="296"/>
      <c r="U150" s="296"/>
      <c r="V150" s="296"/>
      <c r="W150" s="296"/>
      <c r="X150" s="297"/>
      <c r="Y150" s="15"/>
      <c r="Z150" s="15"/>
      <c r="AA150" s="15"/>
      <c r="AB150" s="15"/>
      <c r="AC150" s="15"/>
      <c r="AD150" s="15"/>
      <c r="AE150" s="15"/>
      <c r="AT150" s="298" t="s">
        <v>163</v>
      </c>
      <c r="AU150" s="298" t="s">
        <v>83</v>
      </c>
      <c r="AV150" s="15" t="s">
        <v>83</v>
      </c>
      <c r="AW150" s="15" t="s">
        <v>5</v>
      </c>
      <c r="AX150" s="15" t="s">
        <v>75</v>
      </c>
      <c r="AY150" s="298" t="s">
        <v>156</v>
      </c>
    </row>
    <row r="151" s="12" customFormat="1">
      <c r="A151" s="12"/>
      <c r="B151" s="239"/>
      <c r="C151" s="240"/>
      <c r="D151" s="241" t="s">
        <v>163</v>
      </c>
      <c r="E151" s="242" t="s">
        <v>1</v>
      </c>
      <c r="F151" s="243" t="s">
        <v>83</v>
      </c>
      <c r="G151" s="240"/>
      <c r="H151" s="244">
        <v>1</v>
      </c>
      <c r="I151" s="245"/>
      <c r="J151" s="245"/>
      <c r="K151" s="240"/>
      <c r="L151" s="240"/>
      <c r="M151" s="246"/>
      <c r="N151" s="247"/>
      <c r="O151" s="248"/>
      <c r="P151" s="248"/>
      <c r="Q151" s="248"/>
      <c r="R151" s="248"/>
      <c r="S151" s="248"/>
      <c r="T151" s="248"/>
      <c r="U151" s="248"/>
      <c r="V151" s="248"/>
      <c r="W151" s="248"/>
      <c r="X151" s="249"/>
      <c r="Y151" s="12"/>
      <c r="Z151" s="12"/>
      <c r="AA151" s="12"/>
      <c r="AB151" s="12"/>
      <c r="AC151" s="12"/>
      <c r="AD151" s="12"/>
      <c r="AE151" s="12"/>
      <c r="AT151" s="250" t="s">
        <v>163</v>
      </c>
      <c r="AU151" s="250" t="s">
        <v>83</v>
      </c>
      <c r="AV151" s="12" t="s">
        <v>85</v>
      </c>
      <c r="AW151" s="12" t="s">
        <v>5</v>
      </c>
      <c r="AX151" s="12" t="s">
        <v>83</v>
      </c>
      <c r="AY151" s="250" t="s">
        <v>156</v>
      </c>
    </row>
    <row r="152" s="2" customFormat="1" ht="37.8" customHeight="1">
      <c r="A152" s="39"/>
      <c r="B152" s="40"/>
      <c r="C152" s="225" t="s">
        <v>630</v>
      </c>
      <c r="D152" s="225" t="s">
        <v>157</v>
      </c>
      <c r="E152" s="226" t="s">
        <v>630</v>
      </c>
      <c r="F152" s="227" t="s">
        <v>1505</v>
      </c>
      <c r="G152" s="228" t="s">
        <v>160</v>
      </c>
      <c r="H152" s="229">
        <v>1</v>
      </c>
      <c r="I152" s="230"/>
      <c r="J152" s="230"/>
      <c r="K152" s="231">
        <f>ROUND(P152*H152,2)</f>
        <v>0</v>
      </c>
      <c r="L152" s="227" t="s">
        <v>1</v>
      </c>
      <c r="M152" s="45"/>
      <c r="N152" s="232" t="s">
        <v>1</v>
      </c>
      <c r="O152" s="233" t="s">
        <v>38</v>
      </c>
      <c r="P152" s="234">
        <f>I152+J152</f>
        <v>0</v>
      </c>
      <c r="Q152" s="234">
        <f>ROUND(I152*H152,2)</f>
        <v>0</v>
      </c>
      <c r="R152" s="234">
        <f>ROUND(J152*H152,2)</f>
        <v>0</v>
      </c>
      <c r="S152" s="92"/>
      <c r="T152" s="235">
        <f>S152*H152</f>
        <v>0</v>
      </c>
      <c r="U152" s="235">
        <v>0</v>
      </c>
      <c r="V152" s="235">
        <f>U152*H152</f>
        <v>0</v>
      </c>
      <c r="W152" s="235">
        <v>0</v>
      </c>
      <c r="X152" s="236">
        <f>W152*H152</f>
        <v>0</v>
      </c>
      <c r="Y152" s="39"/>
      <c r="Z152" s="39"/>
      <c r="AA152" s="39"/>
      <c r="AB152" s="39"/>
      <c r="AC152" s="39"/>
      <c r="AD152" s="39"/>
      <c r="AE152" s="39"/>
      <c r="AR152" s="237" t="s">
        <v>173</v>
      </c>
      <c r="AT152" s="237" t="s">
        <v>157</v>
      </c>
      <c r="AU152" s="237" t="s">
        <v>83</v>
      </c>
      <c r="AY152" s="18" t="s">
        <v>156</v>
      </c>
      <c r="BE152" s="238">
        <f>IF(O152="základní",K152,0)</f>
        <v>0</v>
      </c>
      <c r="BF152" s="238">
        <f>IF(O152="snížená",K152,0)</f>
        <v>0</v>
      </c>
      <c r="BG152" s="238">
        <f>IF(O152="zákl. přenesená",K152,0)</f>
        <v>0</v>
      </c>
      <c r="BH152" s="238">
        <f>IF(O152="sníž. přenesená",K152,0)</f>
        <v>0</v>
      </c>
      <c r="BI152" s="238">
        <f>IF(O152="nulová",K152,0)</f>
        <v>0</v>
      </c>
      <c r="BJ152" s="18" t="s">
        <v>83</v>
      </c>
      <c r="BK152" s="238">
        <f>ROUND(P152*H152,2)</f>
        <v>0</v>
      </c>
      <c r="BL152" s="18" t="s">
        <v>173</v>
      </c>
      <c r="BM152" s="237" t="s">
        <v>1506</v>
      </c>
    </row>
    <row r="153" s="12" customFormat="1">
      <c r="A153" s="12"/>
      <c r="B153" s="239"/>
      <c r="C153" s="240"/>
      <c r="D153" s="241" t="s">
        <v>163</v>
      </c>
      <c r="E153" s="242" t="s">
        <v>1</v>
      </c>
      <c r="F153" s="243" t="s">
        <v>83</v>
      </c>
      <c r="G153" s="240"/>
      <c r="H153" s="244">
        <v>1</v>
      </c>
      <c r="I153" s="245"/>
      <c r="J153" s="245"/>
      <c r="K153" s="240"/>
      <c r="L153" s="240"/>
      <c r="M153" s="246"/>
      <c r="N153" s="247"/>
      <c r="O153" s="248"/>
      <c r="P153" s="248"/>
      <c r="Q153" s="248"/>
      <c r="R153" s="248"/>
      <c r="S153" s="248"/>
      <c r="T153" s="248"/>
      <c r="U153" s="248"/>
      <c r="V153" s="248"/>
      <c r="W153" s="248"/>
      <c r="X153" s="249"/>
      <c r="Y153" s="12"/>
      <c r="Z153" s="12"/>
      <c r="AA153" s="12"/>
      <c r="AB153" s="12"/>
      <c r="AC153" s="12"/>
      <c r="AD153" s="12"/>
      <c r="AE153" s="12"/>
      <c r="AT153" s="250" t="s">
        <v>163</v>
      </c>
      <c r="AU153" s="250" t="s">
        <v>83</v>
      </c>
      <c r="AV153" s="12" t="s">
        <v>85</v>
      </c>
      <c r="AW153" s="12" t="s">
        <v>5</v>
      </c>
      <c r="AX153" s="12" t="s">
        <v>83</v>
      </c>
      <c r="AY153" s="250" t="s">
        <v>156</v>
      </c>
    </row>
    <row r="154" s="2" customFormat="1" ht="62.7" customHeight="1">
      <c r="A154" s="39"/>
      <c r="B154" s="40"/>
      <c r="C154" s="225" t="s">
        <v>260</v>
      </c>
      <c r="D154" s="225" t="s">
        <v>157</v>
      </c>
      <c r="E154" s="226" t="s">
        <v>266</v>
      </c>
      <c r="F154" s="227" t="s">
        <v>1507</v>
      </c>
      <c r="G154" s="228" t="s">
        <v>160</v>
      </c>
      <c r="H154" s="229">
        <v>1</v>
      </c>
      <c r="I154" s="230"/>
      <c r="J154" s="230"/>
      <c r="K154" s="231">
        <f>ROUND(P154*H154,2)</f>
        <v>0</v>
      </c>
      <c r="L154" s="227" t="s">
        <v>1</v>
      </c>
      <c r="M154" s="45"/>
      <c r="N154" s="232" t="s">
        <v>1</v>
      </c>
      <c r="O154" s="233" t="s">
        <v>38</v>
      </c>
      <c r="P154" s="234">
        <f>I154+J154</f>
        <v>0</v>
      </c>
      <c r="Q154" s="234">
        <f>ROUND(I154*H154,2)</f>
        <v>0</v>
      </c>
      <c r="R154" s="234">
        <f>ROUND(J154*H154,2)</f>
        <v>0</v>
      </c>
      <c r="S154" s="92"/>
      <c r="T154" s="235">
        <f>S154*H154</f>
        <v>0</v>
      </c>
      <c r="U154" s="235">
        <v>0</v>
      </c>
      <c r="V154" s="235">
        <f>U154*H154</f>
        <v>0</v>
      </c>
      <c r="W154" s="235">
        <v>0</v>
      </c>
      <c r="X154" s="236">
        <f>W154*H154</f>
        <v>0</v>
      </c>
      <c r="Y154" s="39"/>
      <c r="Z154" s="39"/>
      <c r="AA154" s="39"/>
      <c r="AB154" s="39"/>
      <c r="AC154" s="39"/>
      <c r="AD154" s="39"/>
      <c r="AE154" s="39"/>
      <c r="AR154" s="237" t="s">
        <v>173</v>
      </c>
      <c r="AT154" s="237" t="s">
        <v>157</v>
      </c>
      <c r="AU154" s="237" t="s">
        <v>83</v>
      </c>
      <c r="AY154" s="18" t="s">
        <v>156</v>
      </c>
      <c r="BE154" s="238">
        <f>IF(O154="základní",K154,0)</f>
        <v>0</v>
      </c>
      <c r="BF154" s="238">
        <f>IF(O154="snížená",K154,0)</f>
        <v>0</v>
      </c>
      <c r="BG154" s="238">
        <f>IF(O154="zákl. přenesená",K154,0)</f>
        <v>0</v>
      </c>
      <c r="BH154" s="238">
        <f>IF(O154="sníž. přenesená",K154,0)</f>
        <v>0</v>
      </c>
      <c r="BI154" s="238">
        <f>IF(O154="nulová",K154,0)</f>
        <v>0</v>
      </c>
      <c r="BJ154" s="18" t="s">
        <v>83</v>
      </c>
      <c r="BK154" s="238">
        <f>ROUND(P154*H154,2)</f>
        <v>0</v>
      </c>
      <c r="BL154" s="18" t="s">
        <v>173</v>
      </c>
      <c r="BM154" s="237" t="s">
        <v>1508</v>
      </c>
    </row>
    <row r="155" s="15" customFormat="1">
      <c r="A155" s="15"/>
      <c r="B155" s="289"/>
      <c r="C155" s="290"/>
      <c r="D155" s="241" t="s">
        <v>163</v>
      </c>
      <c r="E155" s="291" t="s">
        <v>1</v>
      </c>
      <c r="F155" s="292" t="s">
        <v>1509</v>
      </c>
      <c r="G155" s="290"/>
      <c r="H155" s="291" t="s">
        <v>1</v>
      </c>
      <c r="I155" s="293"/>
      <c r="J155" s="293"/>
      <c r="K155" s="290"/>
      <c r="L155" s="290"/>
      <c r="M155" s="294"/>
      <c r="N155" s="295"/>
      <c r="O155" s="296"/>
      <c r="P155" s="296"/>
      <c r="Q155" s="296"/>
      <c r="R155" s="296"/>
      <c r="S155" s="296"/>
      <c r="T155" s="296"/>
      <c r="U155" s="296"/>
      <c r="V155" s="296"/>
      <c r="W155" s="296"/>
      <c r="X155" s="297"/>
      <c r="Y155" s="15"/>
      <c r="Z155" s="15"/>
      <c r="AA155" s="15"/>
      <c r="AB155" s="15"/>
      <c r="AC155" s="15"/>
      <c r="AD155" s="15"/>
      <c r="AE155" s="15"/>
      <c r="AT155" s="298" t="s">
        <v>163</v>
      </c>
      <c r="AU155" s="298" t="s">
        <v>83</v>
      </c>
      <c r="AV155" s="15" t="s">
        <v>83</v>
      </c>
      <c r="AW155" s="15" t="s">
        <v>5</v>
      </c>
      <c r="AX155" s="15" t="s">
        <v>75</v>
      </c>
      <c r="AY155" s="298" t="s">
        <v>156</v>
      </c>
    </row>
    <row r="156" s="12" customFormat="1">
      <c r="A156" s="12"/>
      <c r="B156" s="239"/>
      <c r="C156" s="240"/>
      <c r="D156" s="241" t="s">
        <v>163</v>
      </c>
      <c r="E156" s="242" t="s">
        <v>1</v>
      </c>
      <c r="F156" s="243" t="s">
        <v>83</v>
      </c>
      <c r="G156" s="240"/>
      <c r="H156" s="244">
        <v>1</v>
      </c>
      <c r="I156" s="245"/>
      <c r="J156" s="245"/>
      <c r="K156" s="240"/>
      <c r="L156" s="240"/>
      <c r="M156" s="246"/>
      <c r="N156" s="247"/>
      <c r="O156" s="248"/>
      <c r="P156" s="248"/>
      <c r="Q156" s="248"/>
      <c r="R156" s="248"/>
      <c r="S156" s="248"/>
      <c r="T156" s="248"/>
      <c r="U156" s="248"/>
      <c r="V156" s="248"/>
      <c r="W156" s="248"/>
      <c r="X156" s="249"/>
      <c r="Y156" s="12"/>
      <c r="Z156" s="12"/>
      <c r="AA156" s="12"/>
      <c r="AB156" s="12"/>
      <c r="AC156" s="12"/>
      <c r="AD156" s="12"/>
      <c r="AE156" s="12"/>
      <c r="AT156" s="250" t="s">
        <v>163</v>
      </c>
      <c r="AU156" s="250" t="s">
        <v>83</v>
      </c>
      <c r="AV156" s="12" t="s">
        <v>85</v>
      </c>
      <c r="AW156" s="12" t="s">
        <v>5</v>
      </c>
      <c r="AX156" s="12" t="s">
        <v>83</v>
      </c>
      <c r="AY156" s="250" t="s">
        <v>156</v>
      </c>
    </row>
    <row r="157" s="2" customFormat="1" ht="66.75" customHeight="1">
      <c r="A157" s="39"/>
      <c r="B157" s="40"/>
      <c r="C157" s="225" t="s">
        <v>266</v>
      </c>
      <c r="D157" s="225" t="s">
        <v>157</v>
      </c>
      <c r="E157" s="226" t="s">
        <v>240</v>
      </c>
      <c r="F157" s="227" t="s">
        <v>1510</v>
      </c>
      <c r="G157" s="228" t="s">
        <v>160</v>
      </c>
      <c r="H157" s="229">
        <v>1</v>
      </c>
      <c r="I157" s="230"/>
      <c r="J157" s="230"/>
      <c r="K157" s="231">
        <f>ROUND(P157*H157,2)</f>
        <v>0</v>
      </c>
      <c r="L157" s="227" t="s">
        <v>1</v>
      </c>
      <c r="M157" s="45"/>
      <c r="N157" s="232" t="s">
        <v>1</v>
      </c>
      <c r="O157" s="233" t="s">
        <v>38</v>
      </c>
      <c r="P157" s="234">
        <f>I157+J157</f>
        <v>0</v>
      </c>
      <c r="Q157" s="234">
        <f>ROUND(I157*H157,2)</f>
        <v>0</v>
      </c>
      <c r="R157" s="234">
        <f>ROUND(J157*H157,2)</f>
        <v>0</v>
      </c>
      <c r="S157" s="92"/>
      <c r="T157" s="235">
        <f>S157*H157</f>
        <v>0</v>
      </c>
      <c r="U157" s="235">
        <v>0</v>
      </c>
      <c r="V157" s="235">
        <f>U157*H157</f>
        <v>0</v>
      </c>
      <c r="W157" s="235">
        <v>0</v>
      </c>
      <c r="X157" s="236">
        <f>W157*H157</f>
        <v>0</v>
      </c>
      <c r="Y157" s="39"/>
      <c r="Z157" s="39"/>
      <c r="AA157" s="39"/>
      <c r="AB157" s="39"/>
      <c r="AC157" s="39"/>
      <c r="AD157" s="39"/>
      <c r="AE157" s="39"/>
      <c r="AR157" s="237" t="s">
        <v>173</v>
      </c>
      <c r="AT157" s="237" t="s">
        <v>157</v>
      </c>
      <c r="AU157" s="237" t="s">
        <v>83</v>
      </c>
      <c r="AY157" s="18" t="s">
        <v>156</v>
      </c>
      <c r="BE157" s="238">
        <f>IF(O157="základní",K157,0)</f>
        <v>0</v>
      </c>
      <c r="BF157" s="238">
        <f>IF(O157="snížená",K157,0)</f>
        <v>0</v>
      </c>
      <c r="BG157" s="238">
        <f>IF(O157="zákl. přenesená",K157,0)</f>
        <v>0</v>
      </c>
      <c r="BH157" s="238">
        <f>IF(O157="sníž. přenesená",K157,0)</f>
        <v>0</v>
      </c>
      <c r="BI157" s="238">
        <f>IF(O157="nulová",K157,0)</f>
        <v>0</v>
      </c>
      <c r="BJ157" s="18" t="s">
        <v>83</v>
      </c>
      <c r="BK157" s="238">
        <f>ROUND(P157*H157,2)</f>
        <v>0</v>
      </c>
      <c r="BL157" s="18" t="s">
        <v>173</v>
      </c>
      <c r="BM157" s="237" t="s">
        <v>1511</v>
      </c>
    </row>
    <row r="158" s="12" customFormat="1">
      <c r="A158" s="12"/>
      <c r="B158" s="239"/>
      <c r="C158" s="240"/>
      <c r="D158" s="241" t="s">
        <v>163</v>
      </c>
      <c r="E158" s="242" t="s">
        <v>1</v>
      </c>
      <c r="F158" s="243" t="s">
        <v>83</v>
      </c>
      <c r="G158" s="240"/>
      <c r="H158" s="244">
        <v>1</v>
      </c>
      <c r="I158" s="245"/>
      <c r="J158" s="245"/>
      <c r="K158" s="240"/>
      <c r="L158" s="240"/>
      <c r="M158" s="246"/>
      <c r="N158" s="247"/>
      <c r="O158" s="248"/>
      <c r="P158" s="248"/>
      <c r="Q158" s="248"/>
      <c r="R158" s="248"/>
      <c r="S158" s="248"/>
      <c r="T158" s="248"/>
      <c r="U158" s="248"/>
      <c r="V158" s="248"/>
      <c r="W158" s="248"/>
      <c r="X158" s="249"/>
      <c r="Y158" s="12"/>
      <c r="Z158" s="12"/>
      <c r="AA158" s="12"/>
      <c r="AB158" s="12"/>
      <c r="AC158" s="12"/>
      <c r="AD158" s="12"/>
      <c r="AE158" s="12"/>
      <c r="AT158" s="250" t="s">
        <v>163</v>
      </c>
      <c r="AU158" s="250" t="s">
        <v>83</v>
      </c>
      <c r="AV158" s="12" t="s">
        <v>85</v>
      </c>
      <c r="AW158" s="12" t="s">
        <v>5</v>
      </c>
      <c r="AX158" s="12" t="s">
        <v>83</v>
      </c>
      <c r="AY158" s="250" t="s">
        <v>156</v>
      </c>
    </row>
    <row r="159" s="2" customFormat="1" ht="49.05" customHeight="1">
      <c r="A159" s="39"/>
      <c r="B159" s="40"/>
      <c r="C159" s="225" t="s">
        <v>240</v>
      </c>
      <c r="D159" s="225" t="s">
        <v>157</v>
      </c>
      <c r="E159" s="226" t="s">
        <v>271</v>
      </c>
      <c r="F159" s="227" t="s">
        <v>1512</v>
      </c>
      <c r="G159" s="228" t="s">
        <v>160</v>
      </c>
      <c r="H159" s="229">
        <v>1</v>
      </c>
      <c r="I159" s="230"/>
      <c r="J159" s="230"/>
      <c r="K159" s="231">
        <f>ROUND(P159*H159,2)</f>
        <v>0</v>
      </c>
      <c r="L159" s="227" t="s">
        <v>1</v>
      </c>
      <c r="M159" s="45"/>
      <c r="N159" s="232" t="s">
        <v>1</v>
      </c>
      <c r="O159" s="233" t="s">
        <v>38</v>
      </c>
      <c r="P159" s="234">
        <f>I159+J159</f>
        <v>0</v>
      </c>
      <c r="Q159" s="234">
        <f>ROUND(I159*H159,2)</f>
        <v>0</v>
      </c>
      <c r="R159" s="234">
        <f>ROUND(J159*H159,2)</f>
        <v>0</v>
      </c>
      <c r="S159" s="92"/>
      <c r="T159" s="235">
        <f>S159*H159</f>
        <v>0</v>
      </c>
      <c r="U159" s="235">
        <v>0</v>
      </c>
      <c r="V159" s="235">
        <f>U159*H159</f>
        <v>0</v>
      </c>
      <c r="W159" s="235">
        <v>0</v>
      </c>
      <c r="X159" s="236">
        <f>W159*H159</f>
        <v>0</v>
      </c>
      <c r="Y159" s="39"/>
      <c r="Z159" s="39"/>
      <c r="AA159" s="39"/>
      <c r="AB159" s="39"/>
      <c r="AC159" s="39"/>
      <c r="AD159" s="39"/>
      <c r="AE159" s="39"/>
      <c r="AR159" s="237" t="s">
        <v>173</v>
      </c>
      <c r="AT159" s="237" t="s">
        <v>157</v>
      </c>
      <c r="AU159" s="237" t="s">
        <v>83</v>
      </c>
      <c r="AY159" s="18" t="s">
        <v>156</v>
      </c>
      <c r="BE159" s="238">
        <f>IF(O159="základní",K159,0)</f>
        <v>0</v>
      </c>
      <c r="BF159" s="238">
        <f>IF(O159="snížená",K159,0)</f>
        <v>0</v>
      </c>
      <c r="BG159" s="238">
        <f>IF(O159="zákl. přenesená",K159,0)</f>
        <v>0</v>
      </c>
      <c r="BH159" s="238">
        <f>IF(O159="sníž. přenesená",K159,0)</f>
        <v>0</v>
      </c>
      <c r="BI159" s="238">
        <f>IF(O159="nulová",K159,0)</f>
        <v>0</v>
      </c>
      <c r="BJ159" s="18" t="s">
        <v>83</v>
      </c>
      <c r="BK159" s="238">
        <f>ROUND(P159*H159,2)</f>
        <v>0</v>
      </c>
      <c r="BL159" s="18" t="s">
        <v>173</v>
      </c>
      <c r="BM159" s="237" t="s">
        <v>1513</v>
      </c>
    </row>
    <row r="160" s="15" customFormat="1">
      <c r="A160" s="15"/>
      <c r="B160" s="289"/>
      <c r="C160" s="290"/>
      <c r="D160" s="241" t="s">
        <v>163</v>
      </c>
      <c r="E160" s="291" t="s">
        <v>1</v>
      </c>
      <c r="F160" s="292" t="s">
        <v>1514</v>
      </c>
      <c r="G160" s="290"/>
      <c r="H160" s="291" t="s">
        <v>1</v>
      </c>
      <c r="I160" s="293"/>
      <c r="J160" s="293"/>
      <c r="K160" s="290"/>
      <c r="L160" s="290"/>
      <c r="M160" s="294"/>
      <c r="N160" s="295"/>
      <c r="O160" s="296"/>
      <c r="P160" s="296"/>
      <c r="Q160" s="296"/>
      <c r="R160" s="296"/>
      <c r="S160" s="296"/>
      <c r="T160" s="296"/>
      <c r="U160" s="296"/>
      <c r="V160" s="296"/>
      <c r="W160" s="296"/>
      <c r="X160" s="297"/>
      <c r="Y160" s="15"/>
      <c r="Z160" s="15"/>
      <c r="AA160" s="15"/>
      <c r="AB160" s="15"/>
      <c r="AC160" s="15"/>
      <c r="AD160" s="15"/>
      <c r="AE160" s="15"/>
      <c r="AT160" s="298" t="s">
        <v>163</v>
      </c>
      <c r="AU160" s="298" t="s">
        <v>83</v>
      </c>
      <c r="AV160" s="15" t="s">
        <v>83</v>
      </c>
      <c r="AW160" s="15" t="s">
        <v>5</v>
      </c>
      <c r="AX160" s="15" t="s">
        <v>75</v>
      </c>
      <c r="AY160" s="298" t="s">
        <v>156</v>
      </c>
    </row>
    <row r="161" s="12" customFormat="1">
      <c r="A161" s="12"/>
      <c r="B161" s="239"/>
      <c r="C161" s="240"/>
      <c r="D161" s="241" t="s">
        <v>163</v>
      </c>
      <c r="E161" s="242" t="s">
        <v>1</v>
      </c>
      <c r="F161" s="243" t="s">
        <v>83</v>
      </c>
      <c r="G161" s="240"/>
      <c r="H161" s="244">
        <v>1</v>
      </c>
      <c r="I161" s="245"/>
      <c r="J161" s="245"/>
      <c r="K161" s="240"/>
      <c r="L161" s="240"/>
      <c r="M161" s="246"/>
      <c r="N161" s="247"/>
      <c r="O161" s="248"/>
      <c r="P161" s="248"/>
      <c r="Q161" s="248"/>
      <c r="R161" s="248"/>
      <c r="S161" s="248"/>
      <c r="T161" s="248"/>
      <c r="U161" s="248"/>
      <c r="V161" s="248"/>
      <c r="W161" s="248"/>
      <c r="X161" s="249"/>
      <c r="Y161" s="12"/>
      <c r="Z161" s="12"/>
      <c r="AA161" s="12"/>
      <c r="AB161" s="12"/>
      <c r="AC161" s="12"/>
      <c r="AD161" s="12"/>
      <c r="AE161" s="12"/>
      <c r="AT161" s="250" t="s">
        <v>163</v>
      </c>
      <c r="AU161" s="250" t="s">
        <v>83</v>
      </c>
      <c r="AV161" s="12" t="s">
        <v>85</v>
      </c>
      <c r="AW161" s="12" t="s">
        <v>5</v>
      </c>
      <c r="AX161" s="12" t="s">
        <v>83</v>
      </c>
      <c r="AY161" s="250" t="s">
        <v>156</v>
      </c>
    </row>
    <row r="162" s="2" customFormat="1" ht="62.7" customHeight="1">
      <c r="A162" s="39"/>
      <c r="B162" s="40"/>
      <c r="C162" s="225" t="s">
        <v>271</v>
      </c>
      <c r="D162" s="225" t="s">
        <v>157</v>
      </c>
      <c r="E162" s="226" t="s">
        <v>277</v>
      </c>
      <c r="F162" s="227" t="s">
        <v>1515</v>
      </c>
      <c r="G162" s="228" t="s">
        <v>160</v>
      </c>
      <c r="H162" s="229">
        <v>1</v>
      </c>
      <c r="I162" s="230"/>
      <c r="J162" s="230"/>
      <c r="K162" s="231">
        <f>ROUND(P162*H162,2)</f>
        <v>0</v>
      </c>
      <c r="L162" s="227" t="s">
        <v>1</v>
      </c>
      <c r="M162" s="45"/>
      <c r="N162" s="232" t="s">
        <v>1</v>
      </c>
      <c r="O162" s="233" t="s">
        <v>38</v>
      </c>
      <c r="P162" s="234">
        <f>I162+J162</f>
        <v>0</v>
      </c>
      <c r="Q162" s="234">
        <f>ROUND(I162*H162,2)</f>
        <v>0</v>
      </c>
      <c r="R162" s="234">
        <f>ROUND(J162*H162,2)</f>
        <v>0</v>
      </c>
      <c r="S162" s="92"/>
      <c r="T162" s="235">
        <f>S162*H162</f>
        <v>0</v>
      </c>
      <c r="U162" s="235">
        <v>0</v>
      </c>
      <c r="V162" s="235">
        <f>U162*H162</f>
        <v>0</v>
      </c>
      <c r="W162" s="235">
        <v>0</v>
      </c>
      <c r="X162" s="236">
        <f>W162*H162</f>
        <v>0</v>
      </c>
      <c r="Y162" s="39"/>
      <c r="Z162" s="39"/>
      <c r="AA162" s="39"/>
      <c r="AB162" s="39"/>
      <c r="AC162" s="39"/>
      <c r="AD162" s="39"/>
      <c r="AE162" s="39"/>
      <c r="AR162" s="237" t="s">
        <v>173</v>
      </c>
      <c r="AT162" s="237" t="s">
        <v>157</v>
      </c>
      <c r="AU162" s="237" t="s">
        <v>83</v>
      </c>
      <c r="AY162" s="18" t="s">
        <v>156</v>
      </c>
      <c r="BE162" s="238">
        <f>IF(O162="základní",K162,0)</f>
        <v>0</v>
      </c>
      <c r="BF162" s="238">
        <f>IF(O162="snížená",K162,0)</f>
        <v>0</v>
      </c>
      <c r="BG162" s="238">
        <f>IF(O162="zákl. přenesená",K162,0)</f>
        <v>0</v>
      </c>
      <c r="BH162" s="238">
        <f>IF(O162="sníž. přenesená",K162,0)</f>
        <v>0</v>
      </c>
      <c r="BI162" s="238">
        <f>IF(O162="nulová",K162,0)</f>
        <v>0</v>
      </c>
      <c r="BJ162" s="18" t="s">
        <v>83</v>
      </c>
      <c r="BK162" s="238">
        <f>ROUND(P162*H162,2)</f>
        <v>0</v>
      </c>
      <c r="BL162" s="18" t="s">
        <v>173</v>
      </c>
      <c r="BM162" s="237" t="s">
        <v>1516</v>
      </c>
    </row>
    <row r="163" s="15" customFormat="1">
      <c r="A163" s="15"/>
      <c r="B163" s="289"/>
      <c r="C163" s="290"/>
      <c r="D163" s="241" t="s">
        <v>163</v>
      </c>
      <c r="E163" s="291" t="s">
        <v>1</v>
      </c>
      <c r="F163" s="292" t="s">
        <v>1517</v>
      </c>
      <c r="G163" s="290"/>
      <c r="H163" s="291" t="s">
        <v>1</v>
      </c>
      <c r="I163" s="293"/>
      <c r="J163" s="293"/>
      <c r="K163" s="290"/>
      <c r="L163" s="290"/>
      <c r="M163" s="294"/>
      <c r="N163" s="295"/>
      <c r="O163" s="296"/>
      <c r="P163" s="296"/>
      <c r="Q163" s="296"/>
      <c r="R163" s="296"/>
      <c r="S163" s="296"/>
      <c r="T163" s="296"/>
      <c r="U163" s="296"/>
      <c r="V163" s="296"/>
      <c r="W163" s="296"/>
      <c r="X163" s="297"/>
      <c r="Y163" s="15"/>
      <c r="Z163" s="15"/>
      <c r="AA163" s="15"/>
      <c r="AB163" s="15"/>
      <c r="AC163" s="15"/>
      <c r="AD163" s="15"/>
      <c r="AE163" s="15"/>
      <c r="AT163" s="298" t="s">
        <v>163</v>
      </c>
      <c r="AU163" s="298" t="s">
        <v>83</v>
      </c>
      <c r="AV163" s="15" t="s">
        <v>83</v>
      </c>
      <c r="AW163" s="15" t="s">
        <v>5</v>
      </c>
      <c r="AX163" s="15" t="s">
        <v>75</v>
      </c>
      <c r="AY163" s="298" t="s">
        <v>156</v>
      </c>
    </row>
    <row r="164" s="12" customFormat="1">
      <c r="A164" s="12"/>
      <c r="B164" s="239"/>
      <c r="C164" s="240"/>
      <c r="D164" s="241" t="s">
        <v>163</v>
      </c>
      <c r="E164" s="242" t="s">
        <v>1</v>
      </c>
      <c r="F164" s="243" t="s">
        <v>83</v>
      </c>
      <c r="G164" s="240"/>
      <c r="H164" s="244">
        <v>1</v>
      </c>
      <c r="I164" s="245"/>
      <c r="J164" s="245"/>
      <c r="K164" s="240"/>
      <c r="L164" s="240"/>
      <c r="M164" s="246"/>
      <c r="N164" s="247"/>
      <c r="O164" s="248"/>
      <c r="P164" s="248"/>
      <c r="Q164" s="248"/>
      <c r="R164" s="248"/>
      <c r="S164" s="248"/>
      <c r="T164" s="248"/>
      <c r="U164" s="248"/>
      <c r="V164" s="248"/>
      <c r="W164" s="248"/>
      <c r="X164" s="249"/>
      <c r="Y164" s="12"/>
      <c r="Z164" s="12"/>
      <c r="AA164" s="12"/>
      <c r="AB164" s="12"/>
      <c r="AC164" s="12"/>
      <c r="AD164" s="12"/>
      <c r="AE164" s="12"/>
      <c r="AT164" s="250" t="s">
        <v>163</v>
      </c>
      <c r="AU164" s="250" t="s">
        <v>83</v>
      </c>
      <c r="AV164" s="12" t="s">
        <v>85</v>
      </c>
      <c r="AW164" s="12" t="s">
        <v>5</v>
      </c>
      <c r="AX164" s="12" t="s">
        <v>83</v>
      </c>
      <c r="AY164" s="250" t="s">
        <v>156</v>
      </c>
    </row>
    <row r="165" s="2" customFormat="1" ht="37.8" customHeight="1">
      <c r="A165" s="39"/>
      <c r="B165" s="40"/>
      <c r="C165" s="225" t="s">
        <v>277</v>
      </c>
      <c r="D165" s="225" t="s">
        <v>157</v>
      </c>
      <c r="E165" s="226" t="s">
        <v>9</v>
      </c>
      <c r="F165" s="227" t="s">
        <v>1518</v>
      </c>
      <c r="G165" s="228" t="s">
        <v>160</v>
      </c>
      <c r="H165" s="229">
        <v>1</v>
      </c>
      <c r="I165" s="230"/>
      <c r="J165" s="230"/>
      <c r="K165" s="231">
        <f>ROUND(P165*H165,2)</f>
        <v>0</v>
      </c>
      <c r="L165" s="227" t="s">
        <v>1</v>
      </c>
      <c r="M165" s="45"/>
      <c r="N165" s="232" t="s">
        <v>1</v>
      </c>
      <c r="O165" s="233" t="s">
        <v>38</v>
      </c>
      <c r="P165" s="234">
        <f>I165+J165</f>
        <v>0</v>
      </c>
      <c r="Q165" s="234">
        <f>ROUND(I165*H165,2)</f>
        <v>0</v>
      </c>
      <c r="R165" s="234">
        <f>ROUND(J165*H165,2)</f>
        <v>0</v>
      </c>
      <c r="S165" s="92"/>
      <c r="T165" s="235">
        <f>S165*H165</f>
        <v>0</v>
      </c>
      <c r="U165" s="235">
        <v>0</v>
      </c>
      <c r="V165" s="235">
        <f>U165*H165</f>
        <v>0</v>
      </c>
      <c r="W165" s="235">
        <v>0</v>
      </c>
      <c r="X165" s="236">
        <f>W165*H165</f>
        <v>0</v>
      </c>
      <c r="Y165" s="39"/>
      <c r="Z165" s="39"/>
      <c r="AA165" s="39"/>
      <c r="AB165" s="39"/>
      <c r="AC165" s="39"/>
      <c r="AD165" s="39"/>
      <c r="AE165" s="39"/>
      <c r="AR165" s="237" t="s">
        <v>173</v>
      </c>
      <c r="AT165" s="237" t="s">
        <v>157</v>
      </c>
      <c r="AU165" s="237" t="s">
        <v>83</v>
      </c>
      <c r="AY165" s="18" t="s">
        <v>156</v>
      </c>
      <c r="BE165" s="238">
        <f>IF(O165="základní",K165,0)</f>
        <v>0</v>
      </c>
      <c r="BF165" s="238">
        <f>IF(O165="snížená",K165,0)</f>
        <v>0</v>
      </c>
      <c r="BG165" s="238">
        <f>IF(O165="zákl. přenesená",K165,0)</f>
        <v>0</v>
      </c>
      <c r="BH165" s="238">
        <f>IF(O165="sníž. přenesená",K165,0)</f>
        <v>0</v>
      </c>
      <c r="BI165" s="238">
        <f>IF(O165="nulová",K165,0)</f>
        <v>0</v>
      </c>
      <c r="BJ165" s="18" t="s">
        <v>83</v>
      </c>
      <c r="BK165" s="238">
        <f>ROUND(P165*H165,2)</f>
        <v>0</v>
      </c>
      <c r="BL165" s="18" t="s">
        <v>173</v>
      </c>
      <c r="BM165" s="237" t="s">
        <v>1519</v>
      </c>
    </row>
    <row r="166" s="15" customFormat="1">
      <c r="A166" s="15"/>
      <c r="B166" s="289"/>
      <c r="C166" s="290"/>
      <c r="D166" s="241" t="s">
        <v>163</v>
      </c>
      <c r="E166" s="291" t="s">
        <v>1</v>
      </c>
      <c r="F166" s="292" t="s">
        <v>1520</v>
      </c>
      <c r="G166" s="290"/>
      <c r="H166" s="291" t="s">
        <v>1</v>
      </c>
      <c r="I166" s="293"/>
      <c r="J166" s="293"/>
      <c r="K166" s="290"/>
      <c r="L166" s="290"/>
      <c r="M166" s="294"/>
      <c r="N166" s="295"/>
      <c r="O166" s="296"/>
      <c r="P166" s="296"/>
      <c r="Q166" s="296"/>
      <c r="R166" s="296"/>
      <c r="S166" s="296"/>
      <c r="T166" s="296"/>
      <c r="U166" s="296"/>
      <c r="V166" s="296"/>
      <c r="W166" s="296"/>
      <c r="X166" s="297"/>
      <c r="Y166" s="15"/>
      <c r="Z166" s="15"/>
      <c r="AA166" s="15"/>
      <c r="AB166" s="15"/>
      <c r="AC166" s="15"/>
      <c r="AD166" s="15"/>
      <c r="AE166" s="15"/>
      <c r="AT166" s="298" t="s">
        <v>163</v>
      </c>
      <c r="AU166" s="298" t="s">
        <v>83</v>
      </c>
      <c r="AV166" s="15" t="s">
        <v>83</v>
      </c>
      <c r="AW166" s="15" t="s">
        <v>5</v>
      </c>
      <c r="AX166" s="15" t="s">
        <v>75</v>
      </c>
      <c r="AY166" s="298" t="s">
        <v>156</v>
      </c>
    </row>
    <row r="167" s="12" customFormat="1">
      <c r="A167" s="12"/>
      <c r="B167" s="239"/>
      <c r="C167" s="240"/>
      <c r="D167" s="241" t="s">
        <v>163</v>
      </c>
      <c r="E167" s="242" t="s">
        <v>1</v>
      </c>
      <c r="F167" s="243" t="s">
        <v>83</v>
      </c>
      <c r="G167" s="240"/>
      <c r="H167" s="244">
        <v>1</v>
      </c>
      <c r="I167" s="245"/>
      <c r="J167" s="245"/>
      <c r="K167" s="240"/>
      <c r="L167" s="240"/>
      <c r="M167" s="246"/>
      <c r="N167" s="247"/>
      <c r="O167" s="248"/>
      <c r="P167" s="248"/>
      <c r="Q167" s="248"/>
      <c r="R167" s="248"/>
      <c r="S167" s="248"/>
      <c r="T167" s="248"/>
      <c r="U167" s="248"/>
      <c r="V167" s="248"/>
      <c r="W167" s="248"/>
      <c r="X167" s="249"/>
      <c r="Y167" s="12"/>
      <c r="Z167" s="12"/>
      <c r="AA167" s="12"/>
      <c r="AB167" s="12"/>
      <c r="AC167" s="12"/>
      <c r="AD167" s="12"/>
      <c r="AE167" s="12"/>
      <c r="AT167" s="250" t="s">
        <v>163</v>
      </c>
      <c r="AU167" s="250" t="s">
        <v>83</v>
      </c>
      <c r="AV167" s="12" t="s">
        <v>85</v>
      </c>
      <c r="AW167" s="12" t="s">
        <v>5</v>
      </c>
      <c r="AX167" s="12" t="s">
        <v>83</v>
      </c>
      <c r="AY167" s="250" t="s">
        <v>156</v>
      </c>
    </row>
    <row r="168" s="2" customFormat="1" ht="21.75" customHeight="1">
      <c r="A168" s="39"/>
      <c r="B168" s="40"/>
      <c r="C168" s="225" t="s">
        <v>9</v>
      </c>
      <c r="D168" s="225" t="s">
        <v>157</v>
      </c>
      <c r="E168" s="226" t="s">
        <v>206</v>
      </c>
      <c r="F168" s="227" t="s">
        <v>1521</v>
      </c>
      <c r="G168" s="228" t="s">
        <v>160</v>
      </c>
      <c r="H168" s="229">
        <v>1</v>
      </c>
      <c r="I168" s="230"/>
      <c r="J168" s="230"/>
      <c r="K168" s="231">
        <f>ROUND(P168*H168,2)</f>
        <v>0</v>
      </c>
      <c r="L168" s="227" t="s">
        <v>1</v>
      </c>
      <c r="M168" s="45"/>
      <c r="N168" s="232" t="s">
        <v>1</v>
      </c>
      <c r="O168" s="233" t="s">
        <v>38</v>
      </c>
      <c r="P168" s="234">
        <f>I168+J168</f>
        <v>0</v>
      </c>
      <c r="Q168" s="234">
        <f>ROUND(I168*H168,2)</f>
        <v>0</v>
      </c>
      <c r="R168" s="234">
        <f>ROUND(J168*H168,2)</f>
        <v>0</v>
      </c>
      <c r="S168" s="92"/>
      <c r="T168" s="235">
        <f>S168*H168</f>
        <v>0</v>
      </c>
      <c r="U168" s="235">
        <v>0</v>
      </c>
      <c r="V168" s="235">
        <f>U168*H168</f>
        <v>0</v>
      </c>
      <c r="W168" s="235">
        <v>0</v>
      </c>
      <c r="X168" s="236">
        <f>W168*H168</f>
        <v>0</v>
      </c>
      <c r="Y168" s="39"/>
      <c r="Z168" s="39"/>
      <c r="AA168" s="39"/>
      <c r="AB168" s="39"/>
      <c r="AC168" s="39"/>
      <c r="AD168" s="39"/>
      <c r="AE168" s="39"/>
      <c r="AR168" s="237" t="s">
        <v>173</v>
      </c>
      <c r="AT168" s="237" t="s">
        <v>157</v>
      </c>
      <c r="AU168" s="237" t="s">
        <v>83</v>
      </c>
      <c r="AY168" s="18" t="s">
        <v>156</v>
      </c>
      <c r="BE168" s="238">
        <f>IF(O168="základní",K168,0)</f>
        <v>0</v>
      </c>
      <c r="BF168" s="238">
        <f>IF(O168="snížená",K168,0)</f>
        <v>0</v>
      </c>
      <c r="BG168" s="238">
        <f>IF(O168="zákl. přenesená",K168,0)</f>
        <v>0</v>
      </c>
      <c r="BH168" s="238">
        <f>IF(O168="sníž. přenesená",K168,0)</f>
        <v>0</v>
      </c>
      <c r="BI168" s="238">
        <f>IF(O168="nulová",K168,0)</f>
        <v>0</v>
      </c>
      <c r="BJ168" s="18" t="s">
        <v>83</v>
      </c>
      <c r="BK168" s="238">
        <f>ROUND(P168*H168,2)</f>
        <v>0</v>
      </c>
      <c r="BL168" s="18" t="s">
        <v>173</v>
      </c>
      <c r="BM168" s="237" t="s">
        <v>1522</v>
      </c>
    </row>
    <row r="169" s="15" customFormat="1">
      <c r="A169" s="15"/>
      <c r="B169" s="289"/>
      <c r="C169" s="290"/>
      <c r="D169" s="241" t="s">
        <v>163</v>
      </c>
      <c r="E169" s="291" t="s">
        <v>1</v>
      </c>
      <c r="F169" s="292" t="s">
        <v>1523</v>
      </c>
      <c r="G169" s="290"/>
      <c r="H169" s="291" t="s">
        <v>1</v>
      </c>
      <c r="I169" s="293"/>
      <c r="J169" s="293"/>
      <c r="K169" s="290"/>
      <c r="L169" s="290"/>
      <c r="M169" s="294"/>
      <c r="N169" s="295"/>
      <c r="O169" s="296"/>
      <c r="P169" s="296"/>
      <c r="Q169" s="296"/>
      <c r="R169" s="296"/>
      <c r="S169" s="296"/>
      <c r="T169" s="296"/>
      <c r="U169" s="296"/>
      <c r="V169" s="296"/>
      <c r="W169" s="296"/>
      <c r="X169" s="297"/>
      <c r="Y169" s="15"/>
      <c r="Z169" s="15"/>
      <c r="AA169" s="15"/>
      <c r="AB169" s="15"/>
      <c r="AC169" s="15"/>
      <c r="AD169" s="15"/>
      <c r="AE169" s="15"/>
      <c r="AT169" s="298" t="s">
        <v>163</v>
      </c>
      <c r="AU169" s="298" t="s">
        <v>83</v>
      </c>
      <c r="AV169" s="15" t="s">
        <v>83</v>
      </c>
      <c r="AW169" s="15" t="s">
        <v>5</v>
      </c>
      <c r="AX169" s="15" t="s">
        <v>75</v>
      </c>
      <c r="AY169" s="298" t="s">
        <v>156</v>
      </c>
    </row>
    <row r="170" s="15" customFormat="1">
      <c r="A170" s="15"/>
      <c r="B170" s="289"/>
      <c r="C170" s="290"/>
      <c r="D170" s="241" t="s">
        <v>163</v>
      </c>
      <c r="E170" s="291" t="s">
        <v>1</v>
      </c>
      <c r="F170" s="292" t="s">
        <v>1524</v>
      </c>
      <c r="G170" s="290"/>
      <c r="H170" s="291" t="s">
        <v>1</v>
      </c>
      <c r="I170" s="293"/>
      <c r="J170" s="293"/>
      <c r="K170" s="290"/>
      <c r="L170" s="290"/>
      <c r="M170" s="294"/>
      <c r="N170" s="295"/>
      <c r="O170" s="296"/>
      <c r="P170" s="296"/>
      <c r="Q170" s="296"/>
      <c r="R170" s="296"/>
      <c r="S170" s="296"/>
      <c r="T170" s="296"/>
      <c r="U170" s="296"/>
      <c r="V170" s="296"/>
      <c r="W170" s="296"/>
      <c r="X170" s="297"/>
      <c r="Y170" s="15"/>
      <c r="Z170" s="15"/>
      <c r="AA170" s="15"/>
      <c r="AB170" s="15"/>
      <c r="AC170" s="15"/>
      <c r="AD170" s="15"/>
      <c r="AE170" s="15"/>
      <c r="AT170" s="298" t="s">
        <v>163</v>
      </c>
      <c r="AU170" s="298" t="s">
        <v>83</v>
      </c>
      <c r="AV170" s="15" t="s">
        <v>83</v>
      </c>
      <c r="AW170" s="15" t="s">
        <v>5</v>
      </c>
      <c r="AX170" s="15" t="s">
        <v>75</v>
      </c>
      <c r="AY170" s="298" t="s">
        <v>156</v>
      </c>
    </row>
    <row r="171" s="12" customFormat="1">
      <c r="A171" s="12"/>
      <c r="B171" s="239"/>
      <c r="C171" s="240"/>
      <c r="D171" s="241" t="s">
        <v>163</v>
      </c>
      <c r="E171" s="242" t="s">
        <v>1</v>
      </c>
      <c r="F171" s="243" t="s">
        <v>83</v>
      </c>
      <c r="G171" s="240"/>
      <c r="H171" s="244">
        <v>1</v>
      </c>
      <c r="I171" s="245"/>
      <c r="J171" s="245"/>
      <c r="K171" s="240"/>
      <c r="L171" s="240"/>
      <c r="M171" s="246"/>
      <c r="N171" s="247"/>
      <c r="O171" s="248"/>
      <c r="P171" s="248"/>
      <c r="Q171" s="248"/>
      <c r="R171" s="248"/>
      <c r="S171" s="248"/>
      <c r="T171" s="248"/>
      <c r="U171" s="248"/>
      <c r="V171" s="248"/>
      <c r="W171" s="248"/>
      <c r="X171" s="249"/>
      <c r="Y171" s="12"/>
      <c r="Z171" s="12"/>
      <c r="AA171" s="12"/>
      <c r="AB171" s="12"/>
      <c r="AC171" s="12"/>
      <c r="AD171" s="12"/>
      <c r="AE171" s="12"/>
      <c r="AT171" s="250" t="s">
        <v>163</v>
      </c>
      <c r="AU171" s="250" t="s">
        <v>83</v>
      </c>
      <c r="AV171" s="12" t="s">
        <v>85</v>
      </c>
      <c r="AW171" s="12" t="s">
        <v>5</v>
      </c>
      <c r="AX171" s="12" t="s">
        <v>83</v>
      </c>
      <c r="AY171" s="250" t="s">
        <v>156</v>
      </c>
    </row>
    <row r="172" s="2" customFormat="1" ht="33" customHeight="1">
      <c r="A172" s="39"/>
      <c r="B172" s="40"/>
      <c r="C172" s="225" t="s">
        <v>206</v>
      </c>
      <c r="D172" s="225" t="s">
        <v>157</v>
      </c>
      <c r="E172" s="226" t="s">
        <v>211</v>
      </c>
      <c r="F172" s="227" t="s">
        <v>1525</v>
      </c>
      <c r="G172" s="228" t="s">
        <v>160</v>
      </c>
      <c r="H172" s="229">
        <v>1</v>
      </c>
      <c r="I172" s="230"/>
      <c r="J172" s="230"/>
      <c r="K172" s="231">
        <f>ROUND(P172*H172,2)</f>
        <v>0</v>
      </c>
      <c r="L172" s="227" t="s">
        <v>1</v>
      </c>
      <c r="M172" s="45"/>
      <c r="N172" s="232" t="s">
        <v>1</v>
      </c>
      <c r="O172" s="233" t="s">
        <v>38</v>
      </c>
      <c r="P172" s="234">
        <f>I172+J172</f>
        <v>0</v>
      </c>
      <c r="Q172" s="234">
        <f>ROUND(I172*H172,2)</f>
        <v>0</v>
      </c>
      <c r="R172" s="234">
        <f>ROUND(J172*H172,2)</f>
        <v>0</v>
      </c>
      <c r="S172" s="92"/>
      <c r="T172" s="235">
        <f>S172*H172</f>
        <v>0</v>
      </c>
      <c r="U172" s="235">
        <v>0</v>
      </c>
      <c r="V172" s="235">
        <f>U172*H172</f>
        <v>0</v>
      </c>
      <c r="W172" s="235">
        <v>0</v>
      </c>
      <c r="X172" s="236">
        <f>W172*H172</f>
        <v>0</v>
      </c>
      <c r="Y172" s="39"/>
      <c r="Z172" s="39"/>
      <c r="AA172" s="39"/>
      <c r="AB172" s="39"/>
      <c r="AC172" s="39"/>
      <c r="AD172" s="39"/>
      <c r="AE172" s="39"/>
      <c r="AR172" s="237" t="s">
        <v>173</v>
      </c>
      <c r="AT172" s="237" t="s">
        <v>157</v>
      </c>
      <c r="AU172" s="237" t="s">
        <v>83</v>
      </c>
      <c r="AY172" s="18" t="s">
        <v>156</v>
      </c>
      <c r="BE172" s="238">
        <f>IF(O172="základní",K172,0)</f>
        <v>0</v>
      </c>
      <c r="BF172" s="238">
        <f>IF(O172="snížená",K172,0)</f>
        <v>0</v>
      </c>
      <c r="BG172" s="238">
        <f>IF(O172="zákl. přenesená",K172,0)</f>
        <v>0</v>
      </c>
      <c r="BH172" s="238">
        <f>IF(O172="sníž. přenesená",K172,0)</f>
        <v>0</v>
      </c>
      <c r="BI172" s="238">
        <f>IF(O172="nulová",K172,0)</f>
        <v>0</v>
      </c>
      <c r="BJ172" s="18" t="s">
        <v>83</v>
      </c>
      <c r="BK172" s="238">
        <f>ROUND(P172*H172,2)</f>
        <v>0</v>
      </c>
      <c r="BL172" s="18" t="s">
        <v>173</v>
      </c>
      <c r="BM172" s="237" t="s">
        <v>1526</v>
      </c>
    </row>
    <row r="173" s="15" customFormat="1">
      <c r="A173" s="15"/>
      <c r="B173" s="289"/>
      <c r="C173" s="290"/>
      <c r="D173" s="241" t="s">
        <v>163</v>
      </c>
      <c r="E173" s="291" t="s">
        <v>1</v>
      </c>
      <c r="F173" s="292" t="s">
        <v>1527</v>
      </c>
      <c r="G173" s="290"/>
      <c r="H173" s="291" t="s">
        <v>1</v>
      </c>
      <c r="I173" s="293"/>
      <c r="J173" s="293"/>
      <c r="K173" s="290"/>
      <c r="L173" s="290"/>
      <c r="M173" s="294"/>
      <c r="N173" s="295"/>
      <c r="O173" s="296"/>
      <c r="P173" s="296"/>
      <c r="Q173" s="296"/>
      <c r="R173" s="296"/>
      <c r="S173" s="296"/>
      <c r="T173" s="296"/>
      <c r="U173" s="296"/>
      <c r="V173" s="296"/>
      <c r="W173" s="296"/>
      <c r="X173" s="297"/>
      <c r="Y173" s="15"/>
      <c r="Z173" s="15"/>
      <c r="AA173" s="15"/>
      <c r="AB173" s="15"/>
      <c r="AC173" s="15"/>
      <c r="AD173" s="15"/>
      <c r="AE173" s="15"/>
      <c r="AT173" s="298" t="s">
        <v>163</v>
      </c>
      <c r="AU173" s="298" t="s">
        <v>83</v>
      </c>
      <c r="AV173" s="15" t="s">
        <v>83</v>
      </c>
      <c r="AW173" s="15" t="s">
        <v>5</v>
      </c>
      <c r="AX173" s="15" t="s">
        <v>75</v>
      </c>
      <c r="AY173" s="298" t="s">
        <v>156</v>
      </c>
    </row>
    <row r="174" s="15" customFormat="1">
      <c r="A174" s="15"/>
      <c r="B174" s="289"/>
      <c r="C174" s="290"/>
      <c r="D174" s="241" t="s">
        <v>163</v>
      </c>
      <c r="E174" s="291" t="s">
        <v>1</v>
      </c>
      <c r="F174" s="292" t="s">
        <v>1528</v>
      </c>
      <c r="G174" s="290"/>
      <c r="H174" s="291" t="s">
        <v>1</v>
      </c>
      <c r="I174" s="293"/>
      <c r="J174" s="293"/>
      <c r="K174" s="290"/>
      <c r="L174" s="290"/>
      <c r="M174" s="294"/>
      <c r="N174" s="295"/>
      <c r="O174" s="296"/>
      <c r="P174" s="296"/>
      <c r="Q174" s="296"/>
      <c r="R174" s="296"/>
      <c r="S174" s="296"/>
      <c r="T174" s="296"/>
      <c r="U174" s="296"/>
      <c r="V174" s="296"/>
      <c r="W174" s="296"/>
      <c r="X174" s="297"/>
      <c r="Y174" s="15"/>
      <c r="Z174" s="15"/>
      <c r="AA174" s="15"/>
      <c r="AB174" s="15"/>
      <c r="AC174" s="15"/>
      <c r="AD174" s="15"/>
      <c r="AE174" s="15"/>
      <c r="AT174" s="298" t="s">
        <v>163</v>
      </c>
      <c r="AU174" s="298" t="s">
        <v>83</v>
      </c>
      <c r="AV174" s="15" t="s">
        <v>83</v>
      </c>
      <c r="AW174" s="15" t="s">
        <v>5</v>
      </c>
      <c r="AX174" s="15" t="s">
        <v>75</v>
      </c>
      <c r="AY174" s="298" t="s">
        <v>156</v>
      </c>
    </row>
    <row r="175" s="12" customFormat="1">
      <c r="A175" s="12"/>
      <c r="B175" s="239"/>
      <c r="C175" s="240"/>
      <c r="D175" s="241" t="s">
        <v>163</v>
      </c>
      <c r="E175" s="242" t="s">
        <v>1</v>
      </c>
      <c r="F175" s="243" t="s">
        <v>83</v>
      </c>
      <c r="G175" s="240"/>
      <c r="H175" s="244">
        <v>1</v>
      </c>
      <c r="I175" s="245"/>
      <c r="J175" s="245"/>
      <c r="K175" s="240"/>
      <c r="L175" s="240"/>
      <c r="M175" s="246"/>
      <c r="N175" s="247"/>
      <c r="O175" s="248"/>
      <c r="P175" s="248"/>
      <c r="Q175" s="248"/>
      <c r="R175" s="248"/>
      <c r="S175" s="248"/>
      <c r="T175" s="248"/>
      <c r="U175" s="248"/>
      <c r="V175" s="248"/>
      <c r="W175" s="248"/>
      <c r="X175" s="249"/>
      <c r="Y175" s="12"/>
      <c r="Z175" s="12"/>
      <c r="AA175" s="12"/>
      <c r="AB175" s="12"/>
      <c r="AC175" s="12"/>
      <c r="AD175" s="12"/>
      <c r="AE175" s="12"/>
      <c r="AT175" s="250" t="s">
        <v>163</v>
      </c>
      <c r="AU175" s="250" t="s">
        <v>83</v>
      </c>
      <c r="AV175" s="12" t="s">
        <v>85</v>
      </c>
      <c r="AW175" s="12" t="s">
        <v>5</v>
      </c>
      <c r="AX175" s="12" t="s">
        <v>83</v>
      </c>
      <c r="AY175" s="250" t="s">
        <v>156</v>
      </c>
    </row>
    <row r="176" s="2" customFormat="1" ht="44.25" customHeight="1">
      <c r="A176" s="39"/>
      <c r="B176" s="40"/>
      <c r="C176" s="225" t="s">
        <v>211</v>
      </c>
      <c r="D176" s="225" t="s">
        <v>157</v>
      </c>
      <c r="E176" s="226" t="s">
        <v>643</v>
      </c>
      <c r="F176" s="227" t="s">
        <v>1529</v>
      </c>
      <c r="G176" s="228" t="s">
        <v>1440</v>
      </c>
      <c r="H176" s="229">
        <v>1</v>
      </c>
      <c r="I176" s="230"/>
      <c r="J176" s="230"/>
      <c r="K176" s="231">
        <f>ROUND(P176*H176,2)</f>
        <v>0</v>
      </c>
      <c r="L176" s="227" t="s">
        <v>1</v>
      </c>
      <c r="M176" s="45"/>
      <c r="N176" s="232" t="s">
        <v>1</v>
      </c>
      <c r="O176" s="233" t="s">
        <v>38</v>
      </c>
      <c r="P176" s="234">
        <f>I176+J176</f>
        <v>0</v>
      </c>
      <c r="Q176" s="234">
        <f>ROUND(I176*H176,2)</f>
        <v>0</v>
      </c>
      <c r="R176" s="234">
        <f>ROUND(J176*H176,2)</f>
        <v>0</v>
      </c>
      <c r="S176" s="92"/>
      <c r="T176" s="235">
        <f>S176*H176</f>
        <v>0</v>
      </c>
      <c r="U176" s="235">
        <v>0</v>
      </c>
      <c r="V176" s="235">
        <f>U176*H176</f>
        <v>0</v>
      </c>
      <c r="W176" s="235">
        <v>0</v>
      </c>
      <c r="X176" s="236">
        <f>W176*H176</f>
        <v>0</v>
      </c>
      <c r="Y176" s="39"/>
      <c r="Z176" s="39"/>
      <c r="AA176" s="39"/>
      <c r="AB176" s="39"/>
      <c r="AC176" s="39"/>
      <c r="AD176" s="39"/>
      <c r="AE176" s="39"/>
      <c r="AR176" s="237" t="s">
        <v>173</v>
      </c>
      <c r="AT176" s="237" t="s">
        <v>157</v>
      </c>
      <c r="AU176" s="237" t="s">
        <v>83</v>
      </c>
      <c r="AY176" s="18" t="s">
        <v>156</v>
      </c>
      <c r="BE176" s="238">
        <f>IF(O176="základní",K176,0)</f>
        <v>0</v>
      </c>
      <c r="BF176" s="238">
        <f>IF(O176="snížená",K176,0)</f>
        <v>0</v>
      </c>
      <c r="BG176" s="238">
        <f>IF(O176="zákl. přenesená",K176,0)</f>
        <v>0</v>
      </c>
      <c r="BH176" s="238">
        <f>IF(O176="sníž. přenesená",K176,0)</f>
        <v>0</v>
      </c>
      <c r="BI176" s="238">
        <f>IF(O176="nulová",K176,0)</f>
        <v>0</v>
      </c>
      <c r="BJ176" s="18" t="s">
        <v>83</v>
      </c>
      <c r="BK176" s="238">
        <f>ROUND(P176*H176,2)</f>
        <v>0</v>
      </c>
      <c r="BL176" s="18" t="s">
        <v>173</v>
      </c>
      <c r="BM176" s="237" t="s">
        <v>1530</v>
      </c>
    </row>
    <row r="177" s="15" customFormat="1">
      <c r="A177" s="15"/>
      <c r="B177" s="289"/>
      <c r="C177" s="290"/>
      <c r="D177" s="241" t="s">
        <v>163</v>
      </c>
      <c r="E177" s="291" t="s">
        <v>1</v>
      </c>
      <c r="F177" s="292" t="s">
        <v>1531</v>
      </c>
      <c r="G177" s="290"/>
      <c r="H177" s="291" t="s">
        <v>1</v>
      </c>
      <c r="I177" s="293"/>
      <c r="J177" s="293"/>
      <c r="K177" s="290"/>
      <c r="L177" s="290"/>
      <c r="M177" s="294"/>
      <c r="N177" s="295"/>
      <c r="O177" s="296"/>
      <c r="P177" s="296"/>
      <c r="Q177" s="296"/>
      <c r="R177" s="296"/>
      <c r="S177" s="296"/>
      <c r="T177" s="296"/>
      <c r="U177" s="296"/>
      <c r="V177" s="296"/>
      <c r="W177" s="296"/>
      <c r="X177" s="297"/>
      <c r="Y177" s="15"/>
      <c r="Z177" s="15"/>
      <c r="AA177" s="15"/>
      <c r="AB177" s="15"/>
      <c r="AC177" s="15"/>
      <c r="AD177" s="15"/>
      <c r="AE177" s="15"/>
      <c r="AT177" s="298" t="s">
        <v>163</v>
      </c>
      <c r="AU177" s="298" t="s">
        <v>83</v>
      </c>
      <c r="AV177" s="15" t="s">
        <v>83</v>
      </c>
      <c r="AW177" s="15" t="s">
        <v>5</v>
      </c>
      <c r="AX177" s="15" t="s">
        <v>75</v>
      </c>
      <c r="AY177" s="298" t="s">
        <v>156</v>
      </c>
    </row>
    <row r="178" s="12" customFormat="1">
      <c r="A178" s="12"/>
      <c r="B178" s="239"/>
      <c r="C178" s="240"/>
      <c r="D178" s="241" t="s">
        <v>163</v>
      </c>
      <c r="E178" s="242" t="s">
        <v>1</v>
      </c>
      <c r="F178" s="243" t="s">
        <v>83</v>
      </c>
      <c r="G178" s="240"/>
      <c r="H178" s="244">
        <v>1</v>
      </c>
      <c r="I178" s="245"/>
      <c r="J178" s="245"/>
      <c r="K178" s="240"/>
      <c r="L178" s="240"/>
      <c r="M178" s="246"/>
      <c r="N178" s="247"/>
      <c r="O178" s="248"/>
      <c r="P178" s="248"/>
      <c r="Q178" s="248"/>
      <c r="R178" s="248"/>
      <c r="S178" s="248"/>
      <c r="T178" s="248"/>
      <c r="U178" s="248"/>
      <c r="V178" s="248"/>
      <c r="W178" s="248"/>
      <c r="X178" s="249"/>
      <c r="Y178" s="12"/>
      <c r="Z178" s="12"/>
      <c r="AA178" s="12"/>
      <c r="AB178" s="12"/>
      <c r="AC178" s="12"/>
      <c r="AD178" s="12"/>
      <c r="AE178" s="12"/>
      <c r="AT178" s="250" t="s">
        <v>163</v>
      </c>
      <c r="AU178" s="250" t="s">
        <v>83</v>
      </c>
      <c r="AV178" s="12" t="s">
        <v>85</v>
      </c>
      <c r="AW178" s="12" t="s">
        <v>5</v>
      </c>
      <c r="AX178" s="12" t="s">
        <v>83</v>
      </c>
      <c r="AY178" s="250" t="s">
        <v>156</v>
      </c>
    </row>
    <row r="179" s="2" customFormat="1" ht="24.15" customHeight="1">
      <c r="A179" s="39"/>
      <c r="B179" s="40"/>
      <c r="C179" s="225" t="s">
        <v>201</v>
      </c>
      <c r="D179" s="225" t="s">
        <v>157</v>
      </c>
      <c r="E179" s="226" t="s">
        <v>200</v>
      </c>
      <c r="F179" s="227" t="s">
        <v>1532</v>
      </c>
      <c r="G179" s="228" t="s">
        <v>1440</v>
      </c>
      <c r="H179" s="229">
        <v>1</v>
      </c>
      <c r="I179" s="230"/>
      <c r="J179" s="230"/>
      <c r="K179" s="231">
        <f>ROUND(P179*H179,2)</f>
        <v>0</v>
      </c>
      <c r="L179" s="227" t="s">
        <v>1</v>
      </c>
      <c r="M179" s="45"/>
      <c r="N179" s="232" t="s">
        <v>1</v>
      </c>
      <c r="O179" s="233" t="s">
        <v>38</v>
      </c>
      <c r="P179" s="234">
        <f>I179+J179</f>
        <v>0</v>
      </c>
      <c r="Q179" s="234">
        <f>ROUND(I179*H179,2)</f>
        <v>0</v>
      </c>
      <c r="R179" s="234">
        <f>ROUND(J179*H179,2)</f>
        <v>0</v>
      </c>
      <c r="S179" s="92"/>
      <c r="T179" s="235">
        <f>S179*H179</f>
        <v>0</v>
      </c>
      <c r="U179" s="235">
        <v>0</v>
      </c>
      <c r="V179" s="235">
        <f>U179*H179</f>
        <v>0</v>
      </c>
      <c r="W179" s="235">
        <v>0</v>
      </c>
      <c r="X179" s="236">
        <f>W179*H179</f>
        <v>0</v>
      </c>
      <c r="Y179" s="39"/>
      <c r="Z179" s="39"/>
      <c r="AA179" s="39"/>
      <c r="AB179" s="39"/>
      <c r="AC179" s="39"/>
      <c r="AD179" s="39"/>
      <c r="AE179" s="39"/>
      <c r="AR179" s="237" t="s">
        <v>173</v>
      </c>
      <c r="AT179" s="237" t="s">
        <v>157</v>
      </c>
      <c r="AU179" s="237" t="s">
        <v>83</v>
      </c>
      <c r="AY179" s="18" t="s">
        <v>156</v>
      </c>
      <c r="BE179" s="238">
        <f>IF(O179="základní",K179,0)</f>
        <v>0</v>
      </c>
      <c r="BF179" s="238">
        <f>IF(O179="snížená",K179,0)</f>
        <v>0</v>
      </c>
      <c r="BG179" s="238">
        <f>IF(O179="zákl. přenesená",K179,0)</f>
        <v>0</v>
      </c>
      <c r="BH179" s="238">
        <f>IF(O179="sníž. přenesená",K179,0)</f>
        <v>0</v>
      </c>
      <c r="BI179" s="238">
        <f>IF(O179="nulová",K179,0)</f>
        <v>0</v>
      </c>
      <c r="BJ179" s="18" t="s">
        <v>83</v>
      </c>
      <c r="BK179" s="238">
        <f>ROUND(P179*H179,2)</f>
        <v>0</v>
      </c>
      <c r="BL179" s="18" t="s">
        <v>173</v>
      </c>
      <c r="BM179" s="237" t="s">
        <v>1533</v>
      </c>
    </row>
    <row r="180" s="15" customFormat="1">
      <c r="A180" s="15"/>
      <c r="B180" s="289"/>
      <c r="C180" s="290"/>
      <c r="D180" s="241" t="s">
        <v>163</v>
      </c>
      <c r="E180" s="291" t="s">
        <v>1</v>
      </c>
      <c r="F180" s="292" t="s">
        <v>1534</v>
      </c>
      <c r="G180" s="290"/>
      <c r="H180" s="291" t="s">
        <v>1</v>
      </c>
      <c r="I180" s="293"/>
      <c r="J180" s="293"/>
      <c r="K180" s="290"/>
      <c r="L180" s="290"/>
      <c r="M180" s="294"/>
      <c r="N180" s="295"/>
      <c r="O180" s="296"/>
      <c r="P180" s="296"/>
      <c r="Q180" s="296"/>
      <c r="R180" s="296"/>
      <c r="S180" s="296"/>
      <c r="T180" s="296"/>
      <c r="U180" s="296"/>
      <c r="V180" s="296"/>
      <c r="W180" s="296"/>
      <c r="X180" s="297"/>
      <c r="Y180" s="15"/>
      <c r="Z180" s="15"/>
      <c r="AA180" s="15"/>
      <c r="AB180" s="15"/>
      <c r="AC180" s="15"/>
      <c r="AD180" s="15"/>
      <c r="AE180" s="15"/>
      <c r="AT180" s="298" t="s">
        <v>163</v>
      </c>
      <c r="AU180" s="298" t="s">
        <v>83</v>
      </c>
      <c r="AV180" s="15" t="s">
        <v>83</v>
      </c>
      <c r="AW180" s="15" t="s">
        <v>5</v>
      </c>
      <c r="AX180" s="15" t="s">
        <v>75</v>
      </c>
      <c r="AY180" s="298" t="s">
        <v>156</v>
      </c>
    </row>
    <row r="181" s="12" customFormat="1">
      <c r="A181" s="12"/>
      <c r="B181" s="239"/>
      <c r="C181" s="240"/>
      <c r="D181" s="241" t="s">
        <v>163</v>
      </c>
      <c r="E181" s="242" t="s">
        <v>1</v>
      </c>
      <c r="F181" s="243" t="s">
        <v>83</v>
      </c>
      <c r="G181" s="240"/>
      <c r="H181" s="244">
        <v>1</v>
      </c>
      <c r="I181" s="245"/>
      <c r="J181" s="245"/>
      <c r="K181" s="240"/>
      <c r="L181" s="240"/>
      <c r="M181" s="246"/>
      <c r="N181" s="247"/>
      <c r="O181" s="248"/>
      <c r="P181" s="248"/>
      <c r="Q181" s="248"/>
      <c r="R181" s="248"/>
      <c r="S181" s="248"/>
      <c r="T181" s="248"/>
      <c r="U181" s="248"/>
      <c r="V181" s="248"/>
      <c r="W181" s="248"/>
      <c r="X181" s="249"/>
      <c r="Y181" s="12"/>
      <c r="Z181" s="12"/>
      <c r="AA181" s="12"/>
      <c r="AB181" s="12"/>
      <c r="AC181" s="12"/>
      <c r="AD181" s="12"/>
      <c r="AE181" s="12"/>
      <c r="AT181" s="250" t="s">
        <v>163</v>
      </c>
      <c r="AU181" s="250" t="s">
        <v>83</v>
      </c>
      <c r="AV181" s="12" t="s">
        <v>85</v>
      </c>
      <c r="AW181" s="12" t="s">
        <v>5</v>
      </c>
      <c r="AX181" s="12" t="s">
        <v>83</v>
      </c>
      <c r="AY181" s="250" t="s">
        <v>156</v>
      </c>
    </row>
    <row r="182" s="2" customFormat="1" ht="49.05" customHeight="1">
      <c r="A182" s="39"/>
      <c r="B182" s="40"/>
      <c r="C182" s="225" t="s">
        <v>643</v>
      </c>
      <c r="D182" s="225" t="s">
        <v>157</v>
      </c>
      <c r="E182" s="226" t="s">
        <v>245</v>
      </c>
      <c r="F182" s="227" t="s">
        <v>1535</v>
      </c>
      <c r="G182" s="228" t="s">
        <v>1440</v>
      </c>
      <c r="H182" s="229">
        <v>1</v>
      </c>
      <c r="I182" s="230"/>
      <c r="J182" s="230"/>
      <c r="K182" s="231">
        <f>ROUND(P182*H182,2)</f>
        <v>0</v>
      </c>
      <c r="L182" s="227" t="s">
        <v>1</v>
      </c>
      <c r="M182" s="45"/>
      <c r="N182" s="232" t="s">
        <v>1</v>
      </c>
      <c r="O182" s="233" t="s">
        <v>38</v>
      </c>
      <c r="P182" s="234">
        <f>I182+J182</f>
        <v>0</v>
      </c>
      <c r="Q182" s="234">
        <f>ROUND(I182*H182,2)</f>
        <v>0</v>
      </c>
      <c r="R182" s="234">
        <f>ROUND(J182*H182,2)</f>
        <v>0</v>
      </c>
      <c r="S182" s="92"/>
      <c r="T182" s="235">
        <f>S182*H182</f>
        <v>0</v>
      </c>
      <c r="U182" s="235">
        <v>0</v>
      </c>
      <c r="V182" s="235">
        <f>U182*H182</f>
        <v>0</v>
      </c>
      <c r="W182" s="235">
        <v>0</v>
      </c>
      <c r="X182" s="236">
        <f>W182*H182</f>
        <v>0</v>
      </c>
      <c r="Y182" s="39"/>
      <c r="Z182" s="39"/>
      <c r="AA182" s="39"/>
      <c r="AB182" s="39"/>
      <c r="AC182" s="39"/>
      <c r="AD182" s="39"/>
      <c r="AE182" s="39"/>
      <c r="AR182" s="237" t="s">
        <v>173</v>
      </c>
      <c r="AT182" s="237" t="s">
        <v>157</v>
      </c>
      <c r="AU182" s="237" t="s">
        <v>83</v>
      </c>
      <c r="AY182" s="18" t="s">
        <v>156</v>
      </c>
      <c r="BE182" s="238">
        <f>IF(O182="základní",K182,0)</f>
        <v>0</v>
      </c>
      <c r="BF182" s="238">
        <f>IF(O182="snížená",K182,0)</f>
        <v>0</v>
      </c>
      <c r="BG182" s="238">
        <f>IF(O182="zákl. přenesená",K182,0)</f>
        <v>0</v>
      </c>
      <c r="BH182" s="238">
        <f>IF(O182="sníž. přenesená",K182,0)</f>
        <v>0</v>
      </c>
      <c r="BI182" s="238">
        <f>IF(O182="nulová",K182,0)</f>
        <v>0</v>
      </c>
      <c r="BJ182" s="18" t="s">
        <v>83</v>
      </c>
      <c r="BK182" s="238">
        <f>ROUND(P182*H182,2)</f>
        <v>0</v>
      </c>
      <c r="BL182" s="18" t="s">
        <v>173</v>
      </c>
      <c r="BM182" s="237" t="s">
        <v>1536</v>
      </c>
    </row>
    <row r="183" s="15" customFormat="1">
      <c r="A183" s="15"/>
      <c r="B183" s="289"/>
      <c r="C183" s="290"/>
      <c r="D183" s="241" t="s">
        <v>163</v>
      </c>
      <c r="E183" s="291" t="s">
        <v>1</v>
      </c>
      <c r="F183" s="292" t="s">
        <v>1537</v>
      </c>
      <c r="G183" s="290"/>
      <c r="H183" s="291" t="s">
        <v>1</v>
      </c>
      <c r="I183" s="293"/>
      <c r="J183" s="293"/>
      <c r="K183" s="290"/>
      <c r="L183" s="290"/>
      <c r="M183" s="294"/>
      <c r="N183" s="295"/>
      <c r="O183" s="296"/>
      <c r="P183" s="296"/>
      <c r="Q183" s="296"/>
      <c r="R183" s="296"/>
      <c r="S183" s="296"/>
      <c r="T183" s="296"/>
      <c r="U183" s="296"/>
      <c r="V183" s="296"/>
      <c r="W183" s="296"/>
      <c r="X183" s="297"/>
      <c r="Y183" s="15"/>
      <c r="Z183" s="15"/>
      <c r="AA183" s="15"/>
      <c r="AB183" s="15"/>
      <c r="AC183" s="15"/>
      <c r="AD183" s="15"/>
      <c r="AE183" s="15"/>
      <c r="AT183" s="298" t="s">
        <v>163</v>
      </c>
      <c r="AU183" s="298" t="s">
        <v>83</v>
      </c>
      <c r="AV183" s="15" t="s">
        <v>83</v>
      </c>
      <c r="AW183" s="15" t="s">
        <v>5</v>
      </c>
      <c r="AX183" s="15" t="s">
        <v>75</v>
      </c>
      <c r="AY183" s="298" t="s">
        <v>156</v>
      </c>
    </row>
    <row r="184" s="12" customFormat="1">
      <c r="A184" s="12"/>
      <c r="B184" s="239"/>
      <c r="C184" s="240"/>
      <c r="D184" s="241" t="s">
        <v>163</v>
      </c>
      <c r="E184" s="242" t="s">
        <v>1</v>
      </c>
      <c r="F184" s="243" t="s">
        <v>83</v>
      </c>
      <c r="G184" s="240"/>
      <c r="H184" s="244">
        <v>1</v>
      </c>
      <c r="I184" s="245"/>
      <c r="J184" s="245"/>
      <c r="K184" s="240"/>
      <c r="L184" s="240"/>
      <c r="M184" s="246"/>
      <c r="N184" s="247"/>
      <c r="O184" s="248"/>
      <c r="P184" s="248"/>
      <c r="Q184" s="248"/>
      <c r="R184" s="248"/>
      <c r="S184" s="248"/>
      <c r="T184" s="248"/>
      <c r="U184" s="248"/>
      <c r="V184" s="248"/>
      <c r="W184" s="248"/>
      <c r="X184" s="249"/>
      <c r="Y184" s="12"/>
      <c r="Z184" s="12"/>
      <c r="AA184" s="12"/>
      <c r="AB184" s="12"/>
      <c r="AC184" s="12"/>
      <c r="AD184" s="12"/>
      <c r="AE184" s="12"/>
      <c r="AT184" s="250" t="s">
        <v>163</v>
      </c>
      <c r="AU184" s="250" t="s">
        <v>83</v>
      </c>
      <c r="AV184" s="12" t="s">
        <v>85</v>
      </c>
      <c r="AW184" s="12" t="s">
        <v>5</v>
      </c>
      <c r="AX184" s="12" t="s">
        <v>83</v>
      </c>
      <c r="AY184" s="250" t="s">
        <v>156</v>
      </c>
    </row>
    <row r="185" s="2" customFormat="1" ht="66.75" customHeight="1">
      <c r="A185" s="39"/>
      <c r="B185" s="40"/>
      <c r="C185" s="225" t="s">
        <v>200</v>
      </c>
      <c r="D185" s="225" t="s">
        <v>157</v>
      </c>
      <c r="E185" s="226" t="s">
        <v>649</v>
      </c>
      <c r="F185" s="227" t="s">
        <v>1538</v>
      </c>
      <c r="G185" s="228" t="s">
        <v>1440</v>
      </c>
      <c r="H185" s="229">
        <v>1</v>
      </c>
      <c r="I185" s="230"/>
      <c r="J185" s="230"/>
      <c r="K185" s="231">
        <f>ROUND(P185*H185,2)</f>
        <v>0</v>
      </c>
      <c r="L185" s="227" t="s">
        <v>1</v>
      </c>
      <c r="M185" s="45"/>
      <c r="N185" s="232" t="s">
        <v>1</v>
      </c>
      <c r="O185" s="233" t="s">
        <v>38</v>
      </c>
      <c r="P185" s="234">
        <f>I185+J185</f>
        <v>0</v>
      </c>
      <c r="Q185" s="234">
        <f>ROUND(I185*H185,2)</f>
        <v>0</v>
      </c>
      <c r="R185" s="234">
        <f>ROUND(J185*H185,2)</f>
        <v>0</v>
      </c>
      <c r="S185" s="92"/>
      <c r="T185" s="235">
        <f>S185*H185</f>
        <v>0</v>
      </c>
      <c r="U185" s="235">
        <v>0</v>
      </c>
      <c r="V185" s="235">
        <f>U185*H185</f>
        <v>0</v>
      </c>
      <c r="W185" s="235">
        <v>0</v>
      </c>
      <c r="X185" s="236">
        <f>W185*H185</f>
        <v>0</v>
      </c>
      <c r="Y185" s="39"/>
      <c r="Z185" s="39"/>
      <c r="AA185" s="39"/>
      <c r="AB185" s="39"/>
      <c r="AC185" s="39"/>
      <c r="AD185" s="39"/>
      <c r="AE185" s="39"/>
      <c r="AR185" s="237" t="s">
        <v>173</v>
      </c>
      <c r="AT185" s="237" t="s">
        <v>157</v>
      </c>
      <c r="AU185" s="237" t="s">
        <v>83</v>
      </c>
      <c r="AY185" s="18" t="s">
        <v>156</v>
      </c>
      <c r="BE185" s="238">
        <f>IF(O185="základní",K185,0)</f>
        <v>0</v>
      </c>
      <c r="BF185" s="238">
        <f>IF(O185="snížená",K185,0)</f>
        <v>0</v>
      </c>
      <c r="BG185" s="238">
        <f>IF(O185="zákl. přenesená",K185,0)</f>
        <v>0</v>
      </c>
      <c r="BH185" s="238">
        <f>IF(O185="sníž. přenesená",K185,0)</f>
        <v>0</v>
      </c>
      <c r="BI185" s="238">
        <f>IF(O185="nulová",K185,0)</f>
        <v>0</v>
      </c>
      <c r="BJ185" s="18" t="s">
        <v>83</v>
      </c>
      <c r="BK185" s="238">
        <f>ROUND(P185*H185,2)</f>
        <v>0</v>
      </c>
      <c r="BL185" s="18" t="s">
        <v>173</v>
      </c>
      <c r="BM185" s="237" t="s">
        <v>1539</v>
      </c>
    </row>
    <row r="186" s="12" customFormat="1">
      <c r="A186" s="12"/>
      <c r="B186" s="239"/>
      <c r="C186" s="240"/>
      <c r="D186" s="241" t="s">
        <v>163</v>
      </c>
      <c r="E186" s="242" t="s">
        <v>1</v>
      </c>
      <c r="F186" s="243" t="s">
        <v>83</v>
      </c>
      <c r="G186" s="240"/>
      <c r="H186" s="244">
        <v>1</v>
      </c>
      <c r="I186" s="245"/>
      <c r="J186" s="245"/>
      <c r="K186" s="240"/>
      <c r="L186" s="240"/>
      <c r="M186" s="246"/>
      <c r="N186" s="247"/>
      <c r="O186" s="248"/>
      <c r="P186" s="248"/>
      <c r="Q186" s="248"/>
      <c r="R186" s="248"/>
      <c r="S186" s="248"/>
      <c r="T186" s="248"/>
      <c r="U186" s="248"/>
      <c r="V186" s="248"/>
      <c r="W186" s="248"/>
      <c r="X186" s="249"/>
      <c r="Y186" s="12"/>
      <c r="Z186" s="12"/>
      <c r="AA186" s="12"/>
      <c r="AB186" s="12"/>
      <c r="AC186" s="12"/>
      <c r="AD186" s="12"/>
      <c r="AE186" s="12"/>
      <c r="AT186" s="250" t="s">
        <v>163</v>
      </c>
      <c r="AU186" s="250" t="s">
        <v>83</v>
      </c>
      <c r="AV186" s="12" t="s">
        <v>85</v>
      </c>
      <c r="AW186" s="12" t="s">
        <v>5</v>
      </c>
      <c r="AX186" s="12" t="s">
        <v>83</v>
      </c>
      <c r="AY186" s="250" t="s">
        <v>156</v>
      </c>
    </row>
    <row r="187" s="2" customFormat="1" ht="49.05" customHeight="1">
      <c r="A187" s="39"/>
      <c r="B187" s="40"/>
      <c r="C187" s="225" t="s">
        <v>245</v>
      </c>
      <c r="D187" s="225" t="s">
        <v>157</v>
      </c>
      <c r="E187" s="226" t="s">
        <v>8</v>
      </c>
      <c r="F187" s="227" t="s">
        <v>1540</v>
      </c>
      <c r="G187" s="228" t="s">
        <v>1440</v>
      </c>
      <c r="H187" s="229">
        <v>1</v>
      </c>
      <c r="I187" s="230"/>
      <c r="J187" s="230"/>
      <c r="K187" s="231">
        <f>ROUND(P187*H187,2)</f>
        <v>0</v>
      </c>
      <c r="L187" s="227" t="s">
        <v>1</v>
      </c>
      <c r="M187" s="45"/>
      <c r="N187" s="232" t="s">
        <v>1</v>
      </c>
      <c r="O187" s="233" t="s">
        <v>38</v>
      </c>
      <c r="P187" s="234">
        <f>I187+J187</f>
        <v>0</v>
      </c>
      <c r="Q187" s="234">
        <f>ROUND(I187*H187,2)</f>
        <v>0</v>
      </c>
      <c r="R187" s="234">
        <f>ROUND(J187*H187,2)</f>
        <v>0</v>
      </c>
      <c r="S187" s="92"/>
      <c r="T187" s="235">
        <f>S187*H187</f>
        <v>0</v>
      </c>
      <c r="U187" s="235">
        <v>0</v>
      </c>
      <c r="V187" s="235">
        <f>U187*H187</f>
        <v>0</v>
      </c>
      <c r="W187" s="235">
        <v>0</v>
      </c>
      <c r="X187" s="236">
        <f>W187*H187</f>
        <v>0</v>
      </c>
      <c r="Y187" s="39"/>
      <c r="Z187" s="39"/>
      <c r="AA187" s="39"/>
      <c r="AB187" s="39"/>
      <c r="AC187" s="39"/>
      <c r="AD187" s="39"/>
      <c r="AE187" s="39"/>
      <c r="AR187" s="237" t="s">
        <v>173</v>
      </c>
      <c r="AT187" s="237" t="s">
        <v>157</v>
      </c>
      <c r="AU187" s="237" t="s">
        <v>83</v>
      </c>
      <c r="AY187" s="18" t="s">
        <v>156</v>
      </c>
      <c r="BE187" s="238">
        <f>IF(O187="základní",K187,0)</f>
        <v>0</v>
      </c>
      <c r="BF187" s="238">
        <f>IF(O187="snížená",K187,0)</f>
        <v>0</v>
      </c>
      <c r="BG187" s="238">
        <f>IF(O187="zákl. přenesená",K187,0)</f>
        <v>0</v>
      </c>
      <c r="BH187" s="238">
        <f>IF(O187="sníž. přenesená",K187,0)</f>
        <v>0</v>
      </c>
      <c r="BI187" s="238">
        <f>IF(O187="nulová",K187,0)</f>
        <v>0</v>
      </c>
      <c r="BJ187" s="18" t="s">
        <v>83</v>
      </c>
      <c r="BK187" s="238">
        <f>ROUND(P187*H187,2)</f>
        <v>0</v>
      </c>
      <c r="BL187" s="18" t="s">
        <v>173</v>
      </c>
      <c r="BM187" s="237" t="s">
        <v>1541</v>
      </c>
    </row>
    <row r="188" s="15" customFormat="1">
      <c r="A188" s="15"/>
      <c r="B188" s="289"/>
      <c r="C188" s="290"/>
      <c r="D188" s="241" t="s">
        <v>163</v>
      </c>
      <c r="E188" s="291" t="s">
        <v>1</v>
      </c>
      <c r="F188" s="292" t="s">
        <v>1542</v>
      </c>
      <c r="G188" s="290"/>
      <c r="H188" s="291" t="s">
        <v>1</v>
      </c>
      <c r="I188" s="293"/>
      <c r="J188" s="293"/>
      <c r="K188" s="290"/>
      <c r="L188" s="290"/>
      <c r="M188" s="294"/>
      <c r="N188" s="295"/>
      <c r="O188" s="296"/>
      <c r="P188" s="296"/>
      <c r="Q188" s="296"/>
      <c r="R188" s="296"/>
      <c r="S188" s="296"/>
      <c r="T188" s="296"/>
      <c r="U188" s="296"/>
      <c r="V188" s="296"/>
      <c r="W188" s="296"/>
      <c r="X188" s="297"/>
      <c r="Y188" s="15"/>
      <c r="Z188" s="15"/>
      <c r="AA188" s="15"/>
      <c r="AB188" s="15"/>
      <c r="AC188" s="15"/>
      <c r="AD188" s="15"/>
      <c r="AE188" s="15"/>
      <c r="AT188" s="298" t="s">
        <v>163</v>
      </c>
      <c r="AU188" s="298" t="s">
        <v>83</v>
      </c>
      <c r="AV188" s="15" t="s">
        <v>83</v>
      </c>
      <c r="AW188" s="15" t="s">
        <v>5</v>
      </c>
      <c r="AX188" s="15" t="s">
        <v>75</v>
      </c>
      <c r="AY188" s="298" t="s">
        <v>156</v>
      </c>
    </row>
    <row r="189" s="12" customFormat="1">
      <c r="A189" s="12"/>
      <c r="B189" s="239"/>
      <c r="C189" s="240"/>
      <c r="D189" s="241" t="s">
        <v>163</v>
      </c>
      <c r="E189" s="242" t="s">
        <v>1</v>
      </c>
      <c r="F189" s="243" t="s">
        <v>83</v>
      </c>
      <c r="G189" s="240"/>
      <c r="H189" s="244">
        <v>1</v>
      </c>
      <c r="I189" s="245"/>
      <c r="J189" s="245"/>
      <c r="K189" s="240"/>
      <c r="L189" s="240"/>
      <c r="M189" s="246"/>
      <c r="N189" s="247"/>
      <c r="O189" s="248"/>
      <c r="P189" s="248"/>
      <c r="Q189" s="248"/>
      <c r="R189" s="248"/>
      <c r="S189" s="248"/>
      <c r="T189" s="248"/>
      <c r="U189" s="248"/>
      <c r="V189" s="248"/>
      <c r="W189" s="248"/>
      <c r="X189" s="249"/>
      <c r="Y189" s="12"/>
      <c r="Z189" s="12"/>
      <c r="AA189" s="12"/>
      <c r="AB189" s="12"/>
      <c r="AC189" s="12"/>
      <c r="AD189" s="12"/>
      <c r="AE189" s="12"/>
      <c r="AT189" s="250" t="s">
        <v>163</v>
      </c>
      <c r="AU189" s="250" t="s">
        <v>83</v>
      </c>
      <c r="AV189" s="12" t="s">
        <v>85</v>
      </c>
      <c r="AW189" s="12" t="s">
        <v>5</v>
      </c>
      <c r="AX189" s="12" t="s">
        <v>83</v>
      </c>
      <c r="AY189" s="250" t="s">
        <v>156</v>
      </c>
    </row>
    <row r="190" s="2" customFormat="1" ht="16.5" customHeight="1">
      <c r="A190" s="39"/>
      <c r="B190" s="40"/>
      <c r="C190" s="225" t="s">
        <v>250</v>
      </c>
      <c r="D190" s="225" t="s">
        <v>157</v>
      </c>
      <c r="E190" s="226" t="s">
        <v>467</v>
      </c>
      <c r="F190" s="227" t="s">
        <v>1543</v>
      </c>
      <c r="G190" s="228" t="s">
        <v>1440</v>
      </c>
      <c r="H190" s="229">
        <v>1</v>
      </c>
      <c r="I190" s="230"/>
      <c r="J190" s="230"/>
      <c r="K190" s="231">
        <f>ROUND(P190*H190,2)</f>
        <v>0</v>
      </c>
      <c r="L190" s="227" t="s">
        <v>1</v>
      </c>
      <c r="M190" s="45"/>
      <c r="N190" s="232" t="s">
        <v>1</v>
      </c>
      <c r="O190" s="233" t="s">
        <v>38</v>
      </c>
      <c r="P190" s="234">
        <f>I190+J190</f>
        <v>0</v>
      </c>
      <c r="Q190" s="234">
        <f>ROUND(I190*H190,2)</f>
        <v>0</v>
      </c>
      <c r="R190" s="234">
        <f>ROUND(J190*H190,2)</f>
        <v>0</v>
      </c>
      <c r="S190" s="92"/>
      <c r="T190" s="235">
        <f>S190*H190</f>
        <v>0</v>
      </c>
      <c r="U190" s="235">
        <v>0</v>
      </c>
      <c r="V190" s="235">
        <f>U190*H190</f>
        <v>0</v>
      </c>
      <c r="W190" s="235">
        <v>0</v>
      </c>
      <c r="X190" s="236">
        <f>W190*H190</f>
        <v>0</v>
      </c>
      <c r="Y190" s="39"/>
      <c r="Z190" s="39"/>
      <c r="AA190" s="39"/>
      <c r="AB190" s="39"/>
      <c r="AC190" s="39"/>
      <c r="AD190" s="39"/>
      <c r="AE190" s="39"/>
      <c r="AR190" s="237" t="s">
        <v>173</v>
      </c>
      <c r="AT190" s="237" t="s">
        <v>157</v>
      </c>
      <c r="AU190" s="237" t="s">
        <v>83</v>
      </c>
      <c r="AY190" s="18" t="s">
        <v>156</v>
      </c>
      <c r="BE190" s="238">
        <f>IF(O190="základní",K190,0)</f>
        <v>0</v>
      </c>
      <c r="BF190" s="238">
        <f>IF(O190="snížená",K190,0)</f>
        <v>0</v>
      </c>
      <c r="BG190" s="238">
        <f>IF(O190="zákl. přenesená",K190,0)</f>
        <v>0</v>
      </c>
      <c r="BH190" s="238">
        <f>IF(O190="sníž. přenesená",K190,0)</f>
        <v>0</v>
      </c>
      <c r="BI190" s="238">
        <f>IF(O190="nulová",K190,0)</f>
        <v>0</v>
      </c>
      <c r="BJ190" s="18" t="s">
        <v>83</v>
      </c>
      <c r="BK190" s="238">
        <f>ROUND(P190*H190,2)</f>
        <v>0</v>
      </c>
      <c r="BL190" s="18" t="s">
        <v>173</v>
      </c>
      <c r="BM190" s="237" t="s">
        <v>1544</v>
      </c>
    </row>
    <row r="191" s="12" customFormat="1">
      <c r="A191" s="12"/>
      <c r="B191" s="239"/>
      <c r="C191" s="240"/>
      <c r="D191" s="241" t="s">
        <v>163</v>
      </c>
      <c r="E191" s="242" t="s">
        <v>1</v>
      </c>
      <c r="F191" s="243" t="s">
        <v>83</v>
      </c>
      <c r="G191" s="240"/>
      <c r="H191" s="244">
        <v>1</v>
      </c>
      <c r="I191" s="245"/>
      <c r="J191" s="245"/>
      <c r="K191" s="240"/>
      <c r="L191" s="240"/>
      <c r="M191" s="246"/>
      <c r="N191" s="247"/>
      <c r="O191" s="248"/>
      <c r="P191" s="248"/>
      <c r="Q191" s="248"/>
      <c r="R191" s="248"/>
      <c r="S191" s="248"/>
      <c r="T191" s="248"/>
      <c r="U191" s="248"/>
      <c r="V191" s="248"/>
      <c r="W191" s="248"/>
      <c r="X191" s="249"/>
      <c r="Y191" s="12"/>
      <c r="Z191" s="12"/>
      <c r="AA191" s="12"/>
      <c r="AB191" s="12"/>
      <c r="AC191" s="12"/>
      <c r="AD191" s="12"/>
      <c r="AE191" s="12"/>
      <c r="AT191" s="250" t="s">
        <v>163</v>
      </c>
      <c r="AU191" s="250" t="s">
        <v>83</v>
      </c>
      <c r="AV191" s="12" t="s">
        <v>85</v>
      </c>
      <c r="AW191" s="12" t="s">
        <v>5</v>
      </c>
      <c r="AX191" s="12" t="s">
        <v>83</v>
      </c>
      <c r="AY191" s="250" t="s">
        <v>156</v>
      </c>
    </row>
    <row r="192" s="2" customFormat="1" ht="16.5" customHeight="1">
      <c r="A192" s="39"/>
      <c r="B192" s="40"/>
      <c r="C192" s="225" t="s">
        <v>649</v>
      </c>
      <c r="D192" s="225" t="s">
        <v>157</v>
      </c>
      <c r="E192" s="226" t="s">
        <v>229</v>
      </c>
      <c r="F192" s="227" t="s">
        <v>1545</v>
      </c>
      <c r="G192" s="228" t="s">
        <v>1440</v>
      </c>
      <c r="H192" s="229">
        <v>1</v>
      </c>
      <c r="I192" s="230"/>
      <c r="J192" s="230"/>
      <c r="K192" s="231">
        <f>ROUND(P192*H192,2)</f>
        <v>0</v>
      </c>
      <c r="L192" s="227" t="s">
        <v>1</v>
      </c>
      <c r="M192" s="45"/>
      <c r="N192" s="232" t="s">
        <v>1</v>
      </c>
      <c r="O192" s="233" t="s">
        <v>38</v>
      </c>
      <c r="P192" s="234">
        <f>I192+J192</f>
        <v>0</v>
      </c>
      <c r="Q192" s="234">
        <f>ROUND(I192*H192,2)</f>
        <v>0</v>
      </c>
      <c r="R192" s="234">
        <f>ROUND(J192*H192,2)</f>
        <v>0</v>
      </c>
      <c r="S192" s="92"/>
      <c r="T192" s="235">
        <f>S192*H192</f>
        <v>0</v>
      </c>
      <c r="U192" s="235">
        <v>0</v>
      </c>
      <c r="V192" s="235">
        <f>U192*H192</f>
        <v>0</v>
      </c>
      <c r="W192" s="235">
        <v>0</v>
      </c>
      <c r="X192" s="236">
        <f>W192*H192</f>
        <v>0</v>
      </c>
      <c r="Y192" s="39"/>
      <c r="Z192" s="39"/>
      <c r="AA192" s="39"/>
      <c r="AB192" s="39"/>
      <c r="AC192" s="39"/>
      <c r="AD192" s="39"/>
      <c r="AE192" s="39"/>
      <c r="AR192" s="237" t="s">
        <v>173</v>
      </c>
      <c r="AT192" s="237" t="s">
        <v>157</v>
      </c>
      <c r="AU192" s="237" t="s">
        <v>83</v>
      </c>
      <c r="AY192" s="18" t="s">
        <v>156</v>
      </c>
      <c r="BE192" s="238">
        <f>IF(O192="základní",K192,0)</f>
        <v>0</v>
      </c>
      <c r="BF192" s="238">
        <f>IF(O192="snížená",K192,0)</f>
        <v>0</v>
      </c>
      <c r="BG192" s="238">
        <f>IF(O192="zákl. přenesená",K192,0)</f>
        <v>0</v>
      </c>
      <c r="BH192" s="238">
        <f>IF(O192="sníž. přenesená",K192,0)</f>
        <v>0</v>
      </c>
      <c r="BI192" s="238">
        <f>IF(O192="nulová",K192,0)</f>
        <v>0</v>
      </c>
      <c r="BJ192" s="18" t="s">
        <v>83</v>
      </c>
      <c r="BK192" s="238">
        <f>ROUND(P192*H192,2)</f>
        <v>0</v>
      </c>
      <c r="BL192" s="18" t="s">
        <v>173</v>
      </c>
      <c r="BM192" s="237" t="s">
        <v>1546</v>
      </c>
    </row>
    <row r="193" s="12" customFormat="1">
      <c r="A193" s="12"/>
      <c r="B193" s="239"/>
      <c r="C193" s="240"/>
      <c r="D193" s="241" t="s">
        <v>163</v>
      </c>
      <c r="E193" s="242" t="s">
        <v>1</v>
      </c>
      <c r="F193" s="243" t="s">
        <v>83</v>
      </c>
      <c r="G193" s="240"/>
      <c r="H193" s="244">
        <v>1</v>
      </c>
      <c r="I193" s="245"/>
      <c r="J193" s="245"/>
      <c r="K193" s="240"/>
      <c r="L193" s="240"/>
      <c r="M193" s="246"/>
      <c r="N193" s="247"/>
      <c r="O193" s="248"/>
      <c r="P193" s="248"/>
      <c r="Q193" s="248"/>
      <c r="R193" s="248"/>
      <c r="S193" s="248"/>
      <c r="T193" s="248"/>
      <c r="U193" s="248"/>
      <c r="V193" s="248"/>
      <c r="W193" s="248"/>
      <c r="X193" s="249"/>
      <c r="Y193" s="12"/>
      <c r="Z193" s="12"/>
      <c r="AA193" s="12"/>
      <c r="AB193" s="12"/>
      <c r="AC193" s="12"/>
      <c r="AD193" s="12"/>
      <c r="AE193" s="12"/>
      <c r="AT193" s="250" t="s">
        <v>163</v>
      </c>
      <c r="AU193" s="250" t="s">
        <v>83</v>
      </c>
      <c r="AV193" s="12" t="s">
        <v>85</v>
      </c>
      <c r="AW193" s="12" t="s">
        <v>5</v>
      </c>
      <c r="AX193" s="12" t="s">
        <v>83</v>
      </c>
      <c r="AY193" s="250" t="s">
        <v>156</v>
      </c>
    </row>
    <row r="194" s="2" customFormat="1" ht="16.5" customHeight="1">
      <c r="A194" s="39"/>
      <c r="B194" s="40"/>
      <c r="C194" s="225" t="s">
        <v>8</v>
      </c>
      <c r="D194" s="225" t="s">
        <v>157</v>
      </c>
      <c r="E194" s="226" t="s">
        <v>564</v>
      </c>
      <c r="F194" s="227" t="s">
        <v>1547</v>
      </c>
      <c r="G194" s="228" t="s">
        <v>1440</v>
      </c>
      <c r="H194" s="229">
        <v>1</v>
      </c>
      <c r="I194" s="230"/>
      <c r="J194" s="230"/>
      <c r="K194" s="231">
        <f>ROUND(P194*H194,2)</f>
        <v>0</v>
      </c>
      <c r="L194" s="227" t="s">
        <v>1</v>
      </c>
      <c r="M194" s="45"/>
      <c r="N194" s="232" t="s">
        <v>1</v>
      </c>
      <c r="O194" s="233" t="s">
        <v>38</v>
      </c>
      <c r="P194" s="234">
        <f>I194+J194</f>
        <v>0</v>
      </c>
      <c r="Q194" s="234">
        <f>ROUND(I194*H194,2)</f>
        <v>0</v>
      </c>
      <c r="R194" s="234">
        <f>ROUND(J194*H194,2)</f>
        <v>0</v>
      </c>
      <c r="S194" s="92"/>
      <c r="T194" s="235">
        <f>S194*H194</f>
        <v>0</v>
      </c>
      <c r="U194" s="235">
        <v>0</v>
      </c>
      <c r="V194" s="235">
        <f>U194*H194</f>
        <v>0</v>
      </c>
      <c r="W194" s="235">
        <v>0</v>
      </c>
      <c r="X194" s="236">
        <f>W194*H194</f>
        <v>0</v>
      </c>
      <c r="Y194" s="39"/>
      <c r="Z194" s="39"/>
      <c r="AA194" s="39"/>
      <c r="AB194" s="39"/>
      <c r="AC194" s="39"/>
      <c r="AD194" s="39"/>
      <c r="AE194" s="39"/>
      <c r="AR194" s="237" t="s">
        <v>173</v>
      </c>
      <c r="AT194" s="237" t="s">
        <v>157</v>
      </c>
      <c r="AU194" s="237" t="s">
        <v>83</v>
      </c>
      <c r="AY194" s="18" t="s">
        <v>156</v>
      </c>
      <c r="BE194" s="238">
        <f>IF(O194="základní",K194,0)</f>
        <v>0</v>
      </c>
      <c r="BF194" s="238">
        <f>IF(O194="snížená",K194,0)</f>
        <v>0</v>
      </c>
      <c r="BG194" s="238">
        <f>IF(O194="zákl. přenesená",K194,0)</f>
        <v>0</v>
      </c>
      <c r="BH194" s="238">
        <f>IF(O194="sníž. přenesená",K194,0)</f>
        <v>0</v>
      </c>
      <c r="BI194" s="238">
        <f>IF(O194="nulová",K194,0)</f>
        <v>0</v>
      </c>
      <c r="BJ194" s="18" t="s">
        <v>83</v>
      </c>
      <c r="BK194" s="238">
        <f>ROUND(P194*H194,2)</f>
        <v>0</v>
      </c>
      <c r="BL194" s="18" t="s">
        <v>173</v>
      </c>
      <c r="BM194" s="237" t="s">
        <v>1548</v>
      </c>
    </row>
    <row r="195" s="12" customFormat="1">
      <c r="A195" s="12"/>
      <c r="B195" s="239"/>
      <c r="C195" s="240"/>
      <c r="D195" s="241" t="s">
        <v>163</v>
      </c>
      <c r="E195" s="242" t="s">
        <v>1</v>
      </c>
      <c r="F195" s="243" t="s">
        <v>83</v>
      </c>
      <c r="G195" s="240"/>
      <c r="H195" s="244">
        <v>1</v>
      </c>
      <c r="I195" s="245"/>
      <c r="J195" s="245"/>
      <c r="K195" s="240"/>
      <c r="L195" s="240"/>
      <c r="M195" s="246"/>
      <c r="N195" s="310"/>
      <c r="O195" s="311"/>
      <c r="P195" s="311"/>
      <c r="Q195" s="311"/>
      <c r="R195" s="311"/>
      <c r="S195" s="311"/>
      <c r="T195" s="311"/>
      <c r="U195" s="311"/>
      <c r="V195" s="311"/>
      <c r="W195" s="311"/>
      <c r="X195" s="312"/>
      <c r="Y195" s="12"/>
      <c r="Z195" s="12"/>
      <c r="AA195" s="12"/>
      <c r="AB195" s="12"/>
      <c r="AC195" s="12"/>
      <c r="AD195" s="12"/>
      <c r="AE195" s="12"/>
      <c r="AT195" s="250" t="s">
        <v>163</v>
      </c>
      <c r="AU195" s="250" t="s">
        <v>83</v>
      </c>
      <c r="AV195" s="12" t="s">
        <v>85</v>
      </c>
      <c r="AW195" s="12" t="s">
        <v>5</v>
      </c>
      <c r="AX195" s="12" t="s">
        <v>83</v>
      </c>
      <c r="AY195" s="250" t="s">
        <v>156</v>
      </c>
    </row>
    <row r="196" s="2" customFormat="1" ht="6.96" customHeight="1">
      <c r="A196" s="39"/>
      <c r="B196" s="67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45"/>
      <c r="N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</row>
  </sheetData>
  <sheetProtection sheet="1" autoFilter="0" formatColumns="0" formatRows="0" objects="1" scenarios="1" spinCount="100000" saltValue="As+qhOIw/M3NIzi9fIY9p2o6XFKUvGro9l2nm/bK6hNrd9B5sqID482ohi/65HzglRcNuhmdbN5CYI/MXsjmsg==" hashValue="938EIldgDXbDbiT5+yHnpOt/HpffBuGU5V1tnzYwONo7us7MP2+r93+Iezk+ihge7cqbDyxOZmHPr5tQykIrdg==" algorithmName="SHA-512" password="CC35"/>
  <autoFilter ref="C120:L19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115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21"/>
      <c r="AT3" s="18" t="s">
        <v>75</v>
      </c>
    </row>
    <row r="4" s="1" customFormat="1" ht="24.96" customHeight="1">
      <c r="B4" s="21"/>
      <c r="D4" s="152" t="s">
        <v>124</v>
      </c>
      <c r="M4" s="21"/>
      <c r="N4" s="153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4" t="s">
        <v>17</v>
      </c>
      <c r="M6" s="21"/>
    </row>
    <row r="7" s="1" customFormat="1" ht="26.25" customHeight="1">
      <c r="B7" s="21"/>
      <c r="E7" s="155" t="str">
        <f>'Rekapitulace stavby'!K6</f>
        <v>NPK a.s., Pardubická nemocnice, rozšíření parkovací kapacity Kyjevská, Pardubice</v>
      </c>
      <c r="F7" s="154"/>
      <c r="G7" s="154"/>
      <c r="H7" s="154"/>
      <c r="M7" s="21"/>
    </row>
    <row r="8" s="2" customFormat="1" ht="12" customHeight="1">
      <c r="A8" s="39"/>
      <c r="B8" s="45"/>
      <c r="C8" s="39"/>
      <c r="D8" s="154" t="s">
        <v>125</v>
      </c>
      <c r="E8" s="39"/>
      <c r="F8" s="39"/>
      <c r="G8" s="39"/>
      <c r="H8" s="39"/>
      <c r="I8" s="39"/>
      <c r="J8" s="39"/>
      <c r="K8" s="39"/>
      <c r="L8" s="39"/>
      <c r="M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6" t="s">
        <v>1549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4" t="s">
        <v>19</v>
      </c>
      <c r="E11" s="39"/>
      <c r="F11" s="145" t="s">
        <v>1</v>
      </c>
      <c r="G11" s="39"/>
      <c r="H11" s="39"/>
      <c r="I11" s="154" t="s">
        <v>20</v>
      </c>
      <c r="J11" s="145" t="s">
        <v>1</v>
      </c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4" t="s">
        <v>21</v>
      </c>
      <c r="E12" s="39"/>
      <c r="F12" s="145" t="s">
        <v>22</v>
      </c>
      <c r="G12" s="39"/>
      <c r="H12" s="39"/>
      <c r="I12" s="154" t="s">
        <v>23</v>
      </c>
      <c r="J12" s="157" t="str">
        <f>'Rekapitulace stavby'!AN8</f>
        <v>30. 1. 2025</v>
      </c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4" t="s">
        <v>25</v>
      </c>
      <c r="E14" s="39"/>
      <c r="F14" s="39"/>
      <c r="G14" s="39"/>
      <c r="H14" s="39"/>
      <c r="I14" s="154" t="s">
        <v>26</v>
      </c>
      <c r="J14" s="145" t="str">
        <f>IF('Rekapitulace stavby'!AN10="","",'Rekapitulace stavby'!AN10)</f>
        <v/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54" t="s">
        <v>27</v>
      </c>
      <c r="J15" s="145" t="str">
        <f>IF('Rekapitulace stavby'!AN11="","",'Rekapitulace stavby'!AN11)</f>
        <v/>
      </c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4" t="s">
        <v>28</v>
      </c>
      <c r="E17" s="39"/>
      <c r="F17" s="39"/>
      <c r="G17" s="39"/>
      <c r="H17" s="39"/>
      <c r="I17" s="154" t="s">
        <v>26</v>
      </c>
      <c r="J17" s="34" t="str">
        <f>'Rekapitulace stavby'!AN13</f>
        <v>Vyplň údaj</v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54" t="s">
        <v>27</v>
      </c>
      <c r="J18" s="34" t="str">
        <f>'Rekapitulace stavby'!AN14</f>
        <v>Vyplň údaj</v>
      </c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4" t="s">
        <v>30</v>
      </c>
      <c r="E20" s="39"/>
      <c r="F20" s="39"/>
      <c r="G20" s="39"/>
      <c r="H20" s="39"/>
      <c r="I20" s="154" t="s">
        <v>26</v>
      </c>
      <c r="J20" s="145" t="str">
        <f>IF('Rekapitulace stavby'!AN16="","",'Rekapitulace stavby'!AN16)</f>
        <v/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tr">
        <f>IF('Rekapitulace stavby'!E17="","",'Rekapitulace stavby'!E17)</f>
        <v xml:space="preserve"> </v>
      </c>
      <c r="F21" s="39"/>
      <c r="G21" s="39"/>
      <c r="H21" s="39"/>
      <c r="I21" s="154" t="s">
        <v>27</v>
      </c>
      <c r="J21" s="145" t="str">
        <f>IF('Rekapitulace stavby'!AN17="","",'Rekapitulace stavby'!AN17)</f>
        <v/>
      </c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4" t="s">
        <v>31</v>
      </c>
      <c r="E23" s="39"/>
      <c r="F23" s="39"/>
      <c r="G23" s="39"/>
      <c r="H23" s="39"/>
      <c r="I23" s="154" t="s">
        <v>26</v>
      </c>
      <c r="J23" s="145" t="str">
        <f>IF('Rekapitulace stavby'!AN19="","",'Rekapitulace stavby'!AN19)</f>
        <v/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54" t="s">
        <v>27</v>
      </c>
      <c r="J24" s="145" t="str">
        <f>IF('Rekapitulace stavby'!AN20="","",'Rekapitulace stavby'!AN20)</f>
        <v/>
      </c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4" t="s">
        <v>32</v>
      </c>
      <c r="E26" s="39"/>
      <c r="F26" s="39"/>
      <c r="G26" s="39"/>
      <c r="H26" s="39"/>
      <c r="I26" s="39"/>
      <c r="J26" s="39"/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8"/>
      <c r="B27" s="159"/>
      <c r="C27" s="158"/>
      <c r="D27" s="158"/>
      <c r="E27" s="160" t="s">
        <v>1</v>
      </c>
      <c r="F27" s="160"/>
      <c r="G27" s="160"/>
      <c r="H27" s="160"/>
      <c r="I27" s="158"/>
      <c r="J27" s="158"/>
      <c r="K27" s="158"/>
      <c r="L27" s="158"/>
      <c r="M27" s="161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2"/>
      <c r="E29" s="162"/>
      <c r="F29" s="162"/>
      <c r="G29" s="162"/>
      <c r="H29" s="162"/>
      <c r="I29" s="162"/>
      <c r="J29" s="162"/>
      <c r="K29" s="162"/>
      <c r="L29" s="162"/>
      <c r="M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>
      <c r="A30" s="39"/>
      <c r="B30" s="45"/>
      <c r="C30" s="39"/>
      <c r="D30" s="39"/>
      <c r="E30" s="154" t="s">
        <v>127</v>
      </c>
      <c r="F30" s="39"/>
      <c r="G30" s="39"/>
      <c r="H30" s="39"/>
      <c r="I30" s="39"/>
      <c r="J30" s="39"/>
      <c r="K30" s="163">
        <f>I96</f>
        <v>0</v>
      </c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>
      <c r="A31" s="39"/>
      <c r="B31" s="45"/>
      <c r="C31" s="39"/>
      <c r="D31" s="39"/>
      <c r="E31" s="154" t="s">
        <v>128</v>
      </c>
      <c r="F31" s="39"/>
      <c r="G31" s="39"/>
      <c r="H31" s="39"/>
      <c r="I31" s="39"/>
      <c r="J31" s="39"/>
      <c r="K31" s="163">
        <f>J96</f>
        <v>0</v>
      </c>
      <c r="L31" s="39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4" t="s">
        <v>33</v>
      </c>
      <c r="E32" s="39"/>
      <c r="F32" s="39"/>
      <c r="G32" s="39"/>
      <c r="H32" s="39"/>
      <c r="I32" s="39"/>
      <c r="J32" s="39"/>
      <c r="K32" s="165">
        <f>ROUND(K120, 2)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2"/>
      <c r="E33" s="162"/>
      <c r="F33" s="162"/>
      <c r="G33" s="162"/>
      <c r="H33" s="162"/>
      <c r="I33" s="162"/>
      <c r="J33" s="162"/>
      <c r="K33" s="162"/>
      <c r="L33" s="162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6" t="s">
        <v>35</v>
      </c>
      <c r="G34" s="39"/>
      <c r="H34" s="39"/>
      <c r="I34" s="166" t="s">
        <v>34</v>
      </c>
      <c r="J34" s="39"/>
      <c r="K34" s="166" t="s">
        <v>36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7" t="s">
        <v>37</v>
      </c>
      <c r="E35" s="154" t="s">
        <v>38</v>
      </c>
      <c r="F35" s="163">
        <f>ROUND((SUM(BE120:BE182)),  2)</f>
        <v>0</v>
      </c>
      <c r="G35" s="39"/>
      <c r="H35" s="39"/>
      <c r="I35" s="168">
        <v>0.20999999999999999</v>
      </c>
      <c r="J35" s="39"/>
      <c r="K35" s="163">
        <f>ROUND(((SUM(BE120:BE182))*I35),  2)</f>
        <v>0</v>
      </c>
      <c r="L35" s="39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4" t="s">
        <v>39</v>
      </c>
      <c r="F36" s="163">
        <f>ROUND((SUM(BF120:BF182)),  2)</f>
        <v>0</v>
      </c>
      <c r="G36" s="39"/>
      <c r="H36" s="39"/>
      <c r="I36" s="168">
        <v>0.12</v>
      </c>
      <c r="J36" s="39"/>
      <c r="K36" s="163">
        <f>ROUND(((SUM(BF120:BF182))*I36),  2)</f>
        <v>0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4" t="s">
        <v>40</v>
      </c>
      <c r="F37" s="163">
        <f>ROUND((SUM(BG120:BG182)),  2)</f>
        <v>0</v>
      </c>
      <c r="G37" s="39"/>
      <c r="H37" s="39"/>
      <c r="I37" s="168">
        <v>0.20999999999999999</v>
      </c>
      <c r="J37" s="39"/>
      <c r="K37" s="163">
        <f>0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4" t="s">
        <v>41</v>
      </c>
      <c r="F38" s="163">
        <f>ROUND((SUM(BH120:BH182)),  2)</f>
        <v>0</v>
      </c>
      <c r="G38" s="39"/>
      <c r="H38" s="39"/>
      <c r="I38" s="168">
        <v>0.12</v>
      </c>
      <c r="J38" s="39"/>
      <c r="K38" s="163">
        <f>0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4" t="s">
        <v>42</v>
      </c>
      <c r="F39" s="163">
        <f>ROUND((SUM(BI120:BI182)),  2)</f>
        <v>0</v>
      </c>
      <c r="G39" s="39"/>
      <c r="H39" s="39"/>
      <c r="I39" s="168">
        <v>0</v>
      </c>
      <c r="J39" s="39"/>
      <c r="K39" s="163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9"/>
      <c r="D41" s="170" t="s">
        <v>43</v>
      </c>
      <c r="E41" s="171"/>
      <c r="F41" s="171"/>
      <c r="G41" s="172" t="s">
        <v>44</v>
      </c>
      <c r="H41" s="173" t="s">
        <v>45</v>
      </c>
      <c r="I41" s="171"/>
      <c r="J41" s="171"/>
      <c r="K41" s="174">
        <f>SUM(K32:K39)</f>
        <v>0</v>
      </c>
      <c r="L41" s="175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M43" s="21"/>
    </row>
    <row r="44" s="1" customFormat="1" ht="14.4" customHeight="1">
      <c r="B44" s="21"/>
      <c r="M44" s="21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6" t="s">
        <v>46</v>
      </c>
      <c r="E50" s="177"/>
      <c r="F50" s="177"/>
      <c r="G50" s="176" t="s">
        <v>47</v>
      </c>
      <c r="H50" s="177"/>
      <c r="I50" s="177"/>
      <c r="J50" s="177"/>
      <c r="K50" s="177"/>
      <c r="L50" s="177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8" t="s">
        <v>48</v>
      </c>
      <c r="E61" s="179"/>
      <c r="F61" s="180" t="s">
        <v>49</v>
      </c>
      <c r="G61" s="178" t="s">
        <v>48</v>
      </c>
      <c r="H61" s="179"/>
      <c r="I61" s="179"/>
      <c r="J61" s="181" t="s">
        <v>49</v>
      </c>
      <c r="K61" s="179"/>
      <c r="L61" s="179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6" t="s">
        <v>50</v>
      </c>
      <c r="E65" s="182"/>
      <c r="F65" s="182"/>
      <c r="G65" s="176" t="s">
        <v>51</v>
      </c>
      <c r="H65" s="182"/>
      <c r="I65" s="182"/>
      <c r="J65" s="182"/>
      <c r="K65" s="182"/>
      <c r="L65" s="182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8" t="s">
        <v>48</v>
      </c>
      <c r="E76" s="179"/>
      <c r="F76" s="180" t="s">
        <v>49</v>
      </c>
      <c r="G76" s="178" t="s">
        <v>48</v>
      </c>
      <c r="H76" s="179"/>
      <c r="I76" s="179"/>
      <c r="J76" s="181" t="s">
        <v>49</v>
      </c>
      <c r="K76" s="179"/>
      <c r="L76" s="179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129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7" t="str">
        <f>E7</f>
        <v>NPK a.s., Pardubická nemocnice, rozšíření parkovací kapacity Kyjevská, Pardubice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125</v>
      </c>
      <c r="D86" s="41"/>
      <c r="E86" s="41"/>
      <c r="F86" s="41"/>
      <c r="G86" s="41"/>
      <c r="H86" s="41"/>
      <c r="I86" s="41"/>
      <c r="J86" s="41"/>
      <c r="K86" s="41"/>
      <c r="L86" s="41"/>
      <c r="M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401.1 - Veřejné osvětlení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 xml:space="preserve"> </v>
      </c>
      <c r="G89" s="41"/>
      <c r="H89" s="41"/>
      <c r="I89" s="33" t="s">
        <v>23</v>
      </c>
      <c r="J89" s="80" t="str">
        <f>IF(J12="","",J12)</f>
        <v>30. 1. 2025</v>
      </c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8" t="s">
        <v>130</v>
      </c>
      <c r="D94" s="189"/>
      <c r="E94" s="189"/>
      <c r="F94" s="189"/>
      <c r="G94" s="189"/>
      <c r="H94" s="189"/>
      <c r="I94" s="190" t="s">
        <v>131</v>
      </c>
      <c r="J94" s="190" t="s">
        <v>132</v>
      </c>
      <c r="K94" s="190" t="s">
        <v>133</v>
      </c>
      <c r="L94" s="189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91" t="s">
        <v>134</v>
      </c>
      <c r="D96" s="41"/>
      <c r="E96" s="41"/>
      <c r="F96" s="41"/>
      <c r="G96" s="41"/>
      <c r="H96" s="41"/>
      <c r="I96" s="111">
        <f>Q120</f>
        <v>0</v>
      </c>
      <c r="J96" s="111">
        <f>R120</f>
        <v>0</v>
      </c>
      <c r="K96" s="111">
        <f>K120</f>
        <v>0</v>
      </c>
      <c r="L96" s="41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135</v>
      </c>
    </row>
    <row r="97" s="9" customFormat="1" ht="24.96" customHeight="1">
      <c r="A97" s="9"/>
      <c r="B97" s="192"/>
      <c r="C97" s="193"/>
      <c r="D97" s="194" t="s">
        <v>1550</v>
      </c>
      <c r="E97" s="195"/>
      <c r="F97" s="195"/>
      <c r="G97" s="195"/>
      <c r="H97" s="195"/>
      <c r="I97" s="196">
        <f>Q121</f>
        <v>0</v>
      </c>
      <c r="J97" s="196">
        <f>R121</f>
        <v>0</v>
      </c>
      <c r="K97" s="196">
        <f>K121</f>
        <v>0</v>
      </c>
      <c r="L97" s="193"/>
      <c r="M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57"/>
      <c r="C98" s="137"/>
      <c r="D98" s="258" t="s">
        <v>1551</v>
      </c>
      <c r="E98" s="259"/>
      <c r="F98" s="259"/>
      <c r="G98" s="259"/>
      <c r="H98" s="259"/>
      <c r="I98" s="260">
        <f>Q122</f>
        <v>0</v>
      </c>
      <c r="J98" s="260">
        <f>R122</f>
        <v>0</v>
      </c>
      <c r="K98" s="260">
        <f>K122</f>
        <v>0</v>
      </c>
      <c r="L98" s="137"/>
      <c r="M98" s="261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13" customFormat="1" ht="19.92" customHeight="1">
      <c r="A99" s="13"/>
      <c r="B99" s="257"/>
      <c r="C99" s="137"/>
      <c r="D99" s="258" t="s">
        <v>1552</v>
      </c>
      <c r="E99" s="259"/>
      <c r="F99" s="259"/>
      <c r="G99" s="259"/>
      <c r="H99" s="259"/>
      <c r="I99" s="260">
        <f>Q162</f>
        <v>0</v>
      </c>
      <c r="J99" s="260">
        <f>R162</f>
        <v>0</v>
      </c>
      <c r="K99" s="260">
        <f>K162</f>
        <v>0</v>
      </c>
      <c r="L99" s="137"/>
      <c r="M99" s="261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="13" customFormat="1" ht="19.92" customHeight="1">
      <c r="A100" s="13"/>
      <c r="B100" s="257"/>
      <c r="C100" s="137"/>
      <c r="D100" s="258" t="s">
        <v>1553</v>
      </c>
      <c r="E100" s="259"/>
      <c r="F100" s="259"/>
      <c r="G100" s="259"/>
      <c r="H100" s="259"/>
      <c r="I100" s="260">
        <f>Q174</f>
        <v>0</v>
      </c>
      <c r="J100" s="260">
        <f>R174</f>
        <v>0</v>
      </c>
      <c r="K100" s="260">
        <f>K174</f>
        <v>0</v>
      </c>
      <c r="L100" s="137"/>
      <c r="M100" s="261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137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17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6.25" customHeight="1">
      <c r="A110" s="39"/>
      <c r="B110" s="40"/>
      <c r="C110" s="41"/>
      <c r="D110" s="41"/>
      <c r="E110" s="187" t="str">
        <f>E7</f>
        <v>NPK a.s., Pardubická nemocnice, rozšíření parkovací kapacity Kyjevská, Pardubice</v>
      </c>
      <c r="F110" s="33"/>
      <c r="G110" s="33"/>
      <c r="H110" s="33"/>
      <c r="I110" s="41"/>
      <c r="J110" s="41"/>
      <c r="K110" s="41"/>
      <c r="L110" s="41"/>
      <c r="M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125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SO 401.1 - Veřejné osvětlení</v>
      </c>
      <c r="F112" s="41"/>
      <c r="G112" s="41"/>
      <c r="H112" s="41"/>
      <c r="I112" s="41"/>
      <c r="J112" s="41"/>
      <c r="K112" s="41"/>
      <c r="L112" s="41"/>
      <c r="M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21</v>
      </c>
      <c r="D114" s="41"/>
      <c r="E114" s="41"/>
      <c r="F114" s="28" t="str">
        <f>F12</f>
        <v xml:space="preserve"> </v>
      </c>
      <c r="G114" s="41"/>
      <c r="H114" s="41"/>
      <c r="I114" s="33" t="s">
        <v>23</v>
      </c>
      <c r="J114" s="80" t="str">
        <f>IF(J12="","",J12)</f>
        <v>30. 1. 2025</v>
      </c>
      <c r="K114" s="41"/>
      <c r="L114" s="41"/>
      <c r="M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25</v>
      </c>
      <c r="D116" s="41"/>
      <c r="E116" s="41"/>
      <c r="F116" s="28" t="str">
        <f>E15</f>
        <v xml:space="preserve"> </v>
      </c>
      <c r="G116" s="41"/>
      <c r="H116" s="41"/>
      <c r="I116" s="33" t="s">
        <v>30</v>
      </c>
      <c r="J116" s="37" t="str">
        <f>E21</f>
        <v xml:space="preserve"> </v>
      </c>
      <c r="K116" s="41"/>
      <c r="L116" s="41"/>
      <c r="M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28</v>
      </c>
      <c r="D117" s="41"/>
      <c r="E117" s="41"/>
      <c r="F117" s="28" t="str">
        <f>IF(E18="","",E18)</f>
        <v>Vyplň údaj</v>
      </c>
      <c r="G117" s="41"/>
      <c r="H117" s="41"/>
      <c r="I117" s="33" t="s">
        <v>31</v>
      </c>
      <c r="J117" s="37" t="str">
        <f>E24</f>
        <v xml:space="preserve"> </v>
      </c>
      <c r="K117" s="41"/>
      <c r="L117" s="41"/>
      <c r="M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0" customFormat="1" ht="29.28" customHeight="1">
      <c r="A119" s="198"/>
      <c r="B119" s="199"/>
      <c r="C119" s="200" t="s">
        <v>138</v>
      </c>
      <c r="D119" s="201" t="s">
        <v>58</v>
      </c>
      <c r="E119" s="201" t="s">
        <v>54</v>
      </c>
      <c r="F119" s="201" t="s">
        <v>55</v>
      </c>
      <c r="G119" s="201" t="s">
        <v>139</v>
      </c>
      <c r="H119" s="201" t="s">
        <v>140</v>
      </c>
      <c r="I119" s="201" t="s">
        <v>141</v>
      </c>
      <c r="J119" s="201" t="s">
        <v>142</v>
      </c>
      <c r="K119" s="201" t="s">
        <v>133</v>
      </c>
      <c r="L119" s="202" t="s">
        <v>143</v>
      </c>
      <c r="M119" s="203"/>
      <c r="N119" s="101" t="s">
        <v>1</v>
      </c>
      <c r="O119" s="102" t="s">
        <v>37</v>
      </c>
      <c r="P119" s="102" t="s">
        <v>144</v>
      </c>
      <c r="Q119" s="102" t="s">
        <v>145</v>
      </c>
      <c r="R119" s="102" t="s">
        <v>146</v>
      </c>
      <c r="S119" s="102" t="s">
        <v>147</v>
      </c>
      <c r="T119" s="102" t="s">
        <v>148</v>
      </c>
      <c r="U119" s="102" t="s">
        <v>149</v>
      </c>
      <c r="V119" s="102" t="s">
        <v>150</v>
      </c>
      <c r="W119" s="102" t="s">
        <v>151</v>
      </c>
      <c r="X119" s="103" t="s">
        <v>152</v>
      </c>
      <c r="Y119" s="198"/>
      <c r="Z119" s="198"/>
      <c r="AA119" s="198"/>
      <c r="AB119" s="198"/>
      <c r="AC119" s="198"/>
      <c r="AD119" s="198"/>
      <c r="AE119" s="198"/>
    </row>
    <row r="120" s="2" customFormat="1" ht="22.8" customHeight="1">
      <c r="A120" s="39"/>
      <c r="B120" s="40"/>
      <c r="C120" s="108" t="s">
        <v>153</v>
      </c>
      <c r="D120" s="41"/>
      <c r="E120" s="41"/>
      <c r="F120" s="41"/>
      <c r="G120" s="41"/>
      <c r="H120" s="41"/>
      <c r="I120" s="41"/>
      <c r="J120" s="41"/>
      <c r="K120" s="204">
        <f>BK120</f>
        <v>0</v>
      </c>
      <c r="L120" s="41"/>
      <c r="M120" s="45"/>
      <c r="N120" s="104"/>
      <c r="O120" s="205"/>
      <c r="P120" s="105"/>
      <c r="Q120" s="206">
        <f>Q121</f>
        <v>0</v>
      </c>
      <c r="R120" s="206">
        <f>R121</f>
        <v>0</v>
      </c>
      <c r="S120" s="105"/>
      <c r="T120" s="207">
        <f>T121</f>
        <v>0</v>
      </c>
      <c r="U120" s="105"/>
      <c r="V120" s="207">
        <f>V121</f>
        <v>0</v>
      </c>
      <c r="W120" s="105"/>
      <c r="X120" s="208">
        <f>X121</f>
        <v>0</v>
      </c>
      <c r="Y120" s="39"/>
      <c r="Z120" s="39"/>
      <c r="AA120" s="39"/>
      <c r="AB120" s="39"/>
      <c r="AC120" s="39"/>
      <c r="AD120" s="39"/>
      <c r="AE120" s="39"/>
      <c r="AT120" s="18" t="s">
        <v>74</v>
      </c>
      <c r="AU120" s="18" t="s">
        <v>135</v>
      </c>
      <c r="BK120" s="209">
        <f>BK121</f>
        <v>0</v>
      </c>
    </row>
    <row r="121" s="11" customFormat="1" ht="25.92" customHeight="1">
      <c r="A121" s="11"/>
      <c r="B121" s="210"/>
      <c r="C121" s="211"/>
      <c r="D121" s="212" t="s">
        <v>74</v>
      </c>
      <c r="E121" s="213" t="s">
        <v>1554</v>
      </c>
      <c r="F121" s="213" t="s">
        <v>1555</v>
      </c>
      <c r="G121" s="211"/>
      <c r="H121" s="211"/>
      <c r="I121" s="214"/>
      <c r="J121" s="214"/>
      <c r="K121" s="215">
        <f>BK121</f>
        <v>0</v>
      </c>
      <c r="L121" s="211"/>
      <c r="M121" s="216"/>
      <c r="N121" s="217"/>
      <c r="O121" s="218"/>
      <c r="P121" s="218"/>
      <c r="Q121" s="219">
        <f>Q122+Q162+Q174</f>
        <v>0</v>
      </c>
      <c r="R121" s="219">
        <f>R122+R162+R174</f>
        <v>0</v>
      </c>
      <c r="S121" s="218"/>
      <c r="T121" s="220">
        <f>T122+T162+T174</f>
        <v>0</v>
      </c>
      <c r="U121" s="218"/>
      <c r="V121" s="220">
        <f>V122+V162+V174</f>
        <v>0</v>
      </c>
      <c r="W121" s="218"/>
      <c r="X121" s="221">
        <f>X122+X162+X174</f>
        <v>0</v>
      </c>
      <c r="Y121" s="11"/>
      <c r="Z121" s="11"/>
      <c r="AA121" s="11"/>
      <c r="AB121" s="11"/>
      <c r="AC121" s="11"/>
      <c r="AD121" s="11"/>
      <c r="AE121" s="11"/>
      <c r="AR121" s="222" t="s">
        <v>83</v>
      </c>
      <c r="AT121" s="223" t="s">
        <v>74</v>
      </c>
      <c r="AU121" s="223" t="s">
        <v>75</v>
      </c>
      <c r="AY121" s="222" t="s">
        <v>156</v>
      </c>
      <c r="BK121" s="224">
        <f>BK122+BK162+BK174</f>
        <v>0</v>
      </c>
    </row>
    <row r="122" s="11" customFormat="1" ht="22.8" customHeight="1">
      <c r="A122" s="11"/>
      <c r="B122" s="210"/>
      <c r="C122" s="211"/>
      <c r="D122" s="212" t="s">
        <v>74</v>
      </c>
      <c r="E122" s="262" t="s">
        <v>1556</v>
      </c>
      <c r="F122" s="262" t="s">
        <v>1557</v>
      </c>
      <c r="G122" s="211"/>
      <c r="H122" s="211"/>
      <c r="I122" s="214"/>
      <c r="J122" s="214"/>
      <c r="K122" s="263">
        <f>BK122</f>
        <v>0</v>
      </c>
      <c r="L122" s="211"/>
      <c r="M122" s="216"/>
      <c r="N122" s="217"/>
      <c r="O122" s="218"/>
      <c r="P122" s="218"/>
      <c r="Q122" s="219">
        <f>SUM(Q123:Q161)</f>
        <v>0</v>
      </c>
      <c r="R122" s="219">
        <f>SUM(R123:R161)</f>
        <v>0</v>
      </c>
      <c r="S122" s="218"/>
      <c r="T122" s="220">
        <f>SUM(T123:T161)</f>
        <v>0</v>
      </c>
      <c r="U122" s="218"/>
      <c r="V122" s="220">
        <f>SUM(V123:V161)</f>
        <v>0</v>
      </c>
      <c r="W122" s="218"/>
      <c r="X122" s="221">
        <f>SUM(X123:X161)</f>
        <v>0</v>
      </c>
      <c r="Y122" s="11"/>
      <c r="Z122" s="11"/>
      <c r="AA122" s="11"/>
      <c r="AB122" s="11"/>
      <c r="AC122" s="11"/>
      <c r="AD122" s="11"/>
      <c r="AE122" s="11"/>
      <c r="AR122" s="222" t="s">
        <v>83</v>
      </c>
      <c r="AT122" s="223" t="s">
        <v>74</v>
      </c>
      <c r="AU122" s="223" t="s">
        <v>83</v>
      </c>
      <c r="AY122" s="222" t="s">
        <v>156</v>
      </c>
      <c r="BK122" s="224">
        <f>SUM(BK123:BK161)</f>
        <v>0</v>
      </c>
    </row>
    <row r="123" s="2" customFormat="1" ht="33" customHeight="1">
      <c r="A123" s="39"/>
      <c r="B123" s="40"/>
      <c r="C123" s="225" t="s">
        <v>83</v>
      </c>
      <c r="D123" s="225" t="s">
        <v>157</v>
      </c>
      <c r="E123" s="226" t="s">
        <v>1558</v>
      </c>
      <c r="F123" s="227" t="s">
        <v>1559</v>
      </c>
      <c r="G123" s="228" t="s">
        <v>334</v>
      </c>
      <c r="H123" s="229">
        <v>11</v>
      </c>
      <c r="I123" s="230"/>
      <c r="J123" s="230"/>
      <c r="K123" s="231">
        <f>ROUND(P123*H123,2)</f>
        <v>0</v>
      </c>
      <c r="L123" s="227" t="s">
        <v>218</v>
      </c>
      <c r="M123" s="45"/>
      <c r="N123" s="232" t="s">
        <v>1</v>
      </c>
      <c r="O123" s="233" t="s">
        <v>38</v>
      </c>
      <c r="P123" s="234">
        <f>I123+J123</f>
        <v>0</v>
      </c>
      <c r="Q123" s="234">
        <f>ROUND(I123*H123,2)</f>
        <v>0</v>
      </c>
      <c r="R123" s="234">
        <f>ROUND(J123*H123,2)</f>
        <v>0</v>
      </c>
      <c r="S123" s="92"/>
      <c r="T123" s="235">
        <f>S123*H123</f>
        <v>0</v>
      </c>
      <c r="U123" s="235">
        <v>0</v>
      </c>
      <c r="V123" s="235">
        <f>U123*H123</f>
        <v>0</v>
      </c>
      <c r="W123" s="235">
        <v>0</v>
      </c>
      <c r="X123" s="236">
        <f>W123*H123</f>
        <v>0</v>
      </c>
      <c r="Y123" s="39"/>
      <c r="Z123" s="39"/>
      <c r="AA123" s="39"/>
      <c r="AB123" s="39"/>
      <c r="AC123" s="39"/>
      <c r="AD123" s="39"/>
      <c r="AE123" s="39"/>
      <c r="AR123" s="237" t="s">
        <v>173</v>
      </c>
      <c r="AT123" s="237" t="s">
        <v>157</v>
      </c>
      <c r="AU123" s="237" t="s">
        <v>85</v>
      </c>
      <c r="AY123" s="18" t="s">
        <v>156</v>
      </c>
      <c r="BE123" s="238">
        <f>IF(O123="základní",K123,0)</f>
        <v>0</v>
      </c>
      <c r="BF123" s="238">
        <f>IF(O123="snížená",K123,0)</f>
        <v>0</v>
      </c>
      <c r="BG123" s="238">
        <f>IF(O123="zákl. přenesená",K123,0)</f>
        <v>0</v>
      </c>
      <c r="BH123" s="238">
        <f>IF(O123="sníž. přenesená",K123,0)</f>
        <v>0</v>
      </c>
      <c r="BI123" s="238">
        <f>IF(O123="nulová",K123,0)</f>
        <v>0</v>
      </c>
      <c r="BJ123" s="18" t="s">
        <v>83</v>
      </c>
      <c r="BK123" s="238">
        <f>ROUND(P123*H123,2)</f>
        <v>0</v>
      </c>
      <c r="BL123" s="18" t="s">
        <v>173</v>
      </c>
      <c r="BM123" s="237" t="s">
        <v>85</v>
      </c>
    </row>
    <row r="124" s="2" customFormat="1" ht="21.75" customHeight="1">
      <c r="A124" s="39"/>
      <c r="B124" s="40"/>
      <c r="C124" s="264" t="s">
        <v>85</v>
      </c>
      <c r="D124" s="264" t="s">
        <v>291</v>
      </c>
      <c r="E124" s="265" t="s">
        <v>1560</v>
      </c>
      <c r="F124" s="266" t="s">
        <v>1561</v>
      </c>
      <c r="G124" s="267" t="s">
        <v>334</v>
      </c>
      <c r="H124" s="268">
        <v>8</v>
      </c>
      <c r="I124" s="269"/>
      <c r="J124" s="270"/>
      <c r="K124" s="271">
        <f>ROUND(P124*H124,2)</f>
        <v>0</v>
      </c>
      <c r="L124" s="266" t="s">
        <v>1</v>
      </c>
      <c r="M124" s="272"/>
      <c r="N124" s="273" t="s">
        <v>1</v>
      </c>
      <c r="O124" s="233" t="s">
        <v>38</v>
      </c>
      <c r="P124" s="234">
        <f>I124+J124</f>
        <v>0</v>
      </c>
      <c r="Q124" s="234">
        <f>ROUND(I124*H124,2)</f>
        <v>0</v>
      </c>
      <c r="R124" s="234">
        <f>ROUND(J124*H124,2)</f>
        <v>0</v>
      </c>
      <c r="S124" s="92"/>
      <c r="T124" s="235">
        <f>S124*H124</f>
        <v>0</v>
      </c>
      <c r="U124" s="235">
        <v>0</v>
      </c>
      <c r="V124" s="235">
        <f>U124*H124</f>
        <v>0</v>
      </c>
      <c r="W124" s="235">
        <v>0</v>
      </c>
      <c r="X124" s="236">
        <f>W124*H124</f>
        <v>0</v>
      </c>
      <c r="Y124" s="39"/>
      <c r="Z124" s="39"/>
      <c r="AA124" s="39"/>
      <c r="AB124" s="39"/>
      <c r="AC124" s="39"/>
      <c r="AD124" s="39"/>
      <c r="AE124" s="39"/>
      <c r="AR124" s="237" t="s">
        <v>266</v>
      </c>
      <c r="AT124" s="237" t="s">
        <v>291</v>
      </c>
      <c r="AU124" s="237" t="s">
        <v>85</v>
      </c>
      <c r="AY124" s="18" t="s">
        <v>156</v>
      </c>
      <c r="BE124" s="238">
        <f>IF(O124="základní",K124,0)</f>
        <v>0</v>
      </c>
      <c r="BF124" s="238">
        <f>IF(O124="snížená",K124,0)</f>
        <v>0</v>
      </c>
      <c r="BG124" s="238">
        <f>IF(O124="zákl. přenesená",K124,0)</f>
        <v>0</v>
      </c>
      <c r="BH124" s="238">
        <f>IF(O124="sníž. přenesená",K124,0)</f>
        <v>0</v>
      </c>
      <c r="BI124" s="238">
        <f>IF(O124="nulová",K124,0)</f>
        <v>0</v>
      </c>
      <c r="BJ124" s="18" t="s">
        <v>83</v>
      </c>
      <c r="BK124" s="238">
        <f>ROUND(P124*H124,2)</f>
        <v>0</v>
      </c>
      <c r="BL124" s="18" t="s">
        <v>173</v>
      </c>
      <c r="BM124" s="237" t="s">
        <v>173</v>
      </c>
    </row>
    <row r="125" s="12" customFormat="1">
      <c r="A125" s="12"/>
      <c r="B125" s="239"/>
      <c r="C125" s="240"/>
      <c r="D125" s="241" t="s">
        <v>163</v>
      </c>
      <c r="E125" s="242" t="s">
        <v>1</v>
      </c>
      <c r="F125" s="243" t="s">
        <v>1562</v>
      </c>
      <c r="G125" s="240"/>
      <c r="H125" s="244">
        <v>8</v>
      </c>
      <c r="I125" s="245"/>
      <c r="J125" s="245"/>
      <c r="K125" s="240"/>
      <c r="L125" s="240"/>
      <c r="M125" s="246"/>
      <c r="N125" s="247"/>
      <c r="O125" s="248"/>
      <c r="P125" s="248"/>
      <c r="Q125" s="248"/>
      <c r="R125" s="248"/>
      <c r="S125" s="248"/>
      <c r="T125" s="248"/>
      <c r="U125" s="248"/>
      <c r="V125" s="248"/>
      <c r="W125" s="248"/>
      <c r="X125" s="249"/>
      <c r="Y125" s="12"/>
      <c r="Z125" s="12"/>
      <c r="AA125" s="12"/>
      <c r="AB125" s="12"/>
      <c r="AC125" s="12"/>
      <c r="AD125" s="12"/>
      <c r="AE125" s="12"/>
      <c r="AT125" s="250" t="s">
        <v>163</v>
      </c>
      <c r="AU125" s="250" t="s">
        <v>85</v>
      </c>
      <c r="AV125" s="12" t="s">
        <v>85</v>
      </c>
      <c r="AW125" s="12" t="s">
        <v>5</v>
      </c>
      <c r="AX125" s="12" t="s">
        <v>75</v>
      </c>
      <c r="AY125" s="250" t="s">
        <v>156</v>
      </c>
    </row>
    <row r="126" s="14" customFormat="1">
      <c r="A126" s="14"/>
      <c r="B126" s="278"/>
      <c r="C126" s="279"/>
      <c r="D126" s="241" t="s">
        <v>163</v>
      </c>
      <c r="E126" s="280" t="s">
        <v>1</v>
      </c>
      <c r="F126" s="281" t="s">
        <v>741</v>
      </c>
      <c r="G126" s="279"/>
      <c r="H126" s="282">
        <v>8</v>
      </c>
      <c r="I126" s="283"/>
      <c r="J126" s="283"/>
      <c r="K126" s="279"/>
      <c r="L126" s="279"/>
      <c r="M126" s="284"/>
      <c r="N126" s="285"/>
      <c r="O126" s="286"/>
      <c r="P126" s="286"/>
      <c r="Q126" s="286"/>
      <c r="R126" s="286"/>
      <c r="S126" s="286"/>
      <c r="T126" s="286"/>
      <c r="U126" s="286"/>
      <c r="V126" s="286"/>
      <c r="W126" s="286"/>
      <c r="X126" s="287"/>
      <c r="Y126" s="14"/>
      <c r="Z126" s="14"/>
      <c r="AA126" s="14"/>
      <c r="AB126" s="14"/>
      <c r="AC126" s="14"/>
      <c r="AD126" s="14"/>
      <c r="AE126" s="14"/>
      <c r="AT126" s="288" t="s">
        <v>163</v>
      </c>
      <c r="AU126" s="288" t="s">
        <v>85</v>
      </c>
      <c r="AV126" s="14" t="s">
        <v>173</v>
      </c>
      <c r="AW126" s="14" t="s">
        <v>5</v>
      </c>
      <c r="AX126" s="14" t="s">
        <v>83</v>
      </c>
      <c r="AY126" s="288" t="s">
        <v>156</v>
      </c>
    </row>
    <row r="127" s="2" customFormat="1" ht="21.75" customHeight="1">
      <c r="A127" s="39"/>
      <c r="B127" s="40"/>
      <c r="C127" s="264" t="s">
        <v>168</v>
      </c>
      <c r="D127" s="264" t="s">
        <v>291</v>
      </c>
      <c r="E127" s="265" t="s">
        <v>1563</v>
      </c>
      <c r="F127" s="266" t="s">
        <v>1564</v>
      </c>
      <c r="G127" s="267" t="s">
        <v>334</v>
      </c>
      <c r="H127" s="268">
        <v>1</v>
      </c>
      <c r="I127" s="269"/>
      <c r="J127" s="270"/>
      <c r="K127" s="271">
        <f>ROUND(P127*H127,2)</f>
        <v>0</v>
      </c>
      <c r="L127" s="266" t="s">
        <v>1</v>
      </c>
      <c r="M127" s="272"/>
      <c r="N127" s="273" t="s">
        <v>1</v>
      </c>
      <c r="O127" s="233" t="s">
        <v>38</v>
      </c>
      <c r="P127" s="234">
        <f>I127+J127</f>
        <v>0</v>
      </c>
      <c r="Q127" s="234">
        <f>ROUND(I127*H127,2)</f>
        <v>0</v>
      </c>
      <c r="R127" s="234">
        <f>ROUND(J127*H127,2)</f>
        <v>0</v>
      </c>
      <c r="S127" s="92"/>
      <c r="T127" s="235">
        <f>S127*H127</f>
        <v>0</v>
      </c>
      <c r="U127" s="235">
        <v>0</v>
      </c>
      <c r="V127" s="235">
        <f>U127*H127</f>
        <v>0</v>
      </c>
      <c r="W127" s="235">
        <v>0</v>
      </c>
      <c r="X127" s="236">
        <f>W127*H127</f>
        <v>0</v>
      </c>
      <c r="Y127" s="39"/>
      <c r="Z127" s="39"/>
      <c r="AA127" s="39"/>
      <c r="AB127" s="39"/>
      <c r="AC127" s="39"/>
      <c r="AD127" s="39"/>
      <c r="AE127" s="39"/>
      <c r="AR127" s="237" t="s">
        <v>266</v>
      </c>
      <c r="AT127" s="237" t="s">
        <v>291</v>
      </c>
      <c r="AU127" s="237" t="s">
        <v>85</v>
      </c>
      <c r="AY127" s="18" t="s">
        <v>156</v>
      </c>
      <c r="BE127" s="238">
        <f>IF(O127="základní",K127,0)</f>
        <v>0</v>
      </c>
      <c r="BF127" s="238">
        <f>IF(O127="snížená",K127,0)</f>
        <v>0</v>
      </c>
      <c r="BG127" s="238">
        <f>IF(O127="zákl. přenesená",K127,0)</f>
        <v>0</v>
      </c>
      <c r="BH127" s="238">
        <f>IF(O127="sníž. přenesená",K127,0)</f>
        <v>0</v>
      </c>
      <c r="BI127" s="238">
        <f>IF(O127="nulová",K127,0)</f>
        <v>0</v>
      </c>
      <c r="BJ127" s="18" t="s">
        <v>83</v>
      </c>
      <c r="BK127" s="238">
        <f>ROUND(P127*H127,2)</f>
        <v>0</v>
      </c>
      <c r="BL127" s="18" t="s">
        <v>173</v>
      </c>
      <c r="BM127" s="237" t="s">
        <v>630</v>
      </c>
    </row>
    <row r="128" s="12" customFormat="1">
      <c r="A128" s="12"/>
      <c r="B128" s="239"/>
      <c r="C128" s="240"/>
      <c r="D128" s="241" t="s">
        <v>163</v>
      </c>
      <c r="E128" s="242" t="s">
        <v>1</v>
      </c>
      <c r="F128" s="243" t="s">
        <v>1565</v>
      </c>
      <c r="G128" s="240"/>
      <c r="H128" s="244">
        <v>1</v>
      </c>
      <c r="I128" s="245"/>
      <c r="J128" s="245"/>
      <c r="K128" s="240"/>
      <c r="L128" s="240"/>
      <c r="M128" s="246"/>
      <c r="N128" s="247"/>
      <c r="O128" s="248"/>
      <c r="P128" s="248"/>
      <c r="Q128" s="248"/>
      <c r="R128" s="248"/>
      <c r="S128" s="248"/>
      <c r="T128" s="248"/>
      <c r="U128" s="248"/>
      <c r="V128" s="248"/>
      <c r="W128" s="248"/>
      <c r="X128" s="249"/>
      <c r="Y128" s="12"/>
      <c r="Z128" s="12"/>
      <c r="AA128" s="12"/>
      <c r="AB128" s="12"/>
      <c r="AC128" s="12"/>
      <c r="AD128" s="12"/>
      <c r="AE128" s="12"/>
      <c r="AT128" s="250" t="s">
        <v>163</v>
      </c>
      <c r="AU128" s="250" t="s">
        <v>85</v>
      </c>
      <c r="AV128" s="12" t="s">
        <v>85</v>
      </c>
      <c r="AW128" s="12" t="s">
        <v>5</v>
      </c>
      <c r="AX128" s="12" t="s">
        <v>75</v>
      </c>
      <c r="AY128" s="250" t="s">
        <v>156</v>
      </c>
    </row>
    <row r="129" s="14" customFormat="1">
      <c r="A129" s="14"/>
      <c r="B129" s="278"/>
      <c r="C129" s="279"/>
      <c r="D129" s="241" t="s">
        <v>163</v>
      </c>
      <c r="E129" s="280" t="s">
        <v>1</v>
      </c>
      <c r="F129" s="281" t="s">
        <v>741</v>
      </c>
      <c r="G129" s="279"/>
      <c r="H129" s="282">
        <v>1</v>
      </c>
      <c r="I129" s="283"/>
      <c r="J129" s="283"/>
      <c r="K129" s="279"/>
      <c r="L129" s="279"/>
      <c r="M129" s="284"/>
      <c r="N129" s="285"/>
      <c r="O129" s="286"/>
      <c r="P129" s="286"/>
      <c r="Q129" s="286"/>
      <c r="R129" s="286"/>
      <c r="S129" s="286"/>
      <c r="T129" s="286"/>
      <c r="U129" s="286"/>
      <c r="V129" s="286"/>
      <c r="W129" s="286"/>
      <c r="X129" s="287"/>
      <c r="Y129" s="14"/>
      <c r="Z129" s="14"/>
      <c r="AA129" s="14"/>
      <c r="AB129" s="14"/>
      <c r="AC129" s="14"/>
      <c r="AD129" s="14"/>
      <c r="AE129" s="14"/>
      <c r="AT129" s="288" t="s">
        <v>163</v>
      </c>
      <c r="AU129" s="288" t="s">
        <v>85</v>
      </c>
      <c r="AV129" s="14" t="s">
        <v>173</v>
      </c>
      <c r="AW129" s="14" t="s">
        <v>5</v>
      </c>
      <c r="AX129" s="14" t="s">
        <v>83</v>
      </c>
      <c r="AY129" s="288" t="s">
        <v>156</v>
      </c>
    </row>
    <row r="130" s="2" customFormat="1" ht="21.75" customHeight="1">
      <c r="A130" s="39"/>
      <c r="B130" s="40"/>
      <c r="C130" s="264" t="s">
        <v>173</v>
      </c>
      <c r="D130" s="264" t="s">
        <v>291</v>
      </c>
      <c r="E130" s="265" t="s">
        <v>1566</v>
      </c>
      <c r="F130" s="266" t="s">
        <v>1567</v>
      </c>
      <c r="G130" s="267" t="s">
        <v>334</v>
      </c>
      <c r="H130" s="268">
        <v>2</v>
      </c>
      <c r="I130" s="269"/>
      <c r="J130" s="270"/>
      <c r="K130" s="271">
        <f>ROUND(P130*H130,2)</f>
        <v>0</v>
      </c>
      <c r="L130" s="266" t="s">
        <v>1</v>
      </c>
      <c r="M130" s="272"/>
      <c r="N130" s="273" t="s">
        <v>1</v>
      </c>
      <c r="O130" s="233" t="s">
        <v>38</v>
      </c>
      <c r="P130" s="234">
        <f>I130+J130</f>
        <v>0</v>
      </c>
      <c r="Q130" s="234">
        <f>ROUND(I130*H130,2)</f>
        <v>0</v>
      </c>
      <c r="R130" s="234">
        <f>ROUND(J130*H130,2)</f>
        <v>0</v>
      </c>
      <c r="S130" s="92"/>
      <c r="T130" s="235">
        <f>S130*H130</f>
        <v>0</v>
      </c>
      <c r="U130" s="235">
        <v>0</v>
      </c>
      <c r="V130" s="235">
        <f>U130*H130</f>
        <v>0</v>
      </c>
      <c r="W130" s="235">
        <v>0</v>
      </c>
      <c r="X130" s="236">
        <f>W130*H130</f>
        <v>0</v>
      </c>
      <c r="Y130" s="39"/>
      <c r="Z130" s="39"/>
      <c r="AA130" s="39"/>
      <c r="AB130" s="39"/>
      <c r="AC130" s="39"/>
      <c r="AD130" s="39"/>
      <c r="AE130" s="39"/>
      <c r="AR130" s="237" t="s">
        <v>266</v>
      </c>
      <c r="AT130" s="237" t="s">
        <v>291</v>
      </c>
      <c r="AU130" s="237" t="s">
        <v>85</v>
      </c>
      <c r="AY130" s="18" t="s">
        <v>156</v>
      </c>
      <c r="BE130" s="238">
        <f>IF(O130="základní",K130,0)</f>
        <v>0</v>
      </c>
      <c r="BF130" s="238">
        <f>IF(O130="snížená",K130,0)</f>
        <v>0</v>
      </c>
      <c r="BG130" s="238">
        <f>IF(O130="zákl. přenesená",K130,0)</f>
        <v>0</v>
      </c>
      <c r="BH130" s="238">
        <f>IF(O130="sníž. přenesená",K130,0)</f>
        <v>0</v>
      </c>
      <c r="BI130" s="238">
        <f>IF(O130="nulová",K130,0)</f>
        <v>0</v>
      </c>
      <c r="BJ130" s="18" t="s">
        <v>83</v>
      </c>
      <c r="BK130" s="238">
        <f>ROUND(P130*H130,2)</f>
        <v>0</v>
      </c>
      <c r="BL130" s="18" t="s">
        <v>173</v>
      </c>
      <c r="BM130" s="237" t="s">
        <v>266</v>
      </c>
    </row>
    <row r="131" s="12" customFormat="1">
      <c r="A131" s="12"/>
      <c r="B131" s="239"/>
      <c r="C131" s="240"/>
      <c r="D131" s="241" t="s">
        <v>163</v>
      </c>
      <c r="E131" s="242" t="s">
        <v>1</v>
      </c>
      <c r="F131" s="243" t="s">
        <v>1568</v>
      </c>
      <c r="G131" s="240"/>
      <c r="H131" s="244">
        <v>2</v>
      </c>
      <c r="I131" s="245"/>
      <c r="J131" s="245"/>
      <c r="K131" s="240"/>
      <c r="L131" s="240"/>
      <c r="M131" s="246"/>
      <c r="N131" s="247"/>
      <c r="O131" s="248"/>
      <c r="P131" s="248"/>
      <c r="Q131" s="248"/>
      <c r="R131" s="248"/>
      <c r="S131" s="248"/>
      <c r="T131" s="248"/>
      <c r="U131" s="248"/>
      <c r="V131" s="248"/>
      <c r="W131" s="248"/>
      <c r="X131" s="249"/>
      <c r="Y131" s="12"/>
      <c r="Z131" s="12"/>
      <c r="AA131" s="12"/>
      <c r="AB131" s="12"/>
      <c r="AC131" s="12"/>
      <c r="AD131" s="12"/>
      <c r="AE131" s="12"/>
      <c r="AT131" s="250" t="s">
        <v>163</v>
      </c>
      <c r="AU131" s="250" t="s">
        <v>85</v>
      </c>
      <c r="AV131" s="12" t="s">
        <v>85</v>
      </c>
      <c r="AW131" s="12" t="s">
        <v>5</v>
      </c>
      <c r="AX131" s="12" t="s">
        <v>75</v>
      </c>
      <c r="AY131" s="250" t="s">
        <v>156</v>
      </c>
    </row>
    <row r="132" s="14" customFormat="1">
      <c r="A132" s="14"/>
      <c r="B132" s="278"/>
      <c r="C132" s="279"/>
      <c r="D132" s="241" t="s">
        <v>163</v>
      </c>
      <c r="E132" s="280" t="s">
        <v>1</v>
      </c>
      <c r="F132" s="281" t="s">
        <v>741</v>
      </c>
      <c r="G132" s="279"/>
      <c r="H132" s="282">
        <v>2</v>
      </c>
      <c r="I132" s="283"/>
      <c r="J132" s="283"/>
      <c r="K132" s="279"/>
      <c r="L132" s="279"/>
      <c r="M132" s="284"/>
      <c r="N132" s="285"/>
      <c r="O132" s="286"/>
      <c r="P132" s="286"/>
      <c r="Q132" s="286"/>
      <c r="R132" s="286"/>
      <c r="S132" s="286"/>
      <c r="T132" s="286"/>
      <c r="U132" s="286"/>
      <c r="V132" s="286"/>
      <c r="W132" s="286"/>
      <c r="X132" s="287"/>
      <c r="Y132" s="14"/>
      <c r="Z132" s="14"/>
      <c r="AA132" s="14"/>
      <c r="AB132" s="14"/>
      <c r="AC132" s="14"/>
      <c r="AD132" s="14"/>
      <c r="AE132" s="14"/>
      <c r="AT132" s="288" t="s">
        <v>163</v>
      </c>
      <c r="AU132" s="288" t="s">
        <v>85</v>
      </c>
      <c r="AV132" s="14" t="s">
        <v>173</v>
      </c>
      <c r="AW132" s="14" t="s">
        <v>5</v>
      </c>
      <c r="AX132" s="14" t="s">
        <v>83</v>
      </c>
      <c r="AY132" s="288" t="s">
        <v>156</v>
      </c>
    </row>
    <row r="133" s="2" customFormat="1" ht="24.15" customHeight="1">
      <c r="A133" s="39"/>
      <c r="B133" s="40"/>
      <c r="C133" s="225" t="s">
        <v>630</v>
      </c>
      <c r="D133" s="225" t="s">
        <v>157</v>
      </c>
      <c r="E133" s="226" t="s">
        <v>1569</v>
      </c>
      <c r="F133" s="227" t="s">
        <v>1570</v>
      </c>
      <c r="G133" s="228" t="s">
        <v>334</v>
      </c>
      <c r="H133" s="229">
        <v>10</v>
      </c>
      <c r="I133" s="230"/>
      <c r="J133" s="230"/>
      <c r="K133" s="231">
        <f>ROUND(P133*H133,2)</f>
        <v>0</v>
      </c>
      <c r="L133" s="227" t="s">
        <v>218</v>
      </c>
      <c r="M133" s="45"/>
      <c r="N133" s="232" t="s">
        <v>1</v>
      </c>
      <c r="O133" s="233" t="s">
        <v>38</v>
      </c>
      <c r="P133" s="234">
        <f>I133+J133</f>
        <v>0</v>
      </c>
      <c r="Q133" s="234">
        <f>ROUND(I133*H133,2)</f>
        <v>0</v>
      </c>
      <c r="R133" s="234">
        <f>ROUND(J133*H133,2)</f>
        <v>0</v>
      </c>
      <c r="S133" s="92"/>
      <c r="T133" s="235">
        <f>S133*H133</f>
        <v>0</v>
      </c>
      <c r="U133" s="235">
        <v>0</v>
      </c>
      <c r="V133" s="235">
        <f>U133*H133</f>
        <v>0</v>
      </c>
      <c r="W133" s="235">
        <v>0</v>
      </c>
      <c r="X133" s="236">
        <f>W133*H133</f>
        <v>0</v>
      </c>
      <c r="Y133" s="39"/>
      <c r="Z133" s="39"/>
      <c r="AA133" s="39"/>
      <c r="AB133" s="39"/>
      <c r="AC133" s="39"/>
      <c r="AD133" s="39"/>
      <c r="AE133" s="39"/>
      <c r="AR133" s="237" t="s">
        <v>173</v>
      </c>
      <c r="AT133" s="237" t="s">
        <v>157</v>
      </c>
      <c r="AU133" s="237" t="s">
        <v>85</v>
      </c>
      <c r="AY133" s="18" t="s">
        <v>156</v>
      </c>
      <c r="BE133" s="238">
        <f>IF(O133="základní",K133,0)</f>
        <v>0</v>
      </c>
      <c r="BF133" s="238">
        <f>IF(O133="snížená",K133,0)</f>
        <v>0</v>
      </c>
      <c r="BG133" s="238">
        <f>IF(O133="zákl. přenesená",K133,0)</f>
        <v>0</v>
      </c>
      <c r="BH133" s="238">
        <f>IF(O133="sníž. přenesená",K133,0)</f>
        <v>0</v>
      </c>
      <c r="BI133" s="238">
        <f>IF(O133="nulová",K133,0)</f>
        <v>0</v>
      </c>
      <c r="BJ133" s="18" t="s">
        <v>83</v>
      </c>
      <c r="BK133" s="238">
        <f>ROUND(P133*H133,2)</f>
        <v>0</v>
      </c>
      <c r="BL133" s="18" t="s">
        <v>173</v>
      </c>
      <c r="BM133" s="237" t="s">
        <v>271</v>
      </c>
    </row>
    <row r="134" s="2" customFormat="1" ht="24.15" customHeight="1">
      <c r="A134" s="39"/>
      <c r="B134" s="40"/>
      <c r="C134" s="264" t="s">
        <v>266</v>
      </c>
      <c r="D134" s="264" t="s">
        <v>291</v>
      </c>
      <c r="E134" s="265" t="s">
        <v>1571</v>
      </c>
      <c r="F134" s="266" t="s">
        <v>1572</v>
      </c>
      <c r="G134" s="267" t="s">
        <v>334</v>
      </c>
      <c r="H134" s="268">
        <v>9</v>
      </c>
      <c r="I134" s="269"/>
      <c r="J134" s="270"/>
      <c r="K134" s="271">
        <f>ROUND(P134*H134,2)</f>
        <v>0</v>
      </c>
      <c r="L134" s="266" t="s">
        <v>198</v>
      </c>
      <c r="M134" s="272"/>
      <c r="N134" s="273" t="s">
        <v>1</v>
      </c>
      <c r="O134" s="233" t="s">
        <v>38</v>
      </c>
      <c r="P134" s="234">
        <f>I134+J134</f>
        <v>0</v>
      </c>
      <c r="Q134" s="234">
        <f>ROUND(I134*H134,2)</f>
        <v>0</v>
      </c>
      <c r="R134" s="234">
        <f>ROUND(J134*H134,2)</f>
        <v>0</v>
      </c>
      <c r="S134" s="92"/>
      <c r="T134" s="235">
        <f>S134*H134</f>
        <v>0</v>
      </c>
      <c r="U134" s="235">
        <v>0</v>
      </c>
      <c r="V134" s="235">
        <f>U134*H134</f>
        <v>0</v>
      </c>
      <c r="W134" s="235">
        <v>0</v>
      </c>
      <c r="X134" s="236">
        <f>W134*H134</f>
        <v>0</v>
      </c>
      <c r="Y134" s="39"/>
      <c r="Z134" s="39"/>
      <c r="AA134" s="39"/>
      <c r="AB134" s="39"/>
      <c r="AC134" s="39"/>
      <c r="AD134" s="39"/>
      <c r="AE134" s="39"/>
      <c r="AR134" s="237" t="s">
        <v>266</v>
      </c>
      <c r="AT134" s="237" t="s">
        <v>291</v>
      </c>
      <c r="AU134" s="237" t="s">
        <v>85</v>
      </c>
      <c r="AY134" s="18" t="s">
        <v>156</v>
      </c>
      <c r="BE134" s="238">
        <f>IF(O134="základní",K134,0)</f>
        <v>0</v>
      </c>
      <c r="BF134" s="238">
        <f>IF(O134="snížená",K134,0)</f>
        <v>0</v>
      </c>
      <c r="BG134" s="238">
        <f>IF(O134="zákl. přenesená",K134,0)</f>
        <v>0</v>
      </c>
      <c r="BH134" s="238">
        <f>IF(O134="sníž. přenesená",K134,0)</f>
        <v>0</v>
      </c>
      <c r="BI134" s="238">
        <f>IF(O134="nulová",K134,0)</f>
        <v>0</v>
      </c>
      <c r="BJ134" s="18" t="s">
        <v>83</v>
      </c>
      <c r="BK134" s="238">
        <f>ROUND(P134*H134,2)</f>
        <v>0</v>
      </c>
      <c r="BL134" s="18" t="s">
        <v>173</v>
      </c>
      <c r="BM134" s="237" t="s">
        <v>9</v>
      </c>
    </row>
    <row r="135" s="12" customFormat="1">
      <c r="A135" s="12"/>
      <c r="B135" s="239"/>
      <c r="C135" s="240"/>
      <c r="D135" s="241" t="s">
        <v>163</v>
      </c>
      <c r="E135" s="242" t="s">
        <v>1</v>
      </c>
      <c r="F135" s="243" t="s">
        <v>1573</v>
      </c>
      <c r="G135" s="240"/>
      <c r="H135" s="244">
        <v>9</v>
      </c>
      <c r="I135" s="245"/>
      <c r="J135" s="245"/>
      <c r="K135" s="240"/>
      <c r="L135" s="240"/>
      <c r="M135" s="246"/>
      <c r="N135" s="247"/>
      <c r="O135" s="248"/>
      <c r="P135" s="248"/>
      <c r="Q135" s="248"/>
      <c r="R135" s="248"/>
      <c r="S135" s="248"/>
      <c r="T135" s="248"/>
      <c r="U135" s="248"/>
      <c r="V135" s="248"/>
      <c r="W135" s="248"/>
      <c r="X135" s="249"/>
      <c r="Y135" s="12"/>
      <c r="Z135" s="12"/>
      <c r="AA135" s="12"/>
      <c r="AB135" s="12"/>
      <c r="AC135" s="12"/>
      <c r="AD135" s="12"/>
      <c r="AE135" s="12"/>
      <c r="AT135" s="250" t="s">
        <v>163</v>
      </c>
      <c r="AU135" s="250" t="s">
        <v>85</v>
      </c>
      <c r="AV135" s="12" t="s">
        <v>85</v>
      </c>
      <c r="AW135" s="12" t="s">
        <v>5</v>
      </c>
      <c r="AX135" s="12" t="s">
        <v>75</v>
      </c>
      <c r="AY135" s="250" t="s">
        <v>156</v>
      </c>
    </row>
    <row r="136" s="14" customFormat="1">
      <c r="A136" s="14"/>
      <c r="B136" s="278"/>
      <c r="C136" s="279"/>
      <c r="D136" s="241" t="s">
        <v>163</v>
      </c>
      <c r="E136" s="280" t="s">
        <v>1</v>
      </c>
      <c r="F136" s="281" t="s">
        <v>741</v>
      </c>
      <c r="G136" s="279"/>
      <c r="H136" s="282">
        <v>9</v>
      </c>
      <c r="I136" s="283"/>
      <c r="J136" s="283"/>
      <c r="K136" s="279"/>
      <c r="L136" s="279"/>
      <c r="M136" s="284"/>
      <c r="N136" s="285"/>
      <c r="O136" s="286"/>
      <c r="P136" s="286"/>
      <c r="Q136" s="286"/>
      <c r="R136" s="286"/>
      <c r="S136" s="286"/>
      <c r="T136" s="286"/>
      <c r="U136" s="286"/>
      <c r="V136" s="286"/>
      <c r="W136" s="286"/>
      <c r="X136" s="287"/>
      <c r="Y136" s="14"/>
      <c r="Z136" s="14"/>
      <c r="AA136" s="14"/>
      <c r="AB136" s="14"/>
      <c r="AC136" s="14"/>
      <c r="AD136" s="14"/>
      <c r="AE136" s="14"/>
      <c r="AT136" s="288" t="s">
        <v>163</v>
      </c>
      <c r="AU136" s="288" t="s">
        <v>85</v>
      </c>
      <c r="AV136" s="14" t="s">
        <v>173</v>
      </c>
      <c r="AW136" s="14" t="s">
        <v>5</v>
      </c>
      <c r="AX136" s="14" t="s">
        <v>83</v>
      </c>
      <c r="AY136" s="288" t="s">
        <v>156</v>
      </c>
    </row>
    <row r="137" s="2" customFormat="1" ht="24.15" customHeight="1">
      <c r="A137" s="39"/>
      <c r="B137" s="40"/>
      <c r="C137" s="264" t="s">
        <v>240</v>
      </c>
      <c r="D137" s="264" t="s">
        <v>291</v>
      </c>
      <c r="E137" s="265" t="s">
        <v>1574</v>
      </c>
      <c r="F137" s="266" t="s">
        <v>1575</v>
      </c>
      <c r="G137" s="267" t="s">
        <v>334</v>
      </c>
      <c r="H137" s="268">
        <v>1</v>
      </c>
      <c r="I137" s="269"/>
      <c r="J137" s="270"/>
      <c r="K137" s="271">
        <f>ROUND(P137*H137,2)</f>
        <v>0</v>
      </c>
      <c r="L137" s="266" t="s">
        <v>218</v>
      </c>
      <c r="M137" s="272"/>
      <c r="N137" s="273" t="s">
        <v>1</v>
      </c>
      <c r="O137" s="233" t="s">
        <v>38</v>
      </c>
      <c r="P137" s="234">
        <f>I137+J137</f>
        <v>0</v>
      </c>
      <c r="Q137" s="234">
        <f>ROUND(I137*H137,2)</f>
        <v>0</v>
      </c>
      <c r="R137" s="234">
        <f>ROUND(J137*H137,2)</f>
        <v>0</v>
      </c>
      <c r="S137" s="92"/>
      <c r="T137" s="235">
        <f>S137*H137</f>
        <v>0</v>
      </c>
      <c r="U137" s="235">
        <v>0</v>
      </c>
      <c r="V137" s="235">
        <f>U137*H137</f>
        <v>0</v>
      </c>
      <c r="W137" s="235">
        <v>0</v>
      </c>
      <c r="X137" s="236">
        <f>W137*H137</f>
        <v>0</v>
      </c>
      <c r="Y137" s="39"/>
      <c r="Z137" s="39"/>
      <c r="AA137" s="39"/>
      <c r="AB137" s="39"/>
      <c r="AC137" s="39"/>
      <c r="AD137" s="39"/>
      <c r="AE137" s="39"/>
      <c r="AR137" s="237" t="s">
        <v>266</v>
      </c>
      <c r="AT137" s="237" t="s">
        <v>291</v>
      </c>
      <c r="AU137" s="237" t="s">
        <v>85</v>
      </c>
      <c r="AY137" s="18" t="s">
        <v>156</v>
      </c>
      <c r="BE137" s="238">
        <f>IF(O137="základní",K137,0)</f>
        <v>0</v>
      </c>
      <c r="BF137" s="238">
        <f>IF(O137="snížená",K137,0)</f>
        <v>0</v>
      </c>
      <c r="BG137" s="238">
        <f>IF(O137="zákl. přenesená",K137,0)</f>
        <v>0</v>
      </c>
      <c r="BH137" s="238">
        <f>IF(O137="sníž. přenesená",K137,0)</f>
        <v>0</v>
      </c>
      <c r="BI137" s="238">
        <f>IF(O137="nulová",K137,0)</f>
        <v>0</v>
      </c>
      <c r="BJ137" s="18" t="s">
        <v>83</v>
      </c>
      <c r="BK137" s="238">
        <f>ROUND(P137*H137,2)</f>
        <v>0</v>
      </c>
      <c r="BL137" s="18" t="s">
        <v>173</v>
      </c>
      <c r="BM137" s="237" t="s">
        <v>211</v>
      </c>
    </row>
    <row r="138" s="12" customFormat="1">
      <c r="A138" s="12"/>
      <c r="B138" s="239"/>
      <c r="C138" s="240"/>
      <c r="D138" s="241" t="s">
        <v>163</v>
      </c>
      <c r="E138" s="242" t="s">
        <v>1</v>
      </c>
      <c r="F138" s="243" t="s">
        <v>1576</v>
      </c>
      <c r="G138" s="240"/>
      <c r="H138" s="244">
        <v>1</v>
      </c>
      <c r="I138" s="245"/>
      <c r="J138" s="245"/>
      <c r="K138" s="240"/>
      <c r="L138" s="240"/>
      <c r="M138" s="246"/>
      <c r="N138" s="247"/>
      <c r="O138" s="248"/>
      <c r="P138" s="248"/>
      <c r="Q138" s="248"/>
      <c r="R138" s="248"/>
      <c r="S138" s="248"/>
      <c r="T138" s="248"/>
      <c r="U138" s="248"/>
      <c r="V138" s="248"/>
      <c r="W138" s="248"/>
      <c r="X138" s="249"/>
      <c r="Y138" s="12"/>
      <c r="Z138" s="12"/>
      <c r="AA138" s="12"/>
      <c r="AB138" s="12"/>
      <c r="AC138" s="12"/>
      <c r="AD138" s="12"/>
      <c r="AE138" s="12"/>
      <c r="AT138" s="250" t="s">
        <v>163</v>
      </c>
      <c r="AU138" s="250" t="s">
        <v>85</v>
      </c>
      <c r="AV138" s="12" t="s">
        <v>85</v>
      </c>
      <c r="AW138" s="12" t="s">
        <v>5</v>
      </c>
      <c r="AX138" s="12" t="s">
        <v>75</v>
      </c>
      <c r="AY138" s="250" t="s">
        <v>156</v>
      </c>
    </row>
    <row r="139" s="14" customFormat="1">
      <c r="A139" s="14"/>
      <c r="B139" s="278"/>
      <c r="C139" s="279"/>
      <c r="D139" s="241" t="s">
        <v>163</v>
      </c>
      <c r="E139" s="280" t="s">
        <v>1</v>
      </c>
      <c r="F139" s="281" t="s">
        <v>741</v>
      </c>
      <c r="G139" s="279"/>
      <c r="H139" s="282">
        <v>1</v>
      </c>
      <c r="I139" s="283"/>
      <c r="J139" s="283"/>
      <c r="K139" s="279"/>
      <c r="L139" s="279"/>
      <c r="M139" s="284"/>
      <c r="N139" s="285"/>
      <c r="O139" s="286"/>
      <c r="P139" s="286"/>
      <c r="Q139" s="286"/>
      <c r="R139" s="286"/>
      <c r="S139" s="286"/>
      <c r="T139" s="286"/>
      <c r="U139" s="286"/>
      <c r="V139" s="286"/>
      <c r="W139" s="286"/>
      <c r="X139" s="287"/>
      <c r="Y139" s="14"/>
      <c r="Z139" s="14"/>
      <c r="AA139" s="14"/>
      <c r="AB139" s="14"/>
      <c r="AC139" s="14"/>
      <c r="AD139" s="14"/>
      <c r="AE139" s="14"/>
      <c r="AT139" s="288" t="s">
        <v>163</v>
      </c>
      <c r="AU139" s="288" t="s">
        <v>85</v>
      </c>
      <c r="AV139" s="14" t="s">
        <v>173</v>
      </c>
      <c r="AW139" s="14" t="s">
        <v>5</v>
      </c>
      <c r="AX139" s="14" t="s">
        <v>83</v>
      </c>
      <c r="AY139" s="288" t="s">
        <v>156</v>
      </c>
    </row>
    <row r="140" s="2" customFormat="1" ht="24.15" customHeight="1">
      <c r="A140" s="39"/>
      <c r="B140" s="40"/>
      <c r="C140" s="225" t="s">
        <v>271</v>
      </c>
      <c r="D140" s="225" t="s">
        <v>157</v>
      </c>
      <c r="E140" s="226" t="s">
        <v>1577</v>
      </c>
      <c r="F140" s="227" t="s">
        <v>1578</v>
      </c>
      <c r="G140" s="228" t="s">
        <v>334</v>
      </c>
      <c r="H140" s="229">
        <v>11</v>
      </c>
      <c r="I140" s="230"/>
      <c r="J140" s="230"/>
      <c r="K140" s="231">
        <f>ROUND(P140*H140,2)</f>
        <v>0</v>
      </c>
      <c r="L140" s="227" t="s">
        <v>218</v>
      </c>
      <c r="M140" s="45"/>
      <c r="N140" s="232" t="s">
        <v>1</v>
      </c>
      <c r="O140" s="233" t="s">
        <v>38</v>
      </c>
      <c r="P140" s="234">
        <f>I140+J140</f>
        <v>0</v>
      </c>
      <c r="Q140" s="234">
        <f>ROUND(I140*H140,2)</f>
        <v>0</v>
      </c>
      <c r="R140" s="234">
        <f>ROUND(J140*H140,2)</f>
        <v>0</v>
      </c>
      <c r="S140" s="92"/>
      <c r="T140" s="235">
        <f>S140*H140</f>
        <v>0</v>
      </c>
      <c r="U140" s="235">
        <v>0</v>
      </c>
      <c r="V140" s="235">
        <f>U140*H140</f>
        <v>0</v>
      </c>
      <c r="W140" s="235">
        <v>0</v>
      </c>
      <c r="X140" s="236">
        <f>W140*H140</f>
        <v>0</v>
      </c>
      <c r="Y140" s="39"/>
      <c r="Z140" s="39"/>
      <c r="AA140" s="39"/>
      <c r="AB140" s="39"/>
      <c r="AC140" s="39"/>
      <c r="AD140" s="39"/>
      <c r="AE140" s="39"/>
      <c r="AR140" s="237" t="s">
        <v>173</v>
      </c>
      <c r="AT140" s="237" t="s">
        <v>157</v>
      </c>
      <c r="AU140" s="237" t="s">
        <v>85</v>
      </c>
      <c r="AY140" s="18" t="s">
        <v>156</v>
      </c>
      <c r="BE140" s="238">
        <f>IF(O140="základní",K140,0)</f>
        <v>0</v>
      </c>
      <c r="BF140" s="238">
        <f>IF(O140="snížená",K140,0)</f>
        <v>0</v>
      </c>
      <c r="BG140" s="238">
        <f>IF(O140="zákl. přenesená",K140,0)</f>
        <v>0</v>
      </c>
      <c r="BH140" s="238">
        <f>IF(O140="sníž. přenesená",K140,0)</f>
        <v>0</v>
      </c>
      <c r="BI140" s="238">
        <f>IF(O140="nulová",K140,0)</f>
        <v>0</v>
      </c>
      <c r="BJ140" s="18" t="s">
        <v>83</v>
      </c>
      <c r="BK140" s="238">
        <f>ROUND(P140*H140,2)</f>
        <v>0</v>
      </c>
      <c r="BL140" s="18" t="s">
        <v>173</v>
      </c>
      <c r="BM140" s="237" t="s">
        <v>643</v>
      </c>
    </row>
    <row r="141" s="2" customFormat="1" ht="33" customHeight="1">
      <c r="A141" s="39"/>
      <c r="B141" s="40"/>
      <c r="C141" s="264" t="s">
        <v>277</v>
      </c>
      <c r="D141" s="264" t="s">
        <v>291</v>
      </c>
      <c r="E141" s="265" t="s">
        <v>1579</v>
      </c>
      <c r="F141" s="266" t="s">
        <v>1580</v>
      </c>
      <c r="G141" s="267" t="s">
        <v>334</v>
      </c>
      <c r="H141" s="268">
        <v>8</v>
      </c>
      <c r="I141" s="269"/>
      <c r="J141" s="270"/>
      <c r="K141" s="271">
        <f>ROUND(P141*H141,2)</f>
        <v>0</v>
      </c>
      <c r="L141" s="266" t="s">
        <v>198</v>
      </c>
      <c r="M141" s="272"/>
      <c r="N141" s="273" t="s">
        <v>1</v>
      </c>
      <c r="O141" s="233" t="s">
        <v>38</v>
      </c>
      <c r="P141" s="234">
        <f>I141+J141</f>
        <v>0</v>
      </c>
      <c r="Q141" s="234">
        <f>ROUND(I141*H141,2)</f>
        <v>0</v>
      </c>
      <c r="R141" s="234">
        <f>ROUND(J141*H141,2)</f>
        <v>0</v>
      </c>
      <c r="S141" s="92"/>
      <c r="T141" s="235">
        <f>S141*H141</f>
        <v>0</v>
      </c>
      <c r="U141" s="235">
        <v>0</v>
      </c>
      <c r="V141" s="235">
        <f>U141*H141</f>
        <v>0</v>
      </c>
      <c r="W141" s="235">
        <v>0</v>
      </c>
      <c r="X141" s="236">
        <f>W141*H141</f>
        <v>0</v>
      </c>
      <c r="Y141" s="39"/>
      <c r="Z141" s="39"/>
      <c r="AA141" s="39"/>
      <c r="AB141" s="39"/>
      <c r="AC141" s="39"/>
      <c r="AD141" s="39"/>
      <c r="AE141" s="39"/>
      <c r="AR141" s="237" t="s">
        <v>266</v>
      </c>
      <c r="AT141" s="237" t="s">
        <v>291</v>
      </c>
      <c r="AU141" s="237" t="s">
        <v>85</v>
      </c>
      <c r="AY141" s="18" t="s">
        <v>156</v>
      </c>
      <c r="BE141" s="238">
        <f>IF(O141="základní",K141,0)</f>
        <v>0</v>
      </c>
      <c r="BF141" s="238">
        <f>IF(O141="snížená",K141,0)</f>
        <v>0</v>
      </c>
      <c r="BG141" s="238">
        <f>IF(O141="zákl. přenesená",K141,0)</f>
        <v>0</v>
      </c>
      <c r="BH141" s="238">
        <f>IF(O141="sníž. přenesená",K141,0)</f>
        <v>0</v>
      </c>
      <c r="BI141" s="238">
        <f>IF(O141="nulová",K141,0)</f>
        <v>0</v>
      </c>
      <c r="BJ141" s="18" t="s">
        <v>83</v>
      </c>
      <c r="BK141" s="238">
        <f>ROUND(P141*H141,2)</f>
        <v>0</v>
      </c>
      <c r="BL141" s="18" t="s">
        <v>173</v>
      </c>
      <c r="BM141" s="237" t="s">
        <v>245</v>
      </c>
    </row>
    <row r="142" s="2" customFormat="1" ht="24.15" customHeight="1">
      <c r="A142" s="39"/>
      <c r="B142" s="40"/>
      <c r="C142" s="264" t="s">
        <v>9</v>
      </c>
      <c r="D142" s="264" t="s">
        <v>291</v>
      </c>
      <c r="E142" s="265" t="s">
        <v>1581</v>
      </c>
      <c r="F142" s="266" t="s">
        <v>1582</v>
      </c>
      <c r="G142" s="267" t="s">
        <v>334</v>
      </c>
      <c r="H142" s="268">
        <v>3</v>
      </c>
      <c r="I142" s="269"/>
      <c r="J142" s="270"/>
      <c r="K142" s="271">
        <f>ROUND(P142*H142,2)</f>
        <v>0</v>
      </c>
      <c r="L142" s="266" t="s">
        <v>198</v>
      </c>
      <c r="M142" s="272"/>
      <c r="N142" s="273" t="s">
        <v>1</v>
      </c>
      <c r="O142" s="233" t="s">
        <v>38</v>
      </c>
      <c r="P142" s="234">
        <f>I142+J142</f>
        <v>0</v>
      </c>
      <c r="Q142" s="234">
        <f>ROUND(I142*H142,2)</f>
        <v>0</v>
      </c>
      <c r="R142" s="234">
        <f>ROUND(J142*H142,2)</f>
        <v>0</v>
      </c>
      <c r="S142" s="92"/>
      <c r="T142" s="235">
        <f>S142*H142</f>
        <v>0</v>
      </c>
      <c r="U142" s="235">
        <v>0</v>
      </c>
      <c r="V142" s="235">
        <f>U142*H142</f>
        <v>0</v>
      </c>
      <c r="W142" s="235">
        <v>0</v>
      </c>
      <c r="X142" s="236">
        <f>W142*H142</f>
        <v>0</v>
      </c>
      <c r="Y142" s="39"/>
      <c r="Z142" s="39"/>
      <c r="AA142" s="39"/>
      <c r="AB142" s="39"/>
      <c r="AC142" s="39"/>
      <c r="AD142" s="39"/>
      <c r="AE142" s="39"/>
      <c r="AR142" s="237" t="s">
        <v>266</v>
      </c>
      <c r="AT142" s="237" t="s">
        <v>291</v>
      </c>
      <c r="AU142" s="237" t="s">
        <v>85</v>
      </c>
      <c r="AY142" s="18" t="s">
        <v>156</v>
      </c>
      <c r="BE142" s="238">
        <f>IF(O142="základní",K142,0)</f>
        <v>0</v>
      </c>
      <c r="BF142" s="238">
        <f>IF(O142="snížená",K142,0)</f>
        <v>0</v>
      </c>
      <c r="BG142" s="238">
        <f>IF(O142="zákl. přenesená",K142,0)</f>
        <v>0</v>
      </c>
      <c r="BH142" s="238">
        <f>IF(O142="sníž. přenesená",K142,0)</f>
        <v>0</v>
      </c>
      <c r="BI142" s="238">
        <f>IF(O142="nulová",K142,0)</f>
        <v>0</v>
      </c>
      <c r="BJ142" s="18" t="s">
        <v>83</v>
      </c>
      <c r="BK142" s="238">
        <f>ROUND(P142*H142,2)</f>
        <v>0</v>
      </c>
      <c r="BL142" s="18" t="s">
        <v>173</v>
      </c>
      <c r="BM142" s="237" t="s">
        <v>649</v>
      </c>
    </row>
    <row r="143" s="12" customFormat="1">
      <c r="A143" s="12"/>
      <c r="B143" s="239"/>
      <c r="C143" s="240"/>
      <c r="D143" s="241" t="s">
        <v>163</v>
      </c>
      <c r="E143" s="242" t="s">
        <v>1</v>
      </c>
      <c r="F143" s="243" t="s">
        <v>1583</v>
      </c>
      <c r="G143" s="240"/>
      <c r="H143" s="244">
        <v>3</v>
      </c>
      <c r="I143" s="245"/>
      <c r="J143" s="245"/>
      <c r="K143" s="240"/>
      <c r="L143" s="240"/>
      <c r="M143" s="246"/>
      <c r="N143" s="247"/>
      <c r="O143" s="248"/>
      <c r="P143" s="248"/>
      <c r="Q143" s="248"/>
      <c r="R143" s="248"/>
      <c r="S143" s="248"/>
      <c r="T143" s="248"/>
      <c r="U143" s="248"/>
      <c r="V143" s="248"/>
      <c r="W143" s="248"/>
      <c r="X143" s="249"/>
      <c r="Y143" s="12"/>
      <c r="Z143" s="12"/>
      <c r="AA143" s="12"/>
      <c r="AB143" s="12"/>
      <c r="AC143" s="12"/>
      <c r="AD143" s="12"/>
      <c r="AE143" s="12"/>
      <c r="AT143" s="250" t="s">
        <v>163</v>
      </c>
      <c r="AU143" s="250" t="s">
        <v>85</v>
      </c>
      <c r="AV143" s="12" t="s">
        <v>85</v>
      </c>
      <c r="AW143" s="12" t="s">
        <v>5</v>
      </c>
      <c r="AX143" s="12" t="s">
        <v>75</v>
      </c>
      <c r="AY143" s="250" t="s">
        <v>156</v>
      </c>
    </row>
    <row r="144" s="14" customFormat="1">
      <c r="A144" s="14"/>
      <c r="B144" s="278"/>
      <c r="C144" s="279"/>
      <c r="D144" s="241" t="s">
        <v>163</v>
      </c>
      <c r="E144" s="280" t="s">
        <v>1</v>
      </c>
      <c r="F144" s="281" t="s">
        <v>741</v>
      </c>
      <c r="G144" s="279"/>
      <c r="H144" s="282">
        <v>3</v>
      </c>
      <c r="I144" s="283"/>
      <c r="J144" s="283"/>
      <c r="K144" s="279"/>
      <c r="L144" s="279"/>
      <c r="M144" s="284"/>
      <c r="N144" s="285"/>
      <c r="O144" s="286"/>
      <c r="P144" s="286"/>
      <c r="Q144" s="286"/>
      <c r="R144" s="286"/>
      <c r="S144" s="286"/>
      <c r="T144" s="286"/>
      <c r="U144" s="286"/>
      <c r="V144" s="286"/>
      <c r="W144" s="286"/>
      <c r="X144" s="287"/>
      <c r="Y144" s="14"/>
      <c r="Z144" s="14"/>
      <c r="AA144" s="14"/>
      <c r="AB144" s="14"/>
      <c r="AC144" s="14"/>
      <c r="AD144" s="14"/>
      <c r="AE144" s="14"/>
      <c r="AT144" s="288" t="s">
        <v>163</v>
      </c>
      <c r="AU144" s="288" t="s">
        <v>85</v>
      </c>
      <c r="AV144" s="14" t="s">
        <v>173</v>
      </c>
      <c r="AW144" s="14" t="s">
        <v>5</v>
      </c>
      <c r="AX144" s="14" t="s">
        <v>83</v>
      </c>
      <c r="AY144" s="288" t="s">
        <v>156</v>
      </c>
    </row>
    <row r="145" s="2" customFormat="1" ht="24.15" customHeight="1">
      <c r="A145" s="39"/>
      <c r="B145" s="40"/>
      <c r="C145" s="225" t="s">
        <v>206</v>
      </c>
      <c r="D145" s="225" t="s">
        <v>157</v>
      </c>
      <c r="E145" s="226" t="s">
        <v>1584</v>
      </c>
      <c r="F145" s="227" t="s">
        <v>1585</v>
      </c>
      <c r="G145" s="228" t="s">
        <v>334</v>
      </c>
      <c r="H145" s="229">
        <v>10</v>
      </c>
      <c r="I145" s="230"/>
      <c r="J145" s="230"/>
      <c r="K145" s="231">
        <f>ROUND(P145*H145,2)</f>
        <v>0</v>
      </c>
      <c r="L145" s="227" t="s">
        <v>218</v>
      </c>
      <c r="M145" s="45"/>
      <c r="N145" s="232" t="s">
        <v>1</v>
      </c>
      <c r="O145" s="233" t="s">
        <v>38</v>
      </c>
      <c r="P145" s="234">
        <f>I145+J145</f>
        <v>0</v>
      </c>
      <c r="Q145" s="234">
        <f>ROUND(I145*H145,2)</f>
        <v>0</v>
      </c>
      <c r="R145" s="234">
        <f>ROUND(J145*H145,2)</f>
        <v>0</v>
      </c>
      <c r="S145" s="92"/>
      <c r="T145" s="235">
        <f>S145*H145</f>
        <v>0</v>
      </c>
      <c r="U145" s="235">
        <v>0</v>
      </c>
      <c r="V145" s="235">
        <f>U145*H145</f>
        <v>0</v>
      </c>
      <c r="W145" s="235">
        <v>0</v>
      </c>
      <c r="X145" s="236">
        <f>W145*H145</f>
        <v>0</v>
      </c>
      <c r="Y145" s="39"/>
      <c r="Z145" s="39"/>
      <c r="AA145" s="39"/>
      <c r="AB145" s="39"/>
      <c r="AC145" s="39"/>
      <c r="AD145" s="39"/>
      <c r="AE145" s="39"/>
      <c r="AR145" s="237" t="s">
        <v>173</v>
      </c>
      <c r="AT145" s="237" t="s">
        <v>157</v>
      </c>
      <c r="AU145" s="237" t="s">
        <v>85</v>
      </c>
      <c r="AY145" s="18" t="s">
        <v>156</v>
      </c>
      <c r="BE145" s="238">
        <f>IF(O145="základní",K145,0)</f>
        <v>0</v>
      </c>
      <c r="BF145" s="238">
        <f>IF(O145="snížená",K145,0)</f>
        <v>0</v>
      </c>
      <c r="BG145" s="238">
        <f>IF(O145="zákl. přenesená",K145,0)</f>
        <v>0</v>
      </c>
      <c r="BH145" s="238">
        <f>IF(O145="sníž. přenesená",K145,0)</f>
        <v>0</v>
      </c>
      <c r="BI145" s="238">
        <f>IF(O145="nulová",K145,0)</f>
        <v>0</v>
      </c>
      <c r="BJ145" s="18" t="s">
        <v>83</v>
      </c>
      <c r="BK145" s="238">
        <f>ROUND(P145*H145,2)</f>
        <v>0</v>
      </c>
      <c r="BL145" s="18" t="s">
        <v>173</v>
      </c>
      <c r="BM145" s="237" t="s">
        <v>467</v>
      </c>
    </row>
    <row r="146" s="2" customFormat="1" ht="24.15" customHeight="1">
      <c r="A146" s="39"/>
      <c r="B146" s="40"/>
      <c r="C146" s="264" t="s">
        <v>211</v>
      </c>
      <c r="D146" s="264" t="s">
        <v>291</v>
      </c>
      <c r="E146" s="265" t="s">
        <v>1586</v>
      </c>
      <c r="F146" s="266" t="s">
        <v>1587</v>
      </c>
      <c r="G146" s="267" t="s">
        <v>334</v>
      </c>
      <c r="H146" s="268">
        <v>10</v>
      </c>
      <c r="I146" s="269"/>
      <c r="J146" s="270"/>
      <c r="K146" s="271">
        <f>ROUND(P146*H146,2)</f>
        <v>0</v>
      </c>
      <c r="L146" s="266" t="s">
        <v>218</v>
      </c>
      <c r="M146" s="272"/>
      <c r="N146" s="273" t="s">
        <v>1</v>
      </c>
      <c r="O146" s="233" t="s">
        <v>38</v>
      </c>
      <c r="P146" s="234">
        <f>I146+J146</f>
        <v>0</v>
      </c>
      <c r="Q146" s="234">
        <f>ROUND(I146*H146,2)</f>
        <v>0</v>
      </c>
      <c r="R146" s="234">
        <f>ROUND(J146*H146,2)</f>
        <v>0</v>
      </c>
      <c r="S146" s="92"/>
      <c r="T146" s="235">
        <f>S146*H146</f>
        <v>0</v>
      </c>
      <c r="U146" s="235">
        <v>0</v>
      </c>
      <c r="V146" s="235">
        <f>U146*H146</f>
        <v>0</v>
      </c>
      <c r="W146" s="235">
        <v>0</v>
      </c>
      <c r="X146" s="236">
        <f>W146*H146</f>
        <v>0</v>
      </c>
      <c r="Y146" s="39"/>
      <c r="Z146" s="39"/>
      <c r="AA146" s="39"/>
      <c r="AB146" s="39"/>
      <c r="AC146" s="39"/>
      <c r="AD146" s="39"/>
      <c r="AE146" s="39"/>
      <c r="AR146" s="237" t="s">
        <v>266</v>
      </c>
      <c r="AT146" s="237" t="s">
        <v>291</v>
      </c>
      <c r="AU146" s="237" t="s">
        <v>85</v>
      </c>
      <c r="AY146" s="18" t="s">
        <v>156</v>
      </c>
      <c r="BE146" s="238">
        <f>IF(O146="základní",K146,0)</f>
        <v>0</v>
      </c>
      <c r="BF146" s="238">
        <f>IF(O146="snížená",K146,0)</f>
        <v>0</v>
      </c>
      <c r="BG146" s="238">
        <f>IF(O146="zákl. přenesená",K146,0)</f>
        <v>0</v>
      </c>
      <c r="BH146" s="238">
        <f>IF(O146="sníž. přenesená",K146,0)</f>
        <v>0</v>
      </c>
      <c r="BI146" s="238">
        <f>IF(O146="nulová",K146,0)</f>
        <v>0</v>
      </c>
      <c r="BJ146" s="18" t="s">
        <v>83</v>
      </c>
      <c r="BK146" s="238">
        <f>ROUND(P146*H146,2)</f>
        <v>0</v>
      </c>
      <c r="BL146" s="18" t="s">
        <v>173</v>
      </c>
      <c r="BM146" s="237" t="s">
        <v>564</v>
      </c>
    </row>
    <row r="147" s="2" customFormat="1" ht="24.15" customHeight="1">
      <c r="A147" s="39"/>
      <c r="B147" s="40"/>
      <c r="C147" s="225" t="s">
        <v>201</v>
      </c>
      <c r="D147" s="225" t="s">
        <v>157</v>
      </c>
      <c r="E147" s="226" t="s">
        <v>1588</v>
      </c>
      <c r="F147" s="227" t="s">
        <v>1589</v>
      </c>
      <c r="G147" s="228" t="s">
        <v>334</v>
      </c>
      <c r="H147" s="229">
        <v>10</v>
      </c>
      <c r="I147" s="230"/>
      <c r="J147" s="230"/>
      <c r="K147" s="231">
        <f>ROUND(P147*H147,2)</f>
        <v>0</v>
      </c>
      <c r="L147" s="227" t="s">
        <v>218</v>
      </c>
      <c r="M147" s="45"/>
      <c r="N147" s="232" t="s">
        <v>1</v>
      </c>
      <c r="O147" s="233" t="s">
        <v>38</v>
      </c>
      <c r="P147" s="234">
        <f>I147+J147</f>
        <v>0</v>
      </c>
      <c r="Q147" s="234">
        <f>ROUND(I147*H147,2)</f>
        <v>0</v>
      </c>
      <c r="R147" s="234">
        <f>ROUND(J147*H147,2)</f>
        <v>0</v>
      </c>
      <c r="S147" s="92"/>
      <c r="T147" s="235">
        <f>S147*H147</f>
        <v>0</v>
      </c>
      <c r="U147" s="235">
        <v>0</v>
      </c>
      <c r="V147" s="235">
        <f>U147*H147</f>
        <v>0</v>
      </c>
      <c r="W147" s="235">
        <v>0</v>
      </c>
      <c r="X147" s="236">
        <f>W147*H147</f>
        <v>0</v>
      </c>
      <c r="Y147" s="39"/>
      <c r="Z147" s="39"/>
      <c r="AA147" s="39"/>
      <c r="AB147" s="39"/>
      <c r="AC147" s="39"/>
      <c r="AD147" s="39"/>
      <c r="AE147" s="39"/>
      <c r="AR147" s="237" t="s">
        <v>173</v>
      </c>
      <c r="AT147" s="237" t="s">
        <v>157</v>
      </c>
      <c r="AU147" s="237" t="s">
        <v>85</v>
      </c>
      <c r="AY147" s="18" t="s">
        <v>156</v>
      </c>
      <c r="BE147" s="238">
        <f>IF(O147="základní",K147,0)</f>
        <v>0</v>
      </c>
      <c r="BF147" s="238">
        <f>IF(O147="snížená",K147,0)</f>
        <v>0</v>
      </c>
      <c r="BG147" s="238">
        <f>IF(O147="zákl. přenesená",K147,0)</f>
        <v>0</v>
      </c>
      <c r="BH147" s="238">
        <f>IF(O147="sníž. přenesená",K147,0)</f>
        <v>0</v>
      </c>
      <c r="BI147" s="238">
        <f>IF(O147="nulová",K147,0)</f>
        <v>0</v>
      </c>
      <c r="BJ147" s="18" t="s">
        <v>83</v>
      </c>
      <c r="BK147" s="238">
        <f>ROUND(P147*H147,2)</f>
        <v>0</v>
      </c>
      <c r="BL147" s="18" t="s">
        <v>173</v>
      </c>
      <c r="BM147" s="237" t="s">
        <v>281</v>
      </c>
    </row>
    <row r="148" s="2" customFormat="1" ht="24.15" customHeight="1">
      <c r="A148" s="39"/>
      <c r="B148" s="40"/>
      <c r="C148" s="264" t="s">
        <v>643</v>
      </c>
      <c r="D148" s="264" t="s">
        <v>291</v>
      </c>
      <c r="E148" s="265" t="s">
        <v>1590</v>
      </c>
      <c r="F148" s="266" t="s">
        <v>1591</v>
      </c>
      <c r="G148" s="267" t="s">
        <v>334</v>
      </c>
      <c r="H148" s="268">
        <v>10</v>
      </c>
      <c r="I148" s="269"/>
      <c r="J148" s="270"/>
      <c r="K148" s="271">
        <f>ROUND(P148*H148,2)</f>
        <v>0</v>
      </c>
      <c r="L148" s="266" t="s">
        <v>218</v>
      </c>
      <c r="M148" s="272"/>
      <c r="N148" s="273" t="s">
        <v>1</v>
      </c>
      <c r="O148" s="233" t="s">
        <v>38</v>
      </c>
      <c r="P148" s="234">
        <f>I148+J148</f>
        <v>0</v>
      </c>
      <c r="Q148" s="234">
        <f>ROUND(I148*H148,2)</f>
        <v>0</v>
      </c>
      <c r="R148" s="234">
        <f>ROUND(J148*H148,2)</f>
        <v>0</v>
      </c>
      <c r="S148" s="92"/>
      <c r="T148" s="235">
        <f>S148*H148</f>
        <v>0</v>
      </c>
      <c r="U148" s="235">
        <v>0</v>
      </c>
      <c r="V148" s="235">
        <f>U148*H148</f>
        <v>0</v>
      </c>
      <c r="W148" s="235">
        <v>0</v>
      </c>
      <c r="X148" s="236">
        <f>W148*H148</f>
        <v>0</v>
      </c>
      <c r="Y148" s="39"/>
      <c r="Z148" s="39"/>
      <c r="AA148" s="39"/>
      <c r="AB148" s="39"/>
      <c r="AC148" s="39"/>
      <c r="AD148" s="39"/>
      <c r="AE148" s="39"/>
      <c r="AR148" s="237" t="s">
        <v>266</v>
      </c>
      <c r="AT148" s="237" t="s">
        <v>291</v>
      </c>
      <c r="AU148" s="237" t="s">
        <v>85</v>
      </c>
      <c r="AY148" s="18" t="s">
        <v>156</v>
      </c>
      <c r="BE148" s="238">
        <f>IF(O148="základní",K148,0)</f>
        <v>0</v>
      </c>
      <c r="BF148" s="238">
        <f>IF(O148="snížená",K148,0)</f>
        <v>0</v>
      </c>
      <c r="BG148" s="238">
        <f>IF(O148="zákl. přenesená",K148,0)</f>
        <v>0</v>
      </c>
      <c r="BH148" s="238">
        <f>IF(O148="sníž. přenesená",K148,0)</f>
        <v>0</v>
      </c>
      <c r="BI148" s="238">
        <f>IF(O148="nulová",K148,0)</f>
        <v>0</v>
      </c>
      <c r="BJ148" s="18" t="s">
        <v>83</v>
      </c>
      <c r="BK148" s="238">
        <f>ROUND(P148*H148,2)</f>
        <v>0</v>
      </c>
      <c r="BL148" s="18" t="s">
        <v>173</v>
      </c>
      <c r="BM148" s="237" t="s">
        <v>290</v>
      </c>
    </row>
    <row r="149" s="2" customFormat="1" ht="24.15" customHeight="1">
      <c r="A149" s="39"/>
      <c r="B149" s="40"/>
      <c r="C149" s="225" t="s">
        <v>200</v>
      </c>
      <c r="D149" s="225" t="s">
        <v>157</v>
      </c>
      <c r="E149" s="226" t="s">
        <v>1592</v>
      </c>
      <c r="F149" s="227" t="s">
        <v>1593</v>
      </c>
      <c r="G149" s="228" t="s">
        <v>334</v>
      </c>
      <c r="H149" s="229">
        <v>10</v>
      </c>
      <c r="I149" s="230"/>
      <c r="J149" s="230"/>
      <c r="K149" s="231">
        <f>ROUND(P149*H149,2)</f>
        <v>0</v>
      </c>
      <c r="L149" s="227" t="s">
        <v>218</v>
      </c>
      <c r="M149" s="45"/>
      <c r="N149" s="232" t="s">
        <v>1</v>
      </c>
      <c r="O149" s="233" t="s">
        <v>38</v>
      </c>
      <c r="P149" s="234">
        <f>I149+J149</f>
        <v>0</v>
      </c>
      <c r="Q149" s="234">
        <f>ROUND(I149*H149,2)</f>
        <v>0</v>
      </c>
      <c r="R149" s="234">
        <f>ROUND(J149*H149,2)</f>
        <v>0</v>
      </c>
      <c r="S149" s="92"/>
      <c r="T149" s="235">
        <f>S149*H149</f>
        <v>0</v>
      </c>
      <c r="U149" s="235">
        <v>0</v>
      </c>
      <c r="V149" s="235">
        <f>U149*H149</f>
        <v>0</v>
      </c>
      <c r="W149" s="235">
        <v>0</v>
      </c>
      <c r="X149" s="236">
        <f>W149*H149</f>
        <v>0</v>
      </c>
      <c r="Y149" s="39"/>
      <c r="Z149" s="39"/>
      <c r="AA149" s="39"/>
      <c r="AB149" s="39"/>
      <c r="AC149" s="39"/>
      <c r="AD149" s="39"/>
      <c r="AE149" s="39"/>
      <c r="AR149" s="237" t="s">
        <v>173</v>
      </c>
      <c r="AT149" s="237" t="s">
        <v>157</v>
      </c>
      <c r="AU149" s="237" t="s">
        <v>85</v>
      </c>
      <c r="AY149" s="18" t="s">
        <v>156</v>
      </c>
      <c r="BE149" s="238">
        <f>IF(O149="základní",K149,0)</f>
        <v>0</v>
      </c>
      <c r="BF149" s="238">
        <f>IF(O149="snížená",K149,0)</f>
        <v>0</v>
      </c>
      <c r="BG149" s="238">
        <f>IF(O149="zákl. přenesená",K149,0)</f>
        <v>0</v>
      </c>
      <c r="BH149" s="238">
        <f>IF(O149="sníž. přenesená",K149,0)</f>
        <v>0</v>
      </c>
      <c r="BI149" s="238">
        <f>IF(O149="nulová",K149,0)</f>
        <v>0</v>
      </c>
      <c r="BJ149" s="18" t="s">
        <v>83</v>
      </c>
      <c r="BK149" s="238">
        <f>ROUND(P149*H149,2)</f>
        <v>0</v>
      </c>
      <c r="BL149" s="18" t="s">
        <v>173</v>
      </c>
      <c r="BM149" s="237" t="s">
        <v>361</v>
      </c>
    </row>
    <row r="150" s="2" customFormat="1" ht="24.15" customHeight="1">
      <c r="A150" s="39"/>
      <c r="B150" s="40"/>
      <c r="C150" s="264" t="s">
        <v>245</v>
      </c>
      <c r="D150" s="264" t="s">
        <v>291</v>
      </c>
      <c r="E150" s="265" t="s">
        <v>1594</v>
      </c>
      <c r="F150" s="266" t="s">
        <v>1595</v>
      </c>
      <c r="G150" s="267" t="s">
        <v>334</v>
      </c>
      <c r="H150" s="268">
        <v>10</v>
      </c>
      <c r="I150" s="269"/>
      <c r="J150" s="270"/>
      <c r="K150" s="271">
        <f>ROUND(P150*H150,2)</f>
        <v>0</v>
      </c>
      <c r="L150" s="266" t="s">
        <v>218</v>
      </c>
      <c r="M150" s="272"/>
      <c r="N150" s="273" t="s">
        <v>1</v>
      </c>
      <c r="O150" s="233" t="s">
        <v>38</v>
      </c>
      <c r="P150" s="234">
        <f>I150+J150</f>
        <v>0</v>
      </c>
      <c r="Q150" s="234">
        <f>ROUND(I150*H150,2)</f>
        <v>0</v>
      </c>
      <c r="R150" s="234">
        <f>ROUND(J150*H150,2)</f>
        <v>0</v>
      </c>
      <c r="S150" s="92"/>
      <c r="T150" s="235">
        <f>S150*H150</f>
        <v>0</v>
      </c>
      <c r="U150" s="235">
        <v>0</v>
      </c>
      <c r="V150" s="235">
        <f>U150*H150</f>
        <v>0</v>
      </c>
      <c r="W150" s="235">
        <v>0</v>
      </c>
      <c r="X150" s="236">
        <f>W150*H150</f>
        <v>0</v>
      </c>
      <c r="Y150" s="39"/>
      <c r="Z150" s="39"/>
      <c r="AA150" s="39"/>
      <c r="AB150" s="39"/>
      <c r="AC150" s="39"/>
      <c r="AD150" s="39"/>
      <c r="AE150" s="39"/>
      <c r="AR150" s="237" t="s">
        <v>266</v>
      </c>
      <c r="AT150" s="237" t="s">
        <v>291</v>
      </c>
      <c r="AU150" s="237" t="s">
        <v>85</v>
      </c>
      <c r="AY150" s="18" t="s">
        <v>156</v>
      </c>
      <c r="BE150" s="238">
        <f>IF(O150="základní",K150,0)</f>
        <v>0</v>
      </c>
      <c r="BF150" s="238">
        <f>IF(O150="snížená",K150,0)</f>
        <v>0</v>
      </c>
      <c r="BG150" s="238">
        <f>IF(O150="zákl. přenesená",K150,0)</f>
        <v>0</v>
      </c>
      <c r="BH150" s="238">
        <f>IF(O150="sníž. přenesená",K150,0)</f>
        <v>0</v>
      </c>
      <c r="BI150" s="238">
        <f>IF(O150="nulová",K150,0)</f>
        <v>0</v>
      </c>
      <c r="BJ150" s="18" t="s">
        <v>83</v>
      </c>
      <c r="BK150" s="238">
        <f>ROUND(P150*H150,2)</f>
        <v>0</v>
      </c>
      <c r="BL150" s="18" t="s">
        <v>173</v>
      </c>
      <c r="BM150" s="237" t="s">
        <v>371</v>
      </c>
    </row>
    <row r="151" s="2" customFormat="1">
      <c r="A151" s="39"/>
      <c r="B151" s="40"/>
      <c r="C151" s="225" t="s">
        <v>250</v>
      </c>
      <c r="D151" s="225" t="s">
        <v>157</v>
      </c>
      <c r="E151" s="226" t="s">
        <v>1596</v>
      </c>
      <c r="F151" s="227" t="s">
        <v>1597</v>
      </c>
      <c r="G151" s="228" t="s">
        <v>334</v>
      </c>
      <c r="H151" s="229">
        <v>12</v>
      </c>
      <c r="I151" s="230"/>
      <c r="J151" s="230"/>
      <c r="K151" s="231">
        <f>ROUND(P151*H151,2)</f>
        <v>0</v>
      </c>
      <c r="L151" s="227" t="s">
        <v>218</v>
      </c>
      <c r="M151" s="45"/>
      <c r="N151" s="232" t="s">
        <v>1</v>
      </c>
      <c r="O151" s="233" t="s">
        <v>38</v>
      </c>
      <c r="P151" s="234">
        <f>I151+J151</f>
        <v>0</v>
      </c>
      <c r="Q151" s="234">
        <f>ROUND(I151*H151,2)</f>
        <v>0</v>
      </c>
      <c r="R151" s="234">
        <f>ROUND(J151*H151,2)</f>
        <v>0</v>
      </c>
      <c r="S151" s="92"/>
      <c r="T151" s="235">
        <f>S151*H151</f>
        <v>0</v>
      </c>
      <c r="U151" s="235">
        <v>0</v>
      </c>
      <c r="V151" s="235">
        <f>U151*H151</f>
        <v>0</v>
      </c>
      <c r="W151" s="235">
        <v>0</v>
      </c>
      <c r="X151" s="236">
        <f>W151*H151</f>
        <v>0</v>
      </c>
      <c r="Y151" s="39"/>
      <c r="Z151" s="39"/>
      <c r="AA151" s="39"/>
      <c r="AB151" s="39"/>
      <c r="AC151" s="39"/>
      <c r="AD151" s="39"/>
      <c r="AE151" s="39"/>
      <c r="AR151" s="237" t="s">
        <v>173</v>
      </c>
      <c r="AT151" s="237" t="s">
        <v>157</v>
      </c>
      <c r="AU151" s="237" t="s">
        <v>85</v>
      </c>
      <c r="AY151" s="18" t="s">
        <v>156</v>
      </c>
      <c r="BE151" s="238">
        <f>IF(O151="základní",K151,0)</f>
        <v>0</v>
      </c>
      <c r="BF151" s="238">
        <f>IF(O151="snížená",K151,0)</f>
        <v>0</v>
      </c>
      <c r="BG151" s="238">
        <f>IF(O151="zákl. přenesená",K151,0)</f>
        <v>0</v>
      </c>
      <c r="BH151" s="238">
        <f>IF(O151="sníž. přenesená",K151,0)</f>
        <v>0</v>
      </c>
      <c r="BI151" s="238">
        <f>IF(O151="nulová",K151,0)</f>
        <v>0</v>
      </c>
      <c r="BJ151" s="18" t="s">
        <v>83</v>
      </c>
      <c r="BK151" s="238">
        <f>ROUND(P151*H151,2)</f>
        <v>0</v>
      </c>
      <c r="BL151" s="18" t="s">
        <v>173</v>
      </c>
      <c r="BM151" s="237" t="s">
        <v>400</v>
      </c>
    </row>
    <row r="152" s="2" customFormat="1" ht="24.15" customHeight="1">
      <c r="A152" s="39"/>
      <c r="B152" s="40"/>
      <c r="C152" s="264" t="s">
        <v>649</v>
      </c>
      <c r="D152" s="264" t="s">
        <v>291</v>
      </c>
      <c r="E152" s="265" t="s">
        <v>1598</v>
      </c>
      <c r="F152" s="266" t="s">
        <v>1599</v>
      </c>
      <c r="G152" s="267" t="s">
        <v>334</v>
      </c>
      <c r="H152" s="268">
        <v>12</v>
      </c>
      <c r="I152" s="269"/>
      <c r="J152" s="270"/>
      <c r="K152" s="271">
        <f>ROUND(P152*H152,2)</f>
        <v>0</v>
      </c>
      <c r="L152" s="266" t="s">
        <v>218</v>
      </c>
      <c r="M152" s="272"/>
      <c r="N152" s="273" t="s">
        <v>1</v>
      </c>
      <c r="O152" s="233" t="s">
        <v>38</v>
      </c>
      <c r="P152" s="234">
        <f>I152+J152</f>
        <v>0</v>
      </c>
      <c r="Q152" s="234">
        <f>ROUND(I152*H152,2)</f>
        <v>0</v>
      </c>
      <c r="R152" s="234">
        <f>ROUND(J152*H152,2)</f>
        <v>0</v>
      </c>
      <c r="S152" s="92"/>
      <c r="T152" s="235">
        <f>S152*H152</f>
        <v>0</v>
      </c>
      <c r="U152" s="235">
        <v>0</v>
      </c>
      <c r="V152" s="235">
        <f>U152*H152</f>
        <v>0</v>
      </c>
      <c r="W152" s="235">
        <v>0</v>
      </c>
      <c r="X152" s="236">
        <f>W152*H152</f>
        <v>0</v>
      </c>
      <c r="Y152" s="39"/>
      <c r="Z152" s="39"/>
      <c r="AA152" s="39"/>
      <c r="AB152" s="39"/>
      <c r="AC152" s="39"/>
      <c r="AD152" s="39"/>
      <c r="AE152" s="39"/>
      <c r="AR152" s="237" t="s">
        <v>266</v>
      </c>
      <c r="AT152" s="237" t="s">
        <v>291</v>
      </c>
      <c r="AU152" s="237" t="s">
        <v>85</v>
      </c>
      <c r="AY152" s="18" t="s">
        <v>156</v>
      </c>
      <c r="BE152" s="238">
        <f>IF(O152="základní",K152,0)</f>
        <v>0</v>
      </c>
      <c r="BF152" s="238">
        <f>IF(O152="snížená",K152,0)</f>
        <v>0</v>
      </c>
      <c r="BG152" s="238">
        <f>IF(O152="zákl. přenesená",K152,0)</f>
        <v>0</v>
      </c>
      <c r="BH152" s="238">
        <f>IF(O152="sníž. přenesená",K152,0)</f>
        <v>0</v>
      </c>
      <c r="BI152" s="238">
        <f>IF(O152="nulová",K152,0)</f>
        <v>0</v>
      </c>
      <c r="BJ152" s="18" t="s">
        <v>83</v>
      </c>
      <c r="BK152" s="238">
        <f>ROUND(P152*H152,2)</f>
        <v>0</v>
      </c>
      <c r="BL152" s="18" t="s">
        <v>173</v>
      </c>
      <c r="BM152" s="237" t="s">
        <v>414</v>
      </c>
    </row>
    <row r="153" s="2" customFormat="1" ht="37.8" customHeight="1">
      <c r="A153" s="39"/>
      <c r="B153" s="40"/>
      <c r="C153" s="225" t="s">
        <v>8</v>
      </c>
      <c r="D153" s="225" t="s">
        <v>157</v>
      </c>
      <c r="E153" s="226" t="s">
        <v>1600</v>
      </c>
      <c r="F153" s="227" t="s">
        <v>1601</v>
      </c>
      <c r="G153" s="228" t="s">
        <v>227</v>
      </c>
      <c r="H153" s="229">
        <v>306.60000000000002</v>
      </c>
      <c r="I153" s="230"/>
      <c r="J153" s="230"/>
      <c r="K153" s="231">
        <f>ROUND(P153*H153,2)</f>
        <v>0</v>
      </c>
      <c r="L153" s="227" t="s">
        <v>218</v>
      </c>
      <c r="M153" s="45"/>
      <c r="N153" s="232" t="s">
        <v>1</v>
      </c>
      <c r="O153" s="233" t="s">
        <v>38</v>
      </c>
      <c r="P153" s="234">
        <f>I153+J153</f>
        <v>0</v>
      </c>
      <c r="Q153" s="234">
        <f>ROUND(I153*H153,2)</f>
        <v>0</v>
      </c>
      <c r="R153" s="234">
        <f>ROUND(J153*H153,2)</f>
        <v>0</v>
      </c>
      <c r="S153" s="92"/>
      <c r="T153" s="235">
        <f>S153*H153</f>
        <v>0</v>
      </c>
      <c r="U153" s="235">
        <v>0</v>
      </c>
      <c r="V153" s="235">
        <f>U153*H153</f>
        <v>0</v>
      </c>
      <c r="W153" s="235">
        <v>0</v>
      </c>
      <c r="X153" s="236">
        <f>W153*H153</f>
        <v>0</v>
      </c>
      <c r="Y153" s="39"/>
      <c r="Z153" s="39"/>
      <c r="AA153" s="39"/>
      <c r="AB153" s="39"/>
      <c r="AC153" s="39"/>
      <c r="AD153" s="39"/>
      <c r="AE153" s="39"/>
      <c r="AR153" s="237" t="s">
        <v>173</v>
      </c>
      <c r="AT153" s="237" t="s">
        <v>157</v>
      </c>
      <c r="AU153" s="237" t="s">
        <v>85</v>
      </c>
      <c r="AY153" s="18" t="s">
        <v>156</v>
      </c>
      <c r="BE153" s="238">
        <f>IF(O153="základní",K153,0)</f>
        <v>0</v>
      </c>
      <c r="BF153" s="238">
        <f>IF(O153="snížená",K153,0)</f>
        <v>0</v>
      </c>
      <c r="BG153" s="238">
        <f>IF(O153="zákl. přenesená",K153,0)</f>
        <v>0</v>
      </c>
      <c r="BH153" s="238">
        <f>IF(O153="sníž. přenesená",K153,0)</f>
        <v>0</v>
      </c>
      <c r="BI153" s="238">
        <f>IF(O153="nulová",K153,0)</f>
        <v>0</v>
      </c>
      <c r="BJ153" s="18" t="s">
        <v>83</v>
      </c>
      <c r="BK153" s="238">
        <f>ROUND(P153*H153,2)</f>
        <v>0</v>
      </c>
      <c r="BL153" s="18" t="s">
        <v>173</v>
      </c>
      <c r="BM153" s="237" t="s">
        <v>679</v>
      </c>
    </row>
    <row r="154" s="2" customFormat="1" ht="24.15" customHeight="1">
      <c r="A154" s="39"/>
      <c r="B154" s="40"/>
      <c r="C154" s="264" t="s">
        <v>467</v>
      </c>
      <c r="D154" s="264" t="s">
        <v>291</v>
      </c>
      <c r="E154" s="265" t="s">
        <v>1602</v>
      </c>
      <c r="F154" s="266" t="s">
        <v>1603</v>
      </c>
      <c r="G154" s="267" t="s">
        <v>227</v>
      </c>
      <c r="H154" s="268">
        <v>306.60000000000002</v>
      </c>
      <c r="I154" s="269"/>
      <c r="J154" s="270"/>
      <c r="K154" s="271">
        <f>ROUND(P154*H154,2)</f>
        <v>0</v>
      </c>
      <c r="L154" s="266" t="s">
        <v>218</v>
      </c>
      <c r="M154" s="272"/>
      <c r="N154" s="273" t="s">
        <v>1</v>
      </c>
      <c r="O154" s="233" t="s">
        <v>38</v>
      </c>
      <c r="P154" s="234">
        <f>I154+J154</f>
        <v>0</v>
      </c>
      <c r="Q154" s="234">
        <f>ROUND(I154*H154,2)</f>
        <v>0</v>
      </c>
      <c r="R154" s="234">
        <f>ROUND(J154*H154,2)</f>
        <v>0</v>
      </c>
      <c r="S154" s="92"/>
      <c r="T154" s="235">
        <f>S154*H154</f>
        <v>0</v>
      </c>
      <c r="U154" s="235">
        <v>0</v>
      </c>
      <c r="V154" s="235">
        <f>U154*H154</f>
        <v>0</v>
      </c>
      <c r="W154" s="235">
        <v>0</v>
      </c>
      <c r="X154" s="236">
        <f>W154*H154</f>
        <v>0</v>
      </c>
      <c r="Y154" s="39"/>
      <c r="Z154" s="39"/>
      <c r="AA154" s="39"/>
      <c r="AB154" s="39"/>
      <c r="AC154" s="39"/>
      <c r="AD154" s="39"/>
      <c r="AE154" s="39"/>
      <c r="AR154" s="237" t="s">
        <v>266</v>
      </c>
      <c r="AT154" s="237" t="s">
        <v>291</v>
      </c>
      <c r="AU154" s="237" t="s">
        <v>85</v>
      </c>
      <c r="AY154" s="18" t="s">
        <v>156</v>
      </c>
      <c r="BE154" s="238">
        <f>IF(O154="základní",K154,0)</f>
        <v>0</v>
      </c>
      <c r="BF154" s="238">
        <f>IF(O154="snížená",K154,0)</f>
        <v>0</v>
      </c>
      <c r="BG154" s="238">
        <f>IF(O154="zákl. přenesená",K154,0)</f>
        <v>0</v>
      </c>
      <c r="BH154" s="238">
        <f>IF(O154="sníž. přenesená",K154,0)</f>
        <v>0</v>
      </c>
      <c r="BI154" s="238">
        <f>IF(O154="nulová",K154,0)</f>
        <v>0</v>
      </c>
      <c r="BJ154" s="18" t="s">
        <v>83</v>
      </c>
      <c r="BK154" s="238">
        <f>ROUND(P154*H154,2)</f>
        <v>0</v>
      </c>
      <c r="BL154" s="18" t="s">
        <v>173</v>
      </c>
      <c r="BM154" s="237" t="s">
        <v>683</v>
      </c>
    </row>
    <row r="155" s="2" customFormat="1" ht="44.25" customHeight="1">
      <c r="A155" s="39"/>
      <c r="B155" s="40"/>
      <c r="C155" s="225" t="s">
        <v>229</v>
      </c>
      <c r="D155" s="225" t="s">
        <v>157</v>
      </c>
      <c r="E155" s="226" t="s">
        <v>1604</v>
      </c>
      <c r="F155" s="227" t="s">
        <v>1605</v>
      </c>
      <c r="G155" s="228" t="s">
        <v>227</v>
      </c>
      <c r="H155" s="229">
        <v>142</v>
      </c>
      <c r="I155" s="230"/>
      <c r="J155" s="230"/>
      <c r="K155" s="231">
        <f>ROUND(P155*H155,2)</f>
        <v>0</v>
      </c>
      <c r="L155" s="227" t="s">
        <v>218</v>
      </c>
      <c r="M155" s="45"/>
      <c r="N155" s="232" t="s">
        <v>1</v>
      </c>
      <c r="O155" s="233" t="s">
        <v>38</v>
      </c>
      <c r="P155" s="234">
        <f>I155+J155</f>
        <v>0</v>
      </c>
      <c r="Q155" s="234">
        <f>ROUND(I155*H155,2)</f>
        <v>0</v>
      </c>
      <c r="R155" s="234">
        <f>ROUND(J155*H155,2)</f>
        <v>0</v>
      </c>
      <c r="S155" s="92"/>
      <c r="T155" s="235">
        <f>S155*H155</f>
        <v>0</v>
      </c>
      <c r="U155" s="235">
        <v>0</v>
      </c>
      <c r="V155" s="235">
        <f>U155*H155</f>
        <v>0</v>
      </c>
      <c r="W155" s="235">
        <v>0</v>
      </c>
      <c r="X155" s="236">
        <f>W155*H155</f>
        <v>0</v>
      </c>
      <c r="Y155" s="39"/>
      <c r="Z155" s="39"/>
      <c r="AA155" s="39"/>
      <c r="AB155" s="39"/>
      <c r="AC155" s="39"/>
      <c r="AD155" s="39"/>
      <c r="AE155" s="39"/>
      <c r="AR155" s="237" t="s">
        <v>173</v>
      </c>
      <c r="AT155" s="237" t="s">
        <v>157</v>
      </c>
      <c r="AU155" s="237" t="s">
        <v>85</v>
      </c>
      <c r="AY155" s="18" t="s">
        <v>156</v>
      </c>
      <c r="BE155" s="238">
        <f>IF(O155="základní",K155,0)</f>
        <v>0</v>
      </c>
      <c r="BF155" s="238">
        <f>IF(O155="snížená",K155,0)</f>
        <v>0</v>
      </c>
      <c r="BG155" s="238">
        <f>IF(O155="zákl. přenesená",K155,0)</f>
        <v>0</v>
      </c>
      <c r="BH155" s="238">
        <f>IF(O155="sníž. přenesená",K155,0)</f>
        <v>0</v>
      </c>
      <c r="BI155" s="238">
        <f>IF(O155="nulová",K155,0)</f>
        <v>0</v>
      </c>
      <c r="BJ155" s="18" t="s">
        <v>83</v>
      </c>
      <c r="BK155" s="238">
        <f>ROUND(P155*H155,2)</f>
        <v>0</v>
      </c>
      <c r="BL155" s="18" t="s">
        <v>173</v>
      </c>
      <c r="BM155" s="237" t="s">
        <v>386</v>
      </c>
    </row>
    <row r="156" s="2" customFormat="1" ht="24.15" customHeight="1">
      <c r="A156" s="39"/>
      <c r="B156" s="40"/>
      <c r="C156" s="264" t="s">
        <v>564</v>
      </c>
      <c r="D156" s="264" t="s">
        <v>291</v>
      </c>
      <c r="E156" s="265" t="s">
        <v>1606</v>
      </c>
      <c r="F156" s="266" t="s">
        <v>1607</v>
      </c>
      <c r="G156" s="267" t="s">
        <v>227</v>
      </c>
      <c r="H156" s="268">
        <v>142</v>
      </c>
      <c r="I156" s="269"/>
      <c r="J156" s="270"/>
      <c r="K156" s="271">
        <f>ROUND(P156*H156,2)</f>
        <v>0</v>
      </c>
      <c r="L156" s="266" t="s">
        <v>218</v>
      </c>
      <c r="M156" s="272"/>
      <c r="N156" s="273" t="s">
        <v>1</v>
      </c>
      <c r="O156" s="233" t="s">
        <v>38</v>
      </c>
      <c r="P156" s="234">
        <f>I156+J156</f>
        <v>0</v>
      </c>
      <c r="Q156" s="234">
        <f>ROUND(I156*H156,2)</f>
        <v>0</v>
      </c>
      <c r="R156" s="234">
        <f>ROUND(J156*H156,2)</f>
        <v>0</v>
      </c>
      <c r="S156" s="92"/>
      <c r="T156" s="235">
        <f>S156*H156</f>
        <v>0</v>
      </c>
      <c r="U156" s="235">
        <v>0</v>
      </c>
      <c r="V156" s="235">
        <f>U156*H156</f>
        <v>0</v>
      </c>
      <c r="W156" s="235">
        <v>0</v>
      </c>
      <c r="X156" s="236">
        <f>W156*H156</f>
        <v>0</v>
      </c>
      <c r="Y156" s="39"/>
      <c r="Z156" s="39"/>
      <c r="AA156" s="39"/>
      <c r="AB156" s="39"/>
      <c r="AC156" s="39"/>
      <c r="AD156" s="39"/>
      <c r="AE156" s="39"/>
      <c r="AR156" s="237" t="s">
        <v>266</v>
      </c>
      <c r="AT156" s="237" t="s">
        <v>291</v>
      </c>
      <c r="AU156" s="237" t="s">
        <v>85</v>
      </c>
      <c r="AY156" s="18" t="s">
        <v>156</v>
      </c>
      <c r="BE156" s="238">
        <f>IF(O156="základní",K156,0)</f>
        <v>0</v>
      </c>
      <c r="BF156" s="238">
        <f>IF(O156="snížená",K156,0)</f>
        <v>0</v>
      </c>
      <c r="BG156" s="238">
        <f>IF(O156="zákl. přenesená",K156,0)</f>
        <v>0</v>
      </c>
      <c r="BH156" s="238">
        <f>IF(O156="sníž. přenesená",K156,0)</f>
        <v>0</v>
      </c>
      <c r="BI156" s="238">
        <f>IF(O156="nulová",K156,0)</f>
        <v>0</v>
      </c>
      <c r="BJ156" s="18" t="s">
        <v>83</v>
      </c>
      <c r="BK156" s="238">
        <f>ROUND(P156*H156,2)</f>
        <v>0</v>
      </c>
      <c r="BL156" s="18" t="s">
        <v>173</v>
      </c>
      <c r="BM156" s="237" t="s">
        <v>427</v>
      </c>
    </row>
    <row r="157" s="2" customFormat="1" ht="44.25" customHeight="1">
      <c r="A157" s="39"/>
      <c r="B157" s="40"/>
      <c r="C157" s="225" t="s">
        <v>255</v>
      </c>
      <c r="D157" s="225" t="s">
        <v>157</v>
      </c>
      <c r="E157" s="226" t="s">
        <v>1608</v>
      </c>
      <c r="F157" s="227" t="s">
        <v>1609</v>
      </c>
      <c r="G157" s="228" t="s">
        <v>227</v>
      </c>
      <c r="H157" s="229">
        <v>306.60000000000002</v>
      </c>
      <c r="I157" s="230"/>
      <c r="J157" s="230"/>
      <c r="K157" s="231">
        <f>ROUND(P157*H157,2)</f>
        <v>0</v>
      </c>
      <c r="L157" s="227" t="s">
        <v>218</v>
      </c>
      <c r="M157" s="45"/>
      <c r="N157" s="232" t="s">
        <v>1</v>
      </c>
      <c r="O157" s="233" t="s">
        <v>38</v>
      </c>
      <c r="P157" s="234">
        <f>I157+J157</f>
        <v>0</v>
      </c>
      <c r="Q157" s="234">
        <f>ROUND(I157*H157,2)</f>
        <v>0</v>
      </c>
      <c r="R157" s="234">
        <f>ROUND(J157*H157,2)</f>
        <v>0</v>
      </c>
      <c r="S157" s="92"/>
      <c r="T157" s="235">
        <f>S157*H157</f>
        <v>0</v>
      </c>
      <c r="U157" s="235">
        <v>0</v>
      </c>
      <c r="V157" s="235">
        <f>U157*H157</f>
        <v>0</v>
      </c>
      <c r="W157" s="235">
        <v>0</v>
      </c>
      <c r="X157" s="236">
        <f>W157*H157</f>
        <v>0</v>
      </c>
      <c r="Y157" s="39"/>
      <c r="Z157" s="39"/>
      <c r="AA157" s="39"/>
      <c r="AB157" s="39"/>
      <c r="AC157" s="39"/>
      <c r="AD157" s="39"/>
      <c r="AE157" s="39"/>
      <c r="AR157" s="237" t="s">
        <v>173</v>
      </c>
      <c r="AT157" s="237" t="s">
        <v>157</v>
      </c>
      <c r="AU157" s="237" t="s">
        <v>85</v>
      </c>
      <c r="AY157" s="18" t="s">
        <v>156</v>
      </c>
      <c r="BE157" s="238">
        <f>IF(O157="základní",K157,0)</f>
        <v>0</v>
      </c>
      <c r="BF157" s="238">
        <f>IF(O157="snížená",K157,0)</f>
        <v>0</v>
      </c>
      <c r="BG157" s="238">
        <f>IF(O157="zákl. přenesená",K157,0)</f>
        <v>0</v>
      </c>
      <c r="BH157" s="238">
        <f>IF(O157="sníž. přenesená",K157,0)</f>
        <v>0</v>
      </c>
      <c r="BI157" s="238">
        <f>IF(O157="nulová",K157,0)</f>
        <v>0</v>
      </c>
      <c r="BJ157" s="18" t="s">
        <v>83</v>
      </c>
      <c r="BK157" s="238">
        <f>ROUND(P157*H157,2)</f>
        <v>0</v>
      </c>
      <c r="BL157" s="18" t="s">
        <v>173</v>
      </c>
      <c r="BM157" s="237" t="s">
        <v>437</v>
      </c>
    </row>
    <row r="158" s="2" customFormat="1" ht="24.15" customHeight="1">
      <c r="A158" s="39"/>
      <c r="B158" s="40"/>
      <c r="C158" s="264" t="s">
        <v>281</v>
      </c>
      <c r="D158" s="264" t="s">
        <v>291</v>
      </c>
      <c r="E158" s="265" t="s">
        <v>1610</v>
      </c>
      <c r="F158" s="266" t="s">
        <v>1611</v>
      </c>
      <c r="G158" s="267" t="s">
        <v>227</v>
      </c>
      <c r="H158" s="268">
        <v>306.60000000000002</v>
      </c>
      <c r="I158" s="269"/>
      <c r="J158" s="270"/>
      <c r="K158" s="271">
        <f>ROUND(P158*H158,2)</f>
        <v>0</v>
      </c>
      <c r="L158" s="266" t="s">
        <v>218</v>
      </c>
      <c r="M158" s="272"/>
      <c r="N158" s="273" t="s">
        <v>1</v>
      </c>
      <c r="O158" s="233" t="s">
        <v>38</v>
      </c>
      <c r="P158" s="234">
        <f>I158+J158</f>
        <v>0</v>
      </c>
      <c r="Q158" s="234">
        <f>ROUND(I158*H158,2)</f>
        <v>0</v>
      </c>
      <c r="R158" s="234">
        <f>ROUND(J158*H158,2)</f>
        <v>0</v>
      </c>
      <c r="S158" s="92"/>
      <c r="T158" s="235">
        <f>S158*H158</f>
        <v>0</v>
      </c>
      <c r="U158" s="235">
        <v>0</v>
      </c>
      <c r="V158" s="235">
        <f>U158*H158</f>
        <v>0</v>
      </c>
      <c r="W158" s="235">
        <v>0</v>
      </c>
      <c r="X158" s="236">
        <f>W158*H158</f>
        <v>0</v>
      </c>
      <c r="Y158" s="39"/>
      <c r="Z158" s="39"/>
      <c r="AA158" s="39"/>
      <c r="AB158" s="39"/>
      <c r="AC158" s="39"/>
      <c r="AD158" s="39"/>
      <c r="AE158" s="39"/>
      <c r="AR158" s="237" t="s">
        <v>266</v>
      </c>
      <c r="AT158" s="237" t="s">
        <v>291</v>
      </c>
      <c r="AU158" s="237" t="s">
        <v>85</v>
      </c>
      <c r="AY158" s="18" t="s">
        <v>156</v>
      </c>
      <c r="BE158" s="238">
        <f>IF(O158="základní",K158,0)</f>
        <v>0</v>
      </c>
      <c r="BF158" s="238">
        <f>IF(O158="snížená",K158,0)</f>
        <v>0</v>
      </c>
      <c r="BG158" s="238">
        <f>IF(O158="zákl. přenesená",K158,0)</f>
        <v>0</v>
      </c>
      <c r="BH158" s="238">
        <f>IF(O158="sníž. přenesená",K158,0)</f>
        <v>0</v>
      </c>
      <c r="BI158" s="238">
        <f>IF(O158="nulová",K158,0)</f>
        <v>0</v>
      </c>
      <c r="BJ158" s="18" t="s">
        <v>83</v>
      </c>
      <c r="BK158" s="238">
        <f>ROUND(P158*H158,2)</f>
        <v>0</v>
      </c>
      <c r="BL158" s="18" t="s">
        <v>173</v>
      </c>
      <c r="BM158" s="237" t="s">
        <v>448</v>
      </c>
    </row>
    <row r="159" s="2" customFormat="1" ht="49.05" customHeight="1">
      <c r="A159" s="39"/>
      <c r="B159" s="40"/>
      <c r="C159" s="225" t="s">
        <v>286</v>
      </c>
      <c r="D159" s="225" t="s">
        <v>157</v>
      </c>
      <c r="E159" s="226" t="s">
        <v>1612</v>
      </c>
      <c r="F159" s="227" t="s">
        <v>1613</v>
      </c>
      <c r="G159" s="228" t="s">
        <v>227</v>
      </c>
      <c r="H159" s="229">
        <v>306.60000000000002</v>
      </c>
      <c r="I159" s="230"/>
      <c r="J159" s="230"/>
      <c r="K159" s="231">
        <f>ROUND(P159*H159,2)</f>
        <v>0</v>
      </c>
      <c r="L159" s="227" t="s">
        <v>218</v>
      </c>
      <c r="M159" s="45"/>
      <c r="N159" s="232" t="s">
        <v>1</v>
      </c>
      <c r="O159" s="233" t="s">
        <v>38</v>
      </c>
      <c r="P159" s="234">
        <f>I159+J159</f>
        <v>0</v>
      </c>
      <c r="Q159" s="234">
        <f>ROUND(I159*H159,2)</f>
        <v>0</v>
      </c>
      <c r="R159" s="234">
        <f>ROUND(J159*H159,2)</f>
        <v>0</v>
      </c>
      <c r="S159" s="92"/>
      <c r="T159" s="235">
        <f>S159*H159</f>
        <v>0</v>
      </c>
      <c r="U159" s="235">
        <v>0</v>
      </c>
      <c r="V159" s="235">
        <f>U159*H159</f>
        <v>0</v>
      </c>
      <c r="W159" s="235">
        <v>0</v>
      </c>
      <c r="X159" s="236">
        <f>W159*H159</f>
        <v>0</v>
      </c>
      <c r="Y159" s="39"/>
      <c r="Z159" s="39"/>
      <c r="AA159" s="39"/>
      <c r="AB159" s="39"/>
      <c r="AC159" s="39"/>
      <c r="AD159" s="39"/>
      <c r="AE159" s="39"/>
      <c r="AR159" s="237" t="s">
        <v>173</v>
      </c>
      <c r="AT159" s="237" t="s">
        <v>157</v>
      </c>
      <c r="AU159" s="237" t="s">
        <v>85</v>
      </c>
      <c r="AY159" s="18" t="s">
        <v>156</v>
      </c>
      <c r="BE159" s="238">
        <f>IF(O159="základní",K159,0)</f>
        <v>0</v>
      </c>
      <c r="BF159" s="238">
        <f>IF(O159="snížená",K159,0)</f>
        <v>0</v>
      </c>
      <c r="BG159" s="238">
        <f>IF(O159="zákl. přenesená",K159,0)</f>
        <v>0</v>
      </c>
      <c r="BH159" s="238">
        <f>IF(O159="sníž. přenesená",K159,0)</f>
        <v>0</v>
      </c>
      <c r="BI159" s="238">
        <f>IF(O159="nulová",K159,0)</f>
        <v>0</v>
      </c>
      <c r="BJ159" s="18" t="s">
        <v>83</v>
      </c>
      <c r="BK159" s="238">
        <f>ROUND(P159*H159,2)</f>
        <v>0</v>
      </c>
      <c r="BL159" s="18" t="s">
        <v>173</v>
      </c>
      <c r="BM159" s="237" t="s">
        <v>556</v>
      </c>
    </row>
    <row r="160" s="2" customFormat="1" ht="24.15" customHeight="1">
      <c r="A160" s="39"/>
      <c r="B160" s="40"/>
      <c r="C160" s="264" t="s">
        <v>290</v>
      </c>
      <c r="D160" s="264" t="s">
        <v>291</v>
      </c>
      <c r="E160" s="265" t="s">
        <v>1614</v>
      </c>
      <c r="F160" s="266" t="s">
        <v>1615</v>
      </c>
      <c r="G160" s="267" t="s">
        <v>294</v>
      </c>
      <c r="H160" s="268">
        <v>190.90000000000001</v>
      </c>
      <c r="I160" s="269"/>
      <c r="J160" s="270"/>
      <c r="K160" s="271">
        <f>ROUND(P160*H160,2)</f>
        <v>0</v>
      </c>
      <c r="L160" s="266" t="s">
        <v>218</v>
      </c>
      <c r="M160" s="272"/>
      <c r="N160" s="273" t="s">
        <v>1</v>
      </c>
      <c r="O160" s="233" t="s">
        <v>38</v>
      </c>
      <c r="P160" s="234">
        <f>I160+J160</f>
        <v>0</v>
      </c>
      <c r="Q160" s="234">
        <f>ROUND(I160*H160,2)</f>
        <v>0</v>
      </c>
      <c r="R160" s="234">
        <f>ROUND(J160*H160,2)</f>
        <v>0</v>
      </c>
      <c r="S160" s="92"/>
      <c r="T160" s="235">
        <f>S160*H160</f>
        <v>0</v>
      </c>
      <c r="U160" s="235">
        <v>0</v>
      </c>
      <c r="V160" s="235">
        <f>U160*H160</f>
        <v>0</v>
      </c>
      <c r="W160" s="235">
        <v>0</v>
      </c>
      <c r="X160" s="236">
        <f>W160*H160</f>
        <v>0</v>
      </c>
      <c r="Y160" s="39"/>
      <c r="Z160" s="39"/>
      <c r="AA160" s="39"/>
      <c r="AB160" s="39"/>
      <c r="AC160" s="39"/>
      <c r="AD160" s="39"/>
      <c r="AE160" s="39"/>
      <c r="AR160" s="237" t="s">
        <v>266</v>
      </c>
      <c r="AT160" s="237" t="s">
        <v>291</v>
      </c>
      <c r="AU160" s="237" t="s">
        <v>85</v>
      </c>
      <c r="AY160" s="18" t="s">
        <v>156</v>
      </c>
      <c r="BE160" s="238">
        <f>IF(O160="základní",K160,0)</f>
        <v>0</v>
      </c>
      <c r="BF160" s="238">
        <f>IF(O160="snížená",K160,0)</f>
        <v>0</v>
      </c>
      <c r="BG160" s="238">
        <f>IF(O160="zákl. přenesená",K160,0)</f>
        <v>0</v>
      </c>
      <c r="BH160" s="238">
        <f>IF(O160="sníž. přenesená",K160,0)</f>
        <v>0</v>
      </c>
      <c r="BI160" s="238">
        <f>IF(O160="nulová",K160,0)</f>
        <v>0</v>
      </c>
      <c r="BJ160" s="18" t="s">
        <v>83</v>
      </c>
      <c r="BK160" s="238">
        <f>ROUND(P160*H160,2)</f>
        <v>0</v>
      </c>
      <c r="BL160" s="18" t="s">
        <v>173</v>
      </c>
      <c r="BM160" s="237" t="s">
        <v>396</v>
      </c>
    </row>
    <row r="161" s="2" customFormat="1" ht="24.15" customHeight="1">
      <c r="A161" s="39"/>
      <c r="B161" s="40"/>
      <c r="C161" s="225" t="s">
        <v>357</v>
      </c>
      <c r="D161" s="225" t="s">
        <v>157</v>
      </c>
      <c r="E161" s="226" t="s">
        <v>1616</v>
      </c>
      <c r="F161" s="227" t="s">
        <v>1617</v>
      </c>
      <c r="G161" s="228" t="s">
        <v>1440</v>
      </c>
      <c r="H161" s="229">
        <v>1</v>
      </c>
      <c r="I161" s="230"/>
      <c r="J161" s="230"/>
      <c r="K161" s="231">
        <f>ROUND(P161*H161,2)</f>
        <v>0</v>
      </c>
      <c r="L161" s="227" t="s">
        <v>1</v>
      </c>
      <c r="M161" s="45"/>
      <c r="N161" s="232" t="s">
        <v>1</v>
      </c>
      <c r="O161" s="233" t="s">
        <v>38</v>
      </c>
      <c r="P161" s="234">
        <f>I161+J161</f>
        <v>0</v>
      </c>
      <c r="Q161" s="234">
        <f>ROUND(I161*H161,2)</f>
        <v>0</v>
      </c>
      <c r="R161" s="234">
        <f>ROUND(J161*H161,2)</f>
        <v>0</v>
      </c>
      <c r="S161" s="92"/>
      <c r="T161" s="235">
        <f>S161*H161</f>
        <v>0</v>
      </c>
      <c r="U161" s="235">
        <v>0</v>
      </c>
      <c r="V161" s="235">
        <f>U161*H161</f>
        <v>0</v>
      </c>
      <c r="W161" s="235">
        <v>0</v>
      </c>
      <c r="X161" s="236">
        <f>W161*H161</f>
        <v>0</v>
      </c>
      <c r="Y161" s="39"/>
      <c r="Z161" s="39"/>
      <c r="AA161" s="39"/>
      <c r="AB161" s="39"/>
      <c r="AC161" s="39"/>
      <c r="AD161" s="39"/>
      <c r="AE161" s="39"/>
      <c r="AR161" s="237" t="s">
        <v>173</v>
      </c>
      <c r="AT161" s="237" t="s">
        <v>157</v>
      </c>
      <c r="AU161" s="237" t="s">
        <v>85</v>
      </c>
      <c r="AY161" s="18" t="s">
        <v>156</v>
      </c>
      <c r="BE161" s="238">
        <f>IF(O161="základní",K161,0)</f>
        <v>0</v>
      </c>
      <c r="BF161" s="238">
        <f>IF(O161="snížená",K161,0)</f>
        <v>0</v>
      </c>
      <c r="BG161" s="238">
        <f>IF(O161="zákl. přenesená",K161,0)</f>
        <v>0</v>
      </c>
      <c r="BH161" s="238">
        <f>IF(O161="sníž. přenesená",K161,0)</f>
        <v>0</v>
      </c>
      <c r="BI161" s="238">
        <f>IF(O161="nulová",K161,0)</f>
        <v>0</v>
      </c>
      <c r="BJ161" s="18" t="s">
        <v>83</v>
      </c>
      <c r="BK161" s="238">
        <f>ROUND(P161*H161,2)</f>
        <v>0</v>
      </c>
      <c r="BL161" s="18" t="s">
        <v>173</v>
      </c>
      <c r="BM161" s="237" t="s">
        <v>381</v>
      </c>
    </row>
    <row r="162" s="11" customFormat="1" ht="22.8" customHeight="1">
      <c r="A162" s="11"/>
      <c r="B162" s="210"/>
      <c r="C162" s="211"/>
      <c r="D162" s="212" t="s">
        <v>74</v>
      </c>
      <c r="E162" s="262" t="s">
        <v>1618</v>
      </c>
      <c r="F162" s="262" t="s">
        <v>194</v>
      </c>
      <c r="G162" s="211"/>
      <c r="H162" s="211"/>
      <c r="I162" s="214"/>
      <c r="J162" s="214"/>
      <c r="K162" s="263">
        <f>BK162</f>
        <v>0</v>
      </c>
      <c r="L162" s="211"/>
      <c r="M162" s="216"/>
      <c r="N162" s="217"/>
      <c r="O162" s="218"/>
      <c r="P162" s="218"/>
      <c r="Q162" s="219">
        <f>SUM(Q163:Q173)</f>
        <v>0</v>
      </c>
      <c r="R162" s="219">
        <f>SUM(R163:R173)</f>
        <v>0</v>
      </c>
      <c r="S162" s="218"/>
      <c r="T162" s="220">
        <f>SUM(T163:T173)</f>
        <v>0</v>
      </c>
      <c r="U162" s="218"/>
      <c r="V162" s="220">
        <f>SUM(V163:V173)</f>
        <v>0</v>
      </c>
      <c r="W162" s="218"/>
      <c r="X162" s="221">
        <f>SUM(X163:X173)</f>
        <v>0</v>
      </c>
      <c r="Y162" s="11"/>
      <c r="Z162" s="11"/>
      <c r="AA162" s="11"/>
      <c r="AB162" s="11"/>
      <c r="AC162" s="11"/>
      <c r="AD162" s="11"/>
      <c r="AE162" s="11"/>
      <c r="AR162" s="222" t="s">
        <v>83</v>
      </c>
      <c r="AT162" s="223" t="s">
        <v>74</v>
      </c>
      <c r="AU162" s="223" t="s">
        <v>83</v>
      </c>
      <c r="AY162" s="222" t="s">
        <v>156</v>
      </c>
      <c r="BK162" s="224">
        <f>SUM(BK163:BK173)</f>
        <v>0</v>
      </c>
    </row>
    <row r="163" s="2" customFormat="1" ht="24.15" customHeight="1">
      <c r="A163" s="39"/>
      <c r="B163" s="40"/>
      <c r="C163" s="225" t="s">
        <v>361</v>
      </c>
      <c r="D163" s="225" t="s">
        <v>157</v>
      </c>
      <c r="E163" s="226" t="s">
        <v>1619</v>
      </c>
      <c r="F163" s="227" t="s">
        <v>1620</v>
      </c>
      <c r="G163" s="228" t="s">
        <v>1621</v>
      </c>
      <c r="H163" s="229">
        <v>10</v>
      </c>
      <c r="I163" s="230"/>
      <c r="J163" s="230"/>
      <c r="K163" s="231">
        <f>ROUND(P163*H163,2)</f>
        <v>0</v>
      </c>
      <c r="L163" s="227" t="s">
        <v>218</v>
      </c>
      <c r="M163" s="45"/>
      <c r="N163" s="232" t="s">
        <v>1</v>
      </c>
      <c r="O163" s="233" t="s">
        <v>38</v>
      </c>
      <c r="P163" s="234">
        <f>I163+J163</f>
        <v>0</v>
      </c>
      <c r="Q163" s="234">
        <f>ROUND(I163*H163,2)</f>
        <v>0</v>
      </c>
      <c r="R163" s="234">
        <f>ROUND(J163*H163,2)</f>
        <v>0</v>
      </c>
      <c r="S163" s="92"/>
      <c r="T163" s="235">
        <f>S163*H163</f>
        <v>0</v>
      </c>
      <c r="U163" s="235">
        <v>0</v>
      </c>
      <c r="V163" s="235">
        <f>U163*H163</f>
        <v>0</v>
      </c>
      <c r="W163" s="235">
        <v>0</v>
      </c>
      <c r="X163" s="236">
        <f>W163*H163</f>
        <v>0</v>
      </c>
      <c r="Y163" s="39"/>
      <c r="Z163" s="39"/>
      <c r="AA163" s="39"/>
      <c r="AB163" s="39"/>
      <c r="AC163" s="39"/>
      <c r="AD163" s="39"/>
      <c r="AE163" s="39"/>
      <c r="AR163" s="237" t="s">
        <v>173</v>
      </c>
      <c r="AT163" s="237" t="s">
        <v>157</v>
      </c>
      <c r="AU163" s="237" t="s">
        <v>85</v>
      </c>
      <c r="AY163" s="18" t="s">
        <v>156</v>
      </c>
      <c r="BE163" s="238">
        <f>IF(O163="základní",K163,0)</f>
        <v>0</v>
      </c>
      <c r="BF163" s="238">
        <f>IF(O163="snížená",K163,0)</f>
        <v>0</v>
      </c>
      <c r="BG163" s="238">
        <f>IF(O163="zákl. přenesená",K163,0)</f>
        <v>0</v>
      </c>
      <c r="BH163" s="238">
        <f>IF(O163="sníž. přenesená",K163,0)</f>
        <v>0</v>
      </c>
      <c r="BI163" s="238">
        <f>IF(O163="nulová",K163,0)</f>
        <v>0</v>
      </c>
      <c r="BJ163" s="18" t="s">
        <v>83</v>
      </c>
      <c r="BK163" s="238">
        <f>ROUND(P163*H163,2)</f>
        <v>0</v>
      </c>
      <c r="BL163" s="18" t="s">
        <v>173</v>
      </c>
      <c r="BM163" s="237" t="s">
        <v>307</v>
      </c>
    </row>
    <row r="164" s="2" customFormat="1" ht="24.15" customHeight="1">
      <c r="A164" s="39"/>
      <c r="B164" s="40"/>
      <c r="C164" s="225" t="s">
        <v>366</v>
      </c>
      <c r="D164" s="225" t="s">
        <v>157</v>
      </c>
      <c r="E164" s="226" t="s">
        <v>1622</v>
      </c>
      <c r="F164" s="227" t="s">
        <v>1623</v>
      </c>
      <c r="G164" s="228" t="s">
        <v>237</v>
      </c>
      <c r="H164" s="229">
        <v>4</v>
      </c>
      <c r="I164" s="230"/>
      <c r="J164" s="230"/>
      <c r="K164" s="231">
        <f>ROUND(P164*H164,2)</f>
        <v>0</v>
      </c>
      <c r="L164" s="227" t="s">
        <v>1</v>
      </c>
      <c r="M164" s="45"/>
      <c r="N164" s="232" t="s">
        <v>1</v>
      </c>
      <c r="O164" s="233" t="s">
        <v>38</v>
      </c>
      <c r="P164" s="234">
        <f>I164+J164</f>
        <v>0</v>
      </c>
      <c r="Q164" s="234">
        <f>ROUND(I164*H164,2)</f>
        <v>0</v>
      </c>
      <c r="R164" s="234">
        <f>ROUND(J164*H164,2)</f>
        <v>0</v>
      </c>
      <c r="S164" s="92"/>
      <c r="T164" s="235">
        <f>S164*H164</f>
        <v>0</v>
      </c>
      <c r="U164" s="235">
        <v>0</v>
      </c>
      <c r="V164" s="235">
        <f>U164*H164</f>
        <v>0</v>
      </c>
      <c r="W164" s="235">
        <v>0</v>
      </c>
      <c r="X164" s="236">
        <f>W164*H164</f>
        <v>0</v>
      </c>
      <c r="Y164" s="39"/>
      <c r="Z164" s="39"/>
      <c r="AA164" s="39"/>
      <c r="AB164" s="39"/>
      <c r="AC164" s="39"/>
      <c r="AD164" s="39"/>
      <c r="AE164" s="39"/>
      <c r="AR164" s="237" t="s">
        <v>173</v>
      </c>
      <c r="AT164" s="237" t="s">
        <v>157</v>
      </c>
      <c r="AU164" s="237" t="s">
        <v>85</v>
      </c>
      <c r="AY164" s="18" t="s">
        <v>156</v>
      </c>
      <c r="BE164" s="238">
        <f>IF(O164="základní",K164,0)</f>
        <v>0</v>
      </c>
      <c r="BF164" s="238">
        <f>IF(O164="snížená",K164,0)</f>
        <v>0</v>
      </c>
      <c r="BG164" s="238">
        <f>IF(O164="zákl. přenesená",K164,0)</f>
        <v>0</v>
      </c>
      <c r="BH164" s="238">
        <f>IF(O164="sníž. přenesená",K164,0)</f>
        <v>0</v>
      </c>
      <c r="BI164" s="238">
        <f>IF(O164="nulová",K164,0)</f>
        <v>0</v>
      </c>
      <c r="BJ164" s="18" t="s">
        <v>83</v>
      </c>
      <c r="BK164" s="238">
        <f>ROUND(P164*H164,2)</f>
        <v>0</v>
      </c>
      <c r="BL164" s="18" t="s">
        <v>173</v>
      </c>
      <c r="BM164" s="237" t="s">
        <v>316</v>
      </c>
    </row>
    <row r="165" s="2" customFormat="1" ht="24.15" customHeight="1">
      <c r="A165" s="39"/>
      <c r="B165" s="40"/>
      <c r="C165" s="225" t="s">
        <v>371</v>
      </c>
      <c r="D165" s="225" t="s">
        <v>157</v>
      </c>
      <c r="E165" s="226" t="s">
        <v>1624</v>
      </c>
      <c r="F165" s="227" t="s">
        <v>1625</v>
      </c>
      <c r="G165" s="228" t="s">
        <v>227</v>
      </c>
      <c r="H165" s="229">
        <v>306.60000000000002</v>
      </c>
      <c r="I165" s="230"/>
      <c r="J165" s="230"/>
      <c r="K165" s="231">
        <f>ROUND(P165*H165,2)</f>
        <v>0</v>
      </c>
      <c r="L165" s="227" t="s">
        <v>1</v>
      </c>
      <c r="M165" s="45"/>
      <c r="N165" s="232" t="s">
        <v>1</v>
      </c>
      <c r="O165" s="233" t="s">
        <v>38</v>
      </c>
      <c r="P165" s="234">
        <f>I165+J165</f>
        <v>0</v>
      </c>
      <c r="Q165" s="234">
        <f>ROUND(I165*H165,2)</f>
        <v>0</v>
      </c>
      <c r="R165" s="234">
        <f>ROUND(J165*H165,2)</f>
        <v>0</v>
      </c>
      <c r="S165" s="92"/>
      <c r="T165" s="235">
        <f>S165*H165</f>
        <v>0</v>
      </c>
      <c r="U165" s="235">
        <v>0</v>
      </c>
      <c r="V165" s="235">
        <f>U165*H165</f>
        <v>0</v>
      </c>
      <c r="W165" s="235">
        <v>0</v>
      </c>
      <c r="X165" s="236">
        <f>W165*H165</f>
        <v>0</v>
      </c>
      <c r="Y165" s="39"/>
      <c r="Z165" s="39"/>
      <c r="AA165" s="39"/>
      <c r="AB165" s="39"/>
      <c r="AC165" s="39"/>
      <c r="AD165" s="39"/>
      <c r="AE165" s="39"/>
      <c r="AR165" s="237" t="s">
        <v>173</v>
      </c>
      <c r="AT165" s="237" t="s">
        <v>157</v>
      </c>
      <c r="AU165" s="237" t="s">
        <v>85</v>
      </c>
      <c r="AY165" s="18" t="s">
        <v>156</v>
      </c>
      <c r="BE165" s="238">
        <f>IF(O165="základní",K165,0)</f>
        <v>0</v>
      </c>
      <c r="BF165" s="238">
        <f>IF(O165="snížená",K165,0)</f>
        <v>0</v>
      </c>
      <c r="BG165" s="238">
        <f>IF(O165="zákl. přenesená",K165,0)</f>
        <v>0</v>
      </c>
      <c r="BH165" s="238">
        <f>IF(O165="sníž. přenesená",K165,0)</f>
        <v>0</v>
      </c>
      <c r="BI165" s="238">
        <f>IF(O165="nulová",K165,0)</f>
        <v>0</v>
      </c>
      <c r="BJ165" s="18" t="s">
        <v>83</v>
      </c>
      <c r="BK165" s="238">
        <f>ROUND(P165*H165,2)</f>
        <v>0</v>
      </c>
      <c r="BL165" s="18" t="s">
        <v>173</v>
      </c>
      <c r="BM165" s="237" t="s">
        <v>463</v>
      </c>
    </row>
    <row r="166" s="2" customFormat="1" ht="24.15" customHeight="1">
      <c r="A166" s="39"/>
      <c r="B166" s="40"/>
      <c r="C166" s="225" t="s">
        <v>376</v>
      </c>
      <c r="D166" s="225" t="s">
        <v>157</v>
      </c>
      <c r="E166" s="226" t="s">
        <v>1626</v>
      </c>
      <c r="F166" s="227" t="s">
        <v>1627</v>
      </c>
      <c r="G166" s="228" t="s">
        <v>227</v>
      </c>
      <c r="H166" s="229">
        <v>306.60000000000002</v>
      </c>
      <c r="I166" s="230"/>
      <c r="J166" s="230"/>
      <c r="K166" s="231">
        <f>ROUND(P166*H166,2)</f>
        <v>0</v>
      </c>
      <c r="L166" s="227" t="s">
        <v>1</v>
      </c>
      <c r="M166" s="45"/>
      <c r="N166" s="232" t="s">
        <v>1</v>
      </c>
      <c r="O166" s="233" t="s">
        <v>38</v>
      </c>
      <c r="P166" s="234">
        <f>I166+J166</f>
        <v>0</v>
      </c>
      <c r="Q166" s="234">
        <f>ROUND(I166*H166,2)</f>
        <v>0</v>
      </c>
      <c r="R166" s="234">
        <f>ROUND(J166*H166,2)</f>
        <v>0</v>
      </c>
      <c r="S166" s="92"/>
      <c r="T166" s="235">
        <f>S166*H166</f>
        <v>0</v>
      </c>
      <c r="U166" s="235">
        <v>0</v>
      </c>
      <c r="V166" s="235">
        <f>U166*H166</f>
        <v>0</v>
      </c>
      <c r="W166" s="235">
        <v>0</v>
      </c>
      <c r="X166" s="236">
        <f>W166*H166</f>
        <v>0</v>
      </c>
      <c r="Y166" s="39"/>
      <c r="Z166" s="39"/>
      <c r="AA166" s="39"/>
      <c r="AB166" s="39"/>
      <c r="AC166" s="39"/>
      <c r="AD166" s="39"/>
      <c r="AE166" s="39"/>
      <c r="AR166" s="237" t="s">
        <v>173</v>
      </c>
      <c r="AT166" s="237" t="s">
        <v>157</v>
      </c>
      <c r="AU166" s="237" t="s">
        <v>85</v>
      </c>
      <c r="AY166" s="18" t="s">
        <v>156</v>
      </c>
      <c r="BE166" s="238">
        <f>IF(O166="základní",K166,0)</f>
        <v>0</v>
      </c>
      <c r="BF166" s="238">
        <f>IF(O166="snížená",K166,0)</f>
        <v>0</v>
      </c>
      <c r="BG166" s="238">
        <f>IF(O166="zákl. přenesená",K166,0)</f>
        <v>0</v>
      </c>
      <c r="BH166" s="238">
        <f>IF(O166="sníž. přenesená",K166,0)</f>
        <v>0</v>
      </c>
      <c r="BI166" s="238">
        <f>IF(O166="nulová",K166,0)</f>
        <v>0</v>
      </c>
      <c r="BJ166" s="18" t="s">
        <v>83</v>
      </c>
      <c r="BK166" s="238">
        <f>ROUND(P166*H166,2)</f>
        <v>0</v>
      </c>
      <c r="BL166" s="18" t="s">
        <v>173</v>
      </c>
      <c r="BM166" s="237" t="s">
        <v>471</v>
      </c>
    </row>
    <row r="167" s="2" customFormat="1" ht="24.15" customHeight="1">
      <c r="A167" s="39"/>
      <c r="B167" s="40"/>
      <c r="C167" s="225" t="s">
        <v>400</v>
      </c>
      <c r="D167" s="225" t="s">
        <v>157</v>
      </c>
      <c r="E167" s="226" t="s">
        <v>1628</v>
      </c>
      <c r="F167" s="227" t="s">
        <v>1629</v>
      </c>
      <c r="G167" s="228" t="s">
        <v>237</v>
      </c>
      <c r="H167" s="229">
        <v>4</v>
      </c>
      <c r="I167" s="230"/>
      <c r="J167" s="230"/>
      <c r="K167" s="231">
        <f>ROUND(P167*H167,2)</f>
        <v>0</v>
      </c>
      <c r="L167" s="227" t="s">
        <v>1</v>
      </c>
      <c r="M167" s="45"/>
      <c r="N167" s="232" t="s">
        <v>1</v>
      </c>
      <c r="O167" s="233" t="s">
        <v>38</v>
      </c>
      <c r="P167" s="234">
        <f>I167+J167</f>
        <v>0</v>
      </c>
      <c r="Q167" s="234">
        <f>ROUND(I167*H167,2)</f>
        <v>0</v>
      </c>
      <c r="R167" s="234">
        <f>ROUND(J167*H167,2)</f>
        <v>0</v>
      </c>
      <c r="S167" s="92"/>
      <c r="T167" s="235">
        <f>S167*H167</f>
        <v>0</v>
      </c>
      <c r="U167" s="235">
        <v>0</v>
      </c>
      <c r="V167" s="235">
        <f>U167*H167</f>
        <v>0</v>
      </c>
      <c r="W167" s="235">
        <v>0</v>
      </c>
      <c r="X167" s="236">
        <f>W167*H167</f>
        <v>0</v>
      </c>
      <c r="Y167" s="39"/>
      <c r="Z167" s="39"/>
      <c r="AA167" s="39"/>
      <c r="AB167" s="39"/>
      <c r="AC167" s="39"/>
      <c r="AD167" s="39"/>
      <c r="AE167" s="39"/>
      <c r="AR167" s="237" t="s">
        <v>173</v>
      </c>
      <c r="AT167" s="237" t="s">
        <v>157</v>
      </c>
      <c r="AU167" s="237" t="s">
        <v>85</v>
      </c>
      <c r="AY167" s="18" t="s">
        <v>156</v>
      </c>
      <c r="BE167" s="238">
        <f>IF(O167="základní",K167,0)</f>
        <v>0</v>
      </c>
      <c r="BF167" s="238">
        <f>IF(O167="snížená",K167,0)</f>
        <v>0</v>
      </c>
      <c r="BG167" s="238">
        <f>IF(O167="zákl. přenesená",K167,0)</f>
        <v>0</v>
      </c>
      <c r="BH167" s="238">
        <f>IF(O167="sníž. přenesená",K167,0)</f>
        <v>0</v>
      </c>
      <c r="BI167" s="238">
        <f>IF(O167="nulová",K167,0)</f>
        <v>0</v>
      </c>
      <c r="BJ167" s="18" t="s">
        <v>83</v>
      </c>
      <c r="BK167" s="238">
        <f>ROUND(P167*H167,2)</f>
        <v>0</v>
      </c>
      <c r="BL167" s="18" t="s">
        <v>173</v>
      </c>
      <c r="BM167" s="237" t="s">
        <v>720</v>
      </c>
    </row>
    <row r="168" s="2" customFormat="1" ht="24.15" customHeight="1">
      <c r="A168" s="39"/>
      <c r="B168" s="40"/>
      <c r="C168" s="225" t="s">
        <v>409</v>
      </c>
      <c r="D168" s="225" t="s">
        <v>157</v>
      </c>
      <c r="E168" s="226" t="s">
        <v>1630</v>
      </c>
      <c r="F168" s="227" t="s">
        <v>1631</v>
      </c>
      <c r="G168" s="228" t="s">
        <v>197</v>
      </c>
      <c r="H168" s="229">
        <v>24</v>
      </c>
      <c r="I168" s="230"/>
      <c r="J168" s="230"/>
      <c r="K168" s="231">
        <f>ROUND(P168*H168,2)</f>
        <v>0</v>
      </c>
      <c r="L168" s="227" t="s">
        <v>1</v>
      </c>
      <c r="M168" s="45"/>
      <c r="N168" s="232" t="s">
        <v>1</v>
      </c>
      <c r="O168" s="233" t="s">
        <v>38</v>
      </c>
      <c r="P168" s="234">
        <f>I168+J168</f>
        <v>0</v>
      </c>
      <c r="Q168" s="234">
        <f>ROUND(I168*H168,2)</f>
        <v>0</v>
      </c>
      <c r="R168" s="234">
        <f>ROUND(J168*H168,2)</f>
        <v>0</v>
      </c>
      <c r="S168" s="92"/>
      <c r="T168" s="235">
        <f>S168*H168</f>
        <v>0</v>
      </c>
      <c r="U168" s="235">
        <v>0</v>
      </c>
      <c r="V168" s="235">
        <f>U168*H168</f>
        <v>0</v>
      </c>
      <c r="W168" s="235">
        <v>0</v>
      </c>
      <c r="X168" s="236">
        <f>W168*H168</f>
        <v>0</v>
      </c>
      <c r="Y168" s="39"/>
      <c r="Z168" s="39"/>
      <c r="AA168" s="39"/>
      <c r="AB168" s="39"/>
      <c r="AC168" s="39"/>
      <c r="AD168" s="39"/>
      <c r="AE168" s="39"/>
      <c r="AR168" s="237" t="s">
        <v>173</v>
      </c>
      <c r="AT168" s="237" t="s">
        <v>157</v>
      </c>
      <c r="AU168" s="237" t="s">
        <v>85</v>
      </c>
      <c r="AY168" s="18" t="s">
        <v>156</v>
      </c>
      <c r="BE168" s="238">
        <f>IF(O168="základní",K168,0)</f>
        <v>0</v>
      </c>
      <c r="BF168" s="238">
        <f>IF(O168="snížená",K168,0)</f>
        <v>0</v>
      </c>
      <c r="BG168" s="238">
        <f>IF(O168="zákl. přenesená",K168,0)</f>
        <v>0</v>
      </c>
      <c r="BH168" s="238">
        <f>IF(O168="sníž. přenesená",K168,0)</f>
        <v>0</v>
      </c>
      <c r="BI168" s="238">
        <f>IF(O168="nulová",K168,0)</f>
        <v>0</v>
      </c>
      <c r="BJ168" s="18" t="s">
        <v>83</v>
      </c>
      <c r="BK168" s="238">
        <f>ROUND(P168*H168,2)</f>
        <v>0</v>
      </c>
      <c r="BL168" s="18" t="s">
        <v>173</v>
      </c>
      <c r="BM168" s="237" t="s">
        <v>729</v>
      </c>
    </row>
    <row r="169" s="2" customFormat="1" ht="24.15" customHeight="1">
      <c r="A169" s="39"/>
      <c r="B169" s="40"/>
      <c r="C169" s="225" t="s">
        <v>414</v>
      </c>
      <c r="D169" s="225" t="s">
        <v>157</v>
      </c>
      <c r="E169" s="226" t="s">
        <v>1632</v>
      </c>
      <c r="F169" s="227" t="s">
        <v>1633</v>
      </c>
      <c r="G169" s="228" t="s">
        <v>197</v>
      </c>
      <c r="H169" s="229">
        <v>24</v>
      </c>
      <c r="I169" s="230"/>
      <c r="J169" s="230"/>
      <c r="K169" s="231">
        <f>ROUND(P169*H169,2)</f>
        <v>0</v>
      </c>
      <c r="L169" s="227" t="s">
        <v>1</v>
      </c>
      <c r="M169" s="45"/>
      <c r="N169" s="232" t="s">
        <v>1</v>
      </c>
      <c r="O169" s="233" t="s">
        <v>38</v>
      </c>
      <c r="P169" s="234">
        <f>I169+J169</f>
        <v>0</v>
      </c>
      <c r="Q169" s="234">
        <f>ROUND(I169*H169,2)</f>
        <v>0</v>
      </c>
      <c r="R169" s="234">
        <f>ROUND(J169*H169,2)</f>
        <v>0</v>
      </c>
      <c r="S169" s="92"/>
      <c r="T169" s="235">
        <f>S169*H169</f>
        <v>0</v>
      </c>
      <c r="U169" s="235">
        <v>0</v>
      </c>
      <c r="V169" s="235">
        <f>U169*H169</f>
        <v>0</v>
      </c>
      <c r="W169" s="235">
        <v>0</v>
      </c>
      <c r="X169" s="236">
        <f>W169*H169</f>
        <v>0</v>
      </c>
      <c r="Y169" s="39"/>
      <c r="Z169" s="39"/>
      <c r="AA169" s="39"/>
      <c r="AB169" s="39"/>
      <c r="AC169" s="39"/>
      <c r="AD169" s="39"/>
      <c r="AE169" s="39"/>
      <c r="AR169" s="237" t="s">
        <v>173</v>
      </c>
      <c r="AT169" s="237" t="s">
        <v>157</v>
      </c>
      <c r="AU169" s="237" t="s">
        <v>85</v>
      </c>
      <c r="AY169" s="18" t="s">
        <v>156</v>
      </c>
      <c r="BE169" s="238">
        <f>IF(O169="základní",K169,0)</f>
        <v>0</v>
      </c>
      <c r="BF169" s="238">
        <f>IF(O169="snížená",K169,0)</f>
        <v>0</v>
      </c>
      <c r="BG169" s="238">
        <f>IF(O169="zákl. přenesená",K169,0)</f>
        <v>0</v>
      </c>
      <c r="BH169" s="238">
        <f>IF(O169="sníž. přenesená",K169,0)</f>
        <v>0</v>
      </c>
      <c r="BI169" s="238">
        <f>IF(O169="nulová",K169,0)</f>
        <v>0</v>
      </c>
      <c r="BJ169" s="18" t="s">
        <v>83</v>
      </c>
      <c r="BK169" s="238">
        <f>ROUND(P169*H169,2)</f>
        <v>0</v>
      </c>
      <c r="BL169" s="18" t="s">
        <v>173</v>
      </c>
      <c r="BM169" s="237" t="s">
        <v>497</v>
      </c>
    </row>
    <row r="170" s="2" customFormat="1" ht="24.15" customHeight="1">
      <c r="A170" s="39"/>
      <c r="B170" s="40"/>
      <c r="C170" s="225" t="s">
        <v>418</v>
      </c>
      <c r="D170" s="225" t="s">
        <v>157</v>
      </c>
      <c r="E170" s="226" t="s">
        <v>1634</v>
      </c>
      <c r="F170" s="227" t="s">
        <v>1635</v>
      </c>
      <c r="G170" s="228" t="s">
        <v>227</v>
      </c>
      <c r="H170" s="229">
        <v>306.60000000000002</v>
      </c>
      <c r="I170" s="230"/>
      <c r="J170" s="230"/>
      <c r="K170" s="231">
        <f>ROUND(P170*H170,2)</f>
        <v>0</v>
      </c>
      <c r="L170" s="227" t="s">
        <v>1</v>
      </c>
      <c r="M170" s="45"/>
      <c r="N170" s="232" t="s">
        <v>1</v>
      </c>
      <c r="O170" s="233" t="s">
        <v>38</v>
      </c>
      <c r="P170" s="234">
        <f>I170+J170</f>
        <v>0</v>
      </c>
      <c r="Q170" s="234">
        <f>ROUND(I170*H170,2)</f>
        <v>0</v>
      </c>
      <c r="R170" s="234">
        <f>ROUND(J170*H170,2)</f>
        <v>0</v>
      </c>
      <c r="S170" s="92"/>
      <c r="T170" s="235">
        <f>S170*H170</f>
        <v>0</v>
      </c>
      <c r="U170" s="235">
        <v>0</v>
      </c>
      <c r="V170" s="235">
        <f>U170*H170</f>
        <v>0</v>
      </c>
      <c r="W170" s="235">
        <v>0</v>
      </c>
      <c r="X170" s="236">
        <f>W170*H170</f>
        <v>0</v>
      </c>
      <c r="Y170" s="39"/>
      <c r="Z170" s="39"/>
      <c r="AA170" s="39"/>
      <c r="AB170" s="39"/>
      <c r="AC170" s="39"/>
      <c r="AD170" s="39"/>
      <c r="AE170" s="39"/>
      <c r="AR170" s="237" t="s">
        <v>173</v>
      </c>
      <c r="AT170" s="237" t="s">
        <v>157</v>
      </c>
      <c r="AU170" s="237" t="s">
        <v>85</v>
      </c>
      <c r="AY170" s="18" t="s">
        <v>156</v>
      </c>
      <c r="BE170" s="238">
        <f>IF(O170="základní",K170,0)</f>
        <v>0</v>
      </c>
      <c r="BF170" s="238">
        <f>IF(O170="snížená",K170,0)</f>
        <v>0</v>
      </c>
      <c r="BG170" s="238">
        <f>IF(O170="zákl. přenesená",K170,0)</f>
        <v>0</v>
      </c>
      <c r="BH170" s="238">
        <f>IF(O170="sníž. přenesená",K170,0)</f>
        <v>0</v>
      </c>
      <c r="BI170" s="238">
        <f>IF(O170="nulová",K170,0)</f>
        <v>0</v>
      </c>
      <c r="BJ170" s="18" t="s">
        <v>83</v>
      </c>
      <c r="BK170" s="238">
        <f>ROUND(P170*H170,2)</f>
        <v>0</v>
      </c>
      <c r="BL170" s="18" t="s">
        <v>173</v>
      </c>
      <c r="BM170" s="237" t="s">
        <v>506</v>
      </c>
    </row>
    <row r="171" s="2" customFormat="1">
      <c r="A171" s="39"/>
      <c r="B171" s="40"/>
      <c r="C171" s="41"/>
      <c r="D171" s="241" t="s">
        <v>346</v>
      </c>
      <c r="E171" s="41"/>
      <c r="F171" s="274" t="s">
        <v>1636</v>
      </c>
      <c r="G171" s="41"/>
      <c r="H171" s="41"/>
      <c r="I171" s="275"/>
      <c r="J171" s="275"/>
      <c r="K171" s="41"/>
      <c r="L171" s="41"/>
      <c r="M171" s="45"/>
      <c r="N171" s="276"/>
      <c r="O171" s="277"/>
      <c r="P171" s="92"/>
      <c r="Q171" s="92"/>
      <c r="R171" s="92"/>
      <c r="S171" s="92"/>
      <c r="T171" s="92"/>
      <c r="U171" s="92"/>
      <c r="V171" s="92"/>
      <c r="W171" s="92"/>
      <c r="X171" s="93"/>
      <c r="Y171" s="39"/>
      <c r="Z171" s="39"/>
      <c r="AA171" s="39"/>
      <c r="AB171" s="39"/>
      <c r="AC171" s="39"/>
      <c r="AD171" s="39"/>
      <c r="AE171" s="39"/>
      <c r="AT171" s="18" t="s">
        <v>346</v>
      </c>
      <c r="AU171" s="18" t="s">
        <v>85</v>
      </c>
    </row>
    <row r="172" s="2" customFormat="1" ht="21.75" customHeight="1">
      <c r="A172" s="39"/>
      <c r="B172" s="40"/>
      <c r="C172" s="225" t="s">
        <v>679</v>
      </c>
      <c r="D172" s="225" t="s">
        <v>157</v>
      </c>
      <c r="E172" s="226" t="s">
        <v>1637</v>
      </c>
      <c r="F172" s="227" t="s">
        <v>1638</v>
      </c>
      <c r="G172" s="228" t="s">
        <v>227</v>
      </c>
      <c r="H172" s="229">
        <v>306.60000000000002</v>
      </c>
      <c r="I172" s="230"/>
      <c r="J172" s="230"/>
      <c r="K172" s="231">
        <f>ROUND(P172*H172,2)</f>
        <v>0</v>
      </c>
      <c r="L172" s="227" t="s">
        <v>1</v>
      </c>
      <c r="M172" s="45"/>
      <c r="N172" s="232" t="s">
        <v>1</v>
      </c>
      <c r="O172" s="233" t="s">
        <v>38</v>
      </c>
      <c r="P172" s="234">
        <f>I172+J172</f>
        <v>0</v>
      </c>
      <c r="Q172" s="234">
        <f>ROUND(I172*H172,2)</f>
        <v>0</v>
      </c>
      <c r="R172" s="234">
        <f>ROUND(J172*H172,2)</f>
        <v>0</v>
      </c>
      <c r="S172" s="92"/>
      <c r="T172" s="235">
        <f>S172*H172</f>
        <v>0</v>
      </c>
      <c r="U172" s="235">
        <v>0</v>
      </c>
      <c r="V172" s="235">
        <f>U172*H172</f>
        <v>0</v>
      </c>
      <c r="W172" s="235">
        <v>0</v>
      </c>
      <c r="X172" s="236">
        <f>W172*H172</f>
        <v>0</v>
      </c>
      <c r="Y172" s="39"/>
      <c r="Z172" s="39"/>
      <c r="AA172" s="39"/>
      <c r="AB172" s="39"/>
      <c r="AC172" s="39"/>
      <c r="AD172" s="39"/>
      <c r="AE172" s="39"/>
      <c r="AR172" s="237" t="s">
        <v>173</v>
      </c>
      <c r="AT172" s="237" t="s">
        <v>157</v>
      </c>
      <c r="AU172" s="237" t="s">
        <v>85</v>
      </c>
      <c r="AY172" s="18" t="s">
        <v>156</v>
      </c>
      <c r="BE172" s="238">
        <f>IF(O172="základní",K172,0)</f>
        <v>0</v>
      </c>
      <c r="BF172" s="238">
        <f>IF(O172="snížená",K172,0)</f>
        <v>0</v>
      </c>
      <c r="BG172" s="238">
        <f>IF(O172="zákl. přenesená",K172,0)</f>
        <v>0</v>
      </c>
      <c r="BH172" s="238">
        <f>IF(O172="sníž. přenesená",K172,0)</f>
        <v>0</v>
      </c>
      <c r="BI172" s="238">
        <f>IF(O172="nulová",K172,0)</f>
        <v>0</v>
      </c>
      <c r="BJ172" s="18" t="s">
        <v>83</v>
      </c>
      <c r="BK172" s="238">
        <f>ROUND(P172*H172,2)</f>
        <v>0</v>
      </c>
      <c r="BL172" s="18" t="s">
        <v>173</v>
      </c>
      <c r="BM172" s="237" t="s">
        <v>515</v>
      </c>
    </row>
    <row r="173" s="2" customFormat="1">
      <c r="A173" s="39"/>
      <c r="B173" s="40"/>
      <c r="C173" s="41"/>
      <c r="D173" s="241" t="s">
        <v>346</v>
      </c>
      <c r="E173" s="41"/>
      <c r="F173" s="274" t="s">
        <v>1639</v>
      </c>
      <c r="G173" s="41"/>
      <c r="H173" s="41"/>
      <c r="I173" s="275"/>
      <c r="J173" s="275"/>
      <c r="K173" s="41"/>
      <c r="L173" s="41"/>
      <c r="M173" s="45"/>
      <c r="N173" s="276"/>
      <c r="O173" s="277"/>
      <c r="P173" s="92"/>
      <c r="Q173" s="92"/>
      <c r="R173" s="92"/>
      <c r="S173" s="92"/>
      <c r="T173" s="92"/>
      <c r="U173" s="92"/>
      <c r="V173" s="92"/>
      <c r="W173" s="92"/>
      <c r="X173" s="93"/>
      <c r="Y173" s="39"/>
      <c r="Z173" s="39"/>
      <c r="AA173" s="39"/>
      <c r="AB173" s="39"/>
      <c r="AC173" s="39"/>
      <c r="AD173" s="39"/>
      <c r="AE173" s="39"/>
      <c r="AT173" s="18" t="s">
        <v>346</v>
      </c>
      <c r="AU173" s="18" t="s">
        <v>85</v>
      </c>
    </row>
    <row r="174" s="11" customFormat="1" ht="22.8" customHeight="1">
      <c r="A174" s="11"/>
      <c r="B174" s="210"/>
      <c r="C174" s="211"/>
      <c r="D174" s="212" t="s">
        <v>74</v>
      </c>
      <c r="E174" s="262" t="s">
        <v>1640</v>
      </c>
      <c r="F174" s="262" t="s">
        <v>1641</v>
      </c>
      <c r="G174" s="211"/>
      <c r="H174" s="211"/>
      <c r="I174" s="214"/>
      <c r="J174" s="214"/>
      <c r="K174" s="263">
        <f>BK174</f>
        <v>0</v>
      </c>
      <c r="L174" s="211"/>
      <c r="M174" s="216"/>
      <c r="N174" s="217"/>
      <c r="O174" s="218"/>
      <c r="P174" s="218"/>
      <c r="Q174" s="219">
        <f>SUM(Q175:Q182)</f>
        <v>0</v>
      </c>
      <c r="R174" s="219">
        <f>SUM(R175:R182)</f>
        <v>0</v>
      </c>
      <c r="S174" s="218"/>
      <c r="T174" s="220">
        <f>SUM(T175:T182)</f>
        <v>0</v>
      </c>
      <c r="U174" s="218"/>
      <c r="V174" s="220">
        <f>SUM(V175:V182)</f>
        <v>0</v>
      </c>
      <c r="W174" s="218"/>
      <c r="X174" s="221">
        <f>SUM(X175:X182)</f>
        <v>0</v>
      </c>
      <c r="Y174" s="11"/>
      <c r="Z174" s="11"/>
      <c r="AA174" s="11"/>
      <c r="AB174" s="11"/>
      <c r="AC174" s="11"/>
      <c r="AD174" s="11"/>
      <c r="AE174" s="11"/>
      <c r="AR174" s="222" t="s">
        <v>83</v>
      </c>
      <c r="AT174" s="223" t="s">
        <v>74</v>
      </c>
      <c r="AU174" s="223" t="s">
        <v>83</v>
      </c>
      <c r="AY174" s="222" t="s">
        <v>156</v>
      </c>
      <c r="BK174" s="224">
        <f>SUM(BK175:BK182)</f>
        <v>0</v>
      </c>
    </row>
    <row r="175" s="2" customFormat="1" ht="16.5" customHeight="1">
      <c r="A175" s="39"/>
      <c r="B175" s="40"/>
      <c r="C175" s="225" t="s">
        <v>681</v>
      </c>
      <c r="D175" s="225" t="s">
        <v>157</v>
      </c>
      <c r="E175" s="226" t="s">
        <v>1642</v>
      </c>
      <c r="F175" s="227" t="s">
        <v>1643</v>
      </c>
      <c r="G175" s="228" t="s">
        <v>1243</v>
      </c>
      <c r="H175" s="229">
        <v>10</v>
      </c>
      <c r="I175" s="230"/>
      <c r="J175" s="230"/>
      <c r="K175" s="231">
        <f>ROUND(P175*H175,2)</f>
        <v>0</v>
      </c>
      <c r="L175" s="227" t="s">
        <v>1</v>
      </c>
      <c r="M175" s="45"/>
      <c r="N175" s="232" t="s">
        <v>1</v>
      </c>
      <c r="O175" s="233" t="s">
        <v>38</v>
      </c>
      <c r="P175" s="234">
        <f>I175+J175</f>
        <v>0</v>
      </c>
      <c r="Q175" s="234">
        <f>ROUND(I175*H175,2)</f>
        <v>0</v>
      </c>
      <c r="R175" s="234">
        <f>ROUND(J175*H175,2)</f>
        <v>0</v>
      </c>
      <c r="S175" s="92"/>
      <c r="T175" s="235">
        <f>S175*H175</f>
        <v>0</v>
      </c>
      <c r="U175" s="235">
        <v>0</v>
      </c>
      <c r="V175" s="235">
        <f>U175*H175</f>
        <v>0</v>
      </c>
      <c r="W175" s="235">
        <v>0</v>
      </c>
      <c r="X175" s="236">
        <f>W175*H175</f>
        <v>0</v>
      </c>
      <c r="Y175" s="39"/>
      <c r="Z175" s="39"/>
      <c r="AA175" s="39"/>
      <c r="AB175" s="39"/>
      <c r="AC175" s="39"/>
      <c r="AD175" s="39"/>
      <c r="AE175" s="39"/>
      <c r="AR175" s="237" t="s">
        <v>173</v>
      </c>
      <c r="AT175" s="237" t="s">
        <v>157</v>
      </c>
      <c r="AU175" s="237" t="s">
        <v>85</v>
      </c>
      <c r="AY175" s="18" t="s">
        <v>156</v>
      </c>
      <c r="BE175" s="238">
        <f>IF(O175="základní",K175,0)</f>
        <v>0</v>
      </c>
      <c r="BF175" s="238">
        <f>IF(O175="snížená",K175,0)</f>
        <v>0</v>
      </c>
      <c r="BG175" s="238">
        <f>IF(O175="zákl. přenesená",K175,0)</f>
        <v>0</v>
      </c>
      <c r="BH175" s="238">
        <f>IF(O175="sníž. přenesená",K175,0)</f>
        <v>0</v>
      </c>
      <c r="BI175" s="238">
        <f>IF(O175="nulová",K175,0)</f>
        <v>0</v>
      </c>
      <c r="BJ175" s="18" t="s">
        <v>83</v>
      </c>
      <c r="BK175" s="238">
        <f>ROUND(P175*H175,2)</f>
        <v>0</v>
      </c>
      <c r="BL175" s="18" t="s">
        <v>173</v>
      </c>
      <c r="BM175" s="237" t="s">
        <v>524</v>
      </c>
    </row>
    <row r="176" s="2" customFormat="1" ht="16.5" customHeight="1">
      <c r="A176" s="39"/>
      <c r="B176" s="40"/>
      <c r="C176" s="225" t="s">
        <v>683</v>
      </c>
      <c r="D176" s="225" t="s">
        <v>157</v>
      </c>
      <c r="E176" s="226" t="s">
        <v>1644</v>
      </c>
      <c r="F176" s="227" t="s">
        <v>1645</v>
      </c>
      <c r="G176" s="228" t="s">
        <v>1243</v>
      </c>
      <c r="H176" s="229">
        <v>20</v>
      </c>
      <c r="I176" s="230"/>
      <c r="J176" s="230"/>
      <c r="K176" s="231">
        <f>ROUND(P176*H176,2)</f>
        <v>0</v>
      </c>
      <c r="L176" s="227" t="s">
        <v>1</v>
      </c>
      <c r="M176" s="45"/>
      <c r="N176" s="232" t="s">
        <v>1</v>
      </c>
      <c r="O176" s="233" t="s">
        <v>38</v>
      </c>
      <c r="P176" s="234">
        <f>I176+J176</f>
        <v>0</v>
      </c>
      <c r="Q176" s="234">
        <f>ROUND(I176*H176,2)</f>
        <v>0</v>
      </c>
      <c r="R176" s="234">
        <f>ROUND(J176*H176,2)</f>
        <v>0</v>
      </c>
      <c r="S176" s="92"/>
      <c r="T176" s="235">
        <f>S176*H176</f>
        <v>0</v>
      </c>
      <c r="U176" s="235">
        <v>0</v>
      </c>
      <c r="V176" s="235">
        <f>U176*H176</f>
        <v>0</v>
      </c>
      <c r="W176" s="235">
        <v>0</v>
      </c>
      <c r="X176" s="236">
        <f>W176*H176</f>
        <v>0</v>
      </c>
      <c r="Y176" s="39"/>
      <c r="Z176" s="39"/>
      <c r="AA176" s="39"/>
      <c r="AB176" s="39"/>
      <c r="AC176" s="39"/>
      <c r="AD176" s="39"/>
      <c r="AE176" s="39"/>
      <c r="AR176" s="237" t="s">
        <v>173</v>
      </c>
      <c r="AT176" s="237" t="s">
        <v>157</v>
      </c>
      <c r="AU176" s="237" t="s">
        <v>85</v>
      </c>
      <c r="AY176" s="18" t="s">
        <v>156</v>
      </c>
      <c r="BE176" s="238">
        <f>IF(O176="základní",K176,0)</f>
        <v>0</v>
      </c>
      <c r="BF176" s="238">
        <f>IF(O176="snížená",K176,0)</f>
        <v>0</v>
      </c>
      <c r="BG176" s="238">
        <f>IF(O176="zákl. přenesená",K176,0)</f>
        <v>0</v>
      </c>
      <c r="BH176" s="238">
        <f>IF(O176="sníž. přenesená",K176,0)</f>
        <v>0</v>
      </c>
      <c r="BI176" s="238">
        <f>IF(O176="nulová",K176,0)</f>
        <v>0</v>
      </c>
      <c r="BJ176" s="18" t="s">
        <v>83</v>
      </c>
      <c r="BK176" s="238">
        <f>ROUND(P176*H176,2)</f>
        <v>0</v>
      </c>
      <c r="BL176" s="18" t="s">
        <v>173</v>
      </c>
      <c r="BM176" s="237" t="s">
        <v>544</v>
      </c>
    </row>
    <row r="177" s="2" customFormat="1" ht="16.5" customHeight="1">
      <c r="A177" s="39"/>
      <c r="B177" s="40"/>
      <c r="C177" s="225" t="s">
        <v>686</v>
      </c>
      <c r="D177" s="225" t="s">
        <v>157</v>
      </c>
      <c r="E177" s="226" t="s">
        <v>1646</v>
      </c>
      <c r="F177" s="227" t="s">
        <v>1647</v>
      </c>
      <c r="G177" s="228" t="s">
        <v>1648</v>
      </c>
      <c r="H177" s="229">
        <v>11</v>
      </c>
      <c r="I177" s="230"/>
      <c r="J177" s="230"/>
      <c r="K177" s="231">
        <f>ROUND(P177*H177,2)</f>
        <v>0</v>
      </c>
      <c r="L177" s="227" t="s">
        <v>1</v>
      </c>
      <c r="M177" s="45"/>
      <c r="N177" s="232" t="s">
        <v>1</v>
      </c>
      <c r="O177" s="233" t="s">
        <v>38</v>
      </c>
      <c r="P177" s="234">
        <f>I177+J177</f>
        <v>0</v>
      </c>
      <c r="Q177" s="234">
        <f>ROUND(I177*H177,2)</f>
        <v>0</v>
      </c>
      <c r="R177" s="234">
        <f>ROUND(J177*H177,2)</f>
        <v>0</v>
      </c>
      <c r="S177" s="92"/>
      <c r="T177" s="235">
        <f>S177*H177</f>
        <v>0</v>
      </c>
      <c r="U177" s="235">
        <v>0</v>
      </c>
      <c r="V177" s="235">
        <f>U177*H177</f>
        <v>0</v>
      </c>
      <c r="W177" s="235">
        <v>0</v>
      </c>
      <c r="X177" s="236">
        <f>W177*H177</f>
        <v>0</v>
      </c>
      <c r="Y177" s="39"/>
      <c r="Z177" s="39"/>
      <c r="AA177" s="39"/>
      <c r="AB177" s="39"/>
      <c r="AC177" s="39"/>
      <c r="AD177" s="39"/>
      <c r="AE177" s="39"/>
      <c r="AR177" s="237" t="s">
        <v>173</v>
      </c>
      <c r="AT177" s="237" t="s">
        <v>157</v>
      </c>
      <c r="AU177" s="237" t="s">
        <v>85</v>
      </c>
      <c r="AY177" s="18" t="s">
        <v>156</v>
      </c>
      <c r="BE177" s="238">
        <f>IF(O177="základní",K177,0)</f>
        <v>0</v>
      </c>
      <c r="BF177" s="238">
        <f>IF(O177="snížená",K177,0)</f>
        <v>0</v>
      </c>
      <c r="BG177" s="238">
        <f>IF(O177="zákl. přenesená",K177,0)</f>
        <v>0</v>
      </c>
      <c r="BH177" s="238">
        <f>IF(O177="sníž. přenesená",K177,0)</f>
        <v>0</v>
      </c>
      <c r="BI177" s="238">
        <f>IF(O177="nulová",K177,0)</f>
        <v>0</v>
      </c>
      <c r="BJ177" s="18" t="s">
        <v>83</v>
      </c>
      <c r="BK177" s="238">
        <f>ROUND(P177*H177,2)</f>
        <v>0</v>
      </c>
      <c r="BL177" s="18" t="s">
        <v>173</v>
      </c>
      <c r="BM177" s="237" t="s">
        <v>1649</v>
      </c>
    </row>
    <row r="178" s="2" customFormat="1" ht="16.5" customHeight="1">
      <c r="A178" s="39"/>
      <c r="B178" s="40"/>
      <c r="C178" s="225" t="s">
        <v>386</v>
      </c>
      <c r="D178" s="225" t="s">
        <v>157</v>
      </c>
      <c r="E178" s="226" t="s">
        <v>1650</v>
      </c>
      <c r="F178" s="227" t="s">
        <v>1651</v>
      </c>
      <c r="G178" s="228" t="s">
        <v>1440</v>
      </c>
      <c r="H178" s="229">
        <v>1</v>
      </c>
      <c r="I178" s="230"/>
      <c r="J178" s="230"/>
      <c r="K178" s="231">
        <f>ROUND(P178*H178,2)</f>
        <v>0</v>
      </c>
      <c r="L178" s="227" t="s">
        <v>1</v>
      </c>
      <c r="M178" s="45"/>
      <c r="N178" s="232" t="s">
        <v>1</v>
      </c>
      <c r="O178" s="233" t="s">
        <v>38</v>
      </c>
      <c r="P178" s="234">
        <f>I178+J178</f>
        <v>0</v>
      </c>
      <c r="Q178" s="234">
        <f>ROUND(I178*H178,2)</f>
        <v>0</v>
      </c>
      <c r="R178" s="234">
        <f>ROUND(J178*H178,2)</f>
        <v>0</v>
      </c>
      <c r="S178" s="92"/>
      <c r="T178" s="235">
        <f>S178*H178</f>
        <v>0</v>
      </c>
      <c r="U178" s="235">
        <v>0</v>
      </c>
      <c r="V178" s="235">
        <f>U178*H178</f>
        <v>0</v>
      </c>
      <c r="W178" s="235">
        <v>0</v>
      </c>
      <c r="X178" s="236">
        <f>W178*H178</f>
        <v>0</v>
      </c>
      <c r="Y178" s="39"/>
      <c r="Z178" s="39"/>
      <c r="AA178" s="39"/>
      <c r="AB178" s="39"/>
      <c r="AC178" s="39"/>
      <c r="AD178" s="39"/>
      <c r="AE178" s="39"/>
      <c r="AR178" s="237" t="s">
        <v>173</v>
      </c>
      <c r="AT178" s="237" t="s">
        <v>157</v>
      </c>
      <c r="AU178" s="237" t="s">
        <v>85</v>
      </c>
      <c r="AY178" s="18" t="s">
        <v>156</v>
      </c>
      <c r="BE178" s="238">
        <f>IF(O178="základní",K178,0)</f>
        <v>0</v>
      </c>
      <c r="BF178" s="238">
        <f>IF(O178="snížená",K178,0)</f>
        <v>0</v>
      </c>
      <c r="BG178" s="238">
        <f>IF(O178="zákl. přenesená",K178,0)</f>
        <v>0</v>
      </c>
      <c r="BH178" s="238">
        <f>IF(O178="sníž. přenesená",K178,0)</f>
        <v>0</v>
      </c>
      <c r="BI178" s="238">
        <f>IF(O178="nulová",K178,0)</f>
        <v>0</v>
      </c>
      <c r="BJ178" s="18" t="s">
        <v>83</v>
      </c>
      <c r="BK178" s="238">
        <f>ROUND(P178*H178,2)</f>
        <v>0</v>
      </c>
      <c r="BL178" s="18" t="s">
        <v>173</v>
      </c>
      <c r="BM178" s="237" t="s">
        <v>1652</v>
      </c>
    </row>
    <row r="179" s="2" customFormat="1" ht="16.5" customHeight="1">
      <c r="A179" s="39"/>
      <c r="B179" s="40"/>
      <c r="C179" s="225" t="s">
        <v>422</v>
      </c>
      <c r="D179" s="225" t="s">
        <v>157</v>
      </c>
      <c r="E179" s="226" t="s">
        <v>1653</v>
      </c>
      <c r="F179" s="227" t="s">
        <v>1654</v>
      </c>
      <c r="G179" s="228" t="s">
        <v>1440</v>
      </c>
      <c r="H179" s="229">
        <v>1</v>
      </c>
      <c r="I179" s="230"/>
      <c r="J179" s="230"/>
      <c r="K179" s="231">
        <f>ROUND(P179*H179,2)</f>
        <v>0</v>
      </c>
      <c r="L179" s="227" t="s">
        <v>1</v>
      </c>
      <c r="M179" s="45"/>
      <c r="N179" s="232" t="s">
        <v>1</v>
      </c>
      <c r="O179" s="233" t="s">
        <v>38</v>
      </c>
      <c r="P179" s="234">
        <f>I179+J179</f>
        <v>0</v>
      </c>
      <c r="Q179" s="234">
        <f>ROUND(I179*H179,2)</f>
        <v>0</v>
      </c>
      <c r="R179" s="234">
        <f>ROUND(J179*H179,2)</f>
        <v>0</v>
      </c>
      <c r="S179" s="92"/>
      <c r="T179" s="235">
        <f>S179*H179</f>
        <v>0</v>
      </c>
      <c r="U179" s="235">
        <v>0</v>
      </c>
      <c r="V179" s="235">
        <f>U179*H179</f>
        <v>0</v>
      </c>
      <c r="W179" s="235">
        <v>0</v>
      </c>
      <c r="X179" s="236">
        <f>W179*H179</f>
        <v>0</v>
      </c>
      <c r="Y179" s="39"/>
      <c r="Z179" s="39"/>
      <c r="AA179" s="39"/>
      <c r="AB179" s="39"/>
      <c r="AC179" s="39"/>
      <c r="AD179" s="39"/>
      <c r="AE179" s="39"/>
      <c r="AR179" s="237" t="s">
        <v>173</v>
      </c>
      <c r="AT179" s="237" t="s">
        <v>157</v>
      </c>
      <c r="AU179" s="237" t="s">
        <v>85</v>
      </c>
      <c r="AY179" s="18" t="s">
        <v>156</v>
      </c>
      <c r="BE179" s="238">
        <f>IF(O179="základní",K179,0)</f>
        <v>0</v>
      </c>
      <c r="BF179" s="238">
        <f>IF(O179="snížená",K179,0)</f>
        <v>0</v>
      </c>
      <c r="BG179" s="238">
        <f>IF(O179="zákl. přenesená",K179,0)</f>
        <v>0</v>
      </c>
      <c r="BH179" s="238">
        <f>IF(O179="sníž. přenesená",K179,0)</f>
        <v>0</v>
      </c>
      <c r="BI179" s="238">
        <f>IF(O179="nulová",K179,0)</f>
        <v>0</v>
      </c>
      <c r="BJ179" s="18" t="s">
        <v>83</v>
      </c>
      <c r="BK179" s="238">
        <f>ROUND(P179*H179,2)</f>
        <v>0</v>
      </c>
      <c r="BL179" s="18" t="s">
        <v>173</v>
      </c>
      <c r="BM179" s="237" t="s">
        <v>331</v>
      </c>
    </row>
    <row r="180" s="2" customFormat="1" ht="24.15" customHeight="1">
      <c r="A180" s="39"/>
      <c r="B180" s="40"/>
      <c r="C180" s="225" t="s">
        <v>427</v>
      </c>
      <c r="D180" s="225" t="s">
        <v>157</v>
      </c>
      <c r="E180" s="226" t="s">
        <v>1655</v>
      </c>
      <c r="F180" s="227" t="s">
        <v>1656</v>
      </c>
      <c r="G180" s="228" t="s">
        <v>1243</v>
      </c>
      <c r="H180" s="229">
        <v>20</v>
      </c>
      <c r="I180" s="230"/>
      <c r="J180" s="230"/>
      <c r="K180" s="231">
        <f>ROUND(P180*H180,2)</f>
        <v>0</v>
      </c>
      <c r="L180" s="227" t="s">
        <v>218</v>
      </c>
      <c r="M180" s="45"/>
      <c r="N180" s="232" t="s">
        <v>1</v>
      </c>
      <c r="O180" s="233" t="s">
        <v>38</v>
      </c>
      <c r="P180" s="234">
        <f>I180+J180</f>
        <v>0</v>
      </c>
      <c r="Q180" s="234">
        <f>ROUND(I180*H180,2)</f>
        <v>0</v>
      </c>
      <c r="R180" s="234">
        <f>ROUND(J180*H180,2)</f>
        <v>0</v>
      </c>
      <c r="S180" s="92"/>
      <c r="T180" s="235">
        <f>S180*H180</f>
        <v>0</v>
      </c>
      <c r="U180" s="235">
        <v>0</v>
      </c>
      <c r="V180" s="235">
        <f>U180*H180</f>
        <v>0</v>
      </c>
      <c r="W180" s="235">
        <v>0</v>
      </c>
      <c r="X180" s="236">
        <f>W180*H180</f>
        <v>0</v>
      </c>
      <c r="Y180" s="39"/>
      <c r="Z180" s="39"/>
      <c r="AA180" s="39"/>
      <c r="AB180" s="39"/>
      <c r="AC180" s="39"/>
      <c r="AD180" s="39"/>
      <c r="AE180" s="39"/>
      <c r="AR180" s="237" t="s">
        <v>173</v>
      </c>
      <c r="AT180" s="237" t="s">
        <v>157</v>
      </c>
      <c r="AU180" s="237" t="s">
        <v>85</v>
      </c>
      <c r="AY180" s="18" t="s">
        <v>156</v>
      </c>
      <c r="BE180" s="238">
        <f>IF(O180="základní",K180,0)</f>
        <v>0</v>
      </c>
      <c r="BF180" s="238">
        <f>IF(O180="snížená",K180,0)</f>
        <v>0</v>
      </c>
      <c r="BG180" s="238">
        <f>IF(O180="zákl. přenesená",K180,0)</f>
        <v>0</v>
      </c>
      <c r="BH180" s="238">
        <f>IF(O180="sníž. přenesená",K180,0)</f>
        <v>0</v>
      </c>
      <c r="BI180" s="238">
        <f>IF(O180="nulová",K180,0)</f>
        <v>0</v>
      </c>
      <c r="BJ180" s="18" t="s">
        <v>83</v>
      </c>
      <c r="BK180" s="238">
        <f>ROUND(P180*H180,2)</f>
        <v>0</v>
      </c>
      <c r="BL180" s="18" t="s">
        <v>173</v>
      </c>
      <c r="BM180" s="237" t="s">
        <v>534</v>
      </c>
    </row>
    <row r="181" s="2" customFormat="1" ht="16.5" customHeight="1">
      <c r="A181" s="39"/>
      <c r="B181" s="40"/>
      <c r="C181" s="225" t="s">
        <v>701</v>
      </c>
      <c r="D181" s="225" t="s">
        <v>157</v>
      </c>
      <c r="E181" s="226" t="s">
        <v>1657</v>
      </c>
      <c r="F181" s="227" t="s">
        <v>1658</v>
      </c>
      <c r="G181" s="228" t="s">
        <v>1440</v>
      </c>
      <c r="H181" s="229">
        <v>1</v>
      </c>
      <c r="I181" s="230"/>
      <c r="J181" s="230"/>
      <c r="K181" s="231">
        <f>ROUND(P181*H181,2)</f>
        <v>0</v>
      </c>
      <c r="L181" s="227" t="s">
        <v>1</v>
      </c>
      <c r="M181" s="45"/>
      <c r="N181" s="232" t="s">
        <v>1</v>
      </c>
      <c r="O181" s="233" t="s">
        <v>38</v>
      </c>
      <c r="P181" s="234">
        <f>I181+J181</f>
        <v>0</v>
      </c>
      <c r="Q181" s="234">
        <f>ROUND(I181*H181,2)</f>
        <v>0</v>
      </c>
      <c r="R181" s="234">
        <f>ROUND(J181*H181,2)</f>
        <v>0</v>
      </c>
      <c r="S181" s="92"/>
      <c r="T181" s="235">
        <f>S181*H181</f>
        <v>0</v>
      </c>
      <c r="U181" s="235">
        <v>0</v>
      </c>
      <c r="V181" s="235">
        <f>U181*H181</f>
        <v>0</v>
      </c>
      <c r="W181" s="235">
        <v>0</v>
      </c>
      <c r="X181" s="236">
        <f>W181*H181</f>
        <v>0</v>
      </c>
      <c r="Y181" s="39"/>
      <c r="Z181" s="39"/>
      <c r="AA181" s="39"/>
      <c r="AB181" s="39"/>
      <c r="AC181" s="39"/>
      <c r="AD181" s="39"/>
      <c r="AE181" s="39"/>
      <c r="AR181" s="237" t="s">
        <v>173</v>
      </c>
      <c r="AT181" s="237" t="s">
        <v>157</v>
      </c>
      <c r="AU181" s="237" t="s">
        <v>85</v>
      </c>
      <c r="AY181" s="18" t="s">
        <v>156</v>
      </c>
      <c r="BE181" s="238">
        <f>IF(O181="základní",K181,0)</f>
        <v>0</v>
      </c>
      <c r="BF181" s="238">
        <f>IF(O181="snížená",K181,0)</f>
        <v>0</v>
      </c>
      <c r="BG181" s="238">
        <f>IF(O181="zákl. přenesená",K181,0)</f>
        <v>0</v>
      </c>
      <c r="BH181" s="238">
        <f>IF(O181="sníž. přenesená",K181,0)</f>
        <v>0</v>
      </c>
      <c r="BI181" s="238">
        <f>IF(O181="nulová",K181,0)</f>
        <v>0</v>
      </c>
      <c r="BJ181" s="18" t="s">
        <v>83</v>
      </c>
      <c r="BK181" s="238">
        <f>ROUND(P181*H181,2)</f>
        <v>0</v>
      </c>
      <c r="BL181" s="18" t="s">
        <v>173</v>
      </c>
      <c r="BM181" s="237" t="s">
        <v>552</v>
      </c>
    </row>
    <row r="182" s="2" customFormat="1" ht="24.15" customHeight="1">
      <c r="A182" s="39"/>
      <c r="B182" s="40"/>
      <c r="C182" s="225" t="s">
        <v>437</v>
      </c>
      <c r="D182" s="225" t="s">
        <v>157</v>
      </c>
      <c r="E182" s="226" t="s">
        <v>1659</v>
      </c>
      <c r="F182" s="227" t="s">
        <v>1660</v>
      </c>
      <c r="G182" s="228" t="s">
        <v>1440</v>
      </c>
      <c r="H182" s="229">
        <v>1</v>
      </c>
      <c r="I182" s="230"/>
      <c r="J182" s="230"/>
      <c r="K182" s="231">
        <f>ROUND(P182*H182,2)</f>
        <v>0</v>
      </c>
      <c r="L182" s="227" t="s">
        <v>198</v>
      </c>
      <c r="M182" s="45"/>
      <c r="N182" s="251" t="s">
        <v>1</v>
      </c>
      <c r="O182" s="252" t="s">
        <v>38</v>
      </c>
      <c r="P182" s="253">
        <f>I182+J182</f>
        <v>0</v>
      </c>
      <c r="Q182" s="253">
        <f>ROUND(I182*H182,2)</f>
        <v>0</v>
      </c>
      <c r="R182" s="253">
        <f>ROUND(J182*H182,2)</f>
        <v>0</v>
      </c>
      <c r="S182" s="254"/>
      <c r="T182" s="255">
        <f>S182*H182</f>
        <v>0</v>
      </c>
      <c r="U182" s="255">
        <v>0</v>
      </c>
      <c r="V182" s="255">
        <f>U182*H182</f>
        <v>0</v>
      </c>
      <c r="W182" s="255">
        <v>0</v>
      </c>
      <c r="X182" s="256">
        <f>W182*H182</f>
        <v>0</v>
      </c>
      <c r="Y182" s="39"/>
      <c r="Z182" s="39"/>
      <c r="AA182" s="39"/>
      <c r="AB182" s="39"/>
      <c r="AC182" s="39"/>
      <c r="AD182" s="39"/>
      <c r="AE182" s="39"/>
      <c r="AR182" s="237" t="s">
        <v>173</v>
      </c>
      <c r="AT182" s="237" t="s">
        <v>157</v>
      </c>
      <c r="AU182" s="237" t="s">
        <v>85</v>
      </c>
      <c r="AY182" s="18" t="s">
        <v>156</v>
      </c>
      <c r="BE182" s="238">
        <f>IF(O182="základní",K182,0)</f>
        <v>0</v>
      </c>
      <c r="BF182" s="238">
        <f>IF(O182="snížená",K182,0)</f>
        <v>0</v>
      </c>
      <c r="BG182" s="238">
        <f>IF(O182="zákl. přenesená",K182,0)</f>
        <v>0</v>
      </c>
      <c r="BH182" s="238">
        <f>IF(O182="sníž. přenesená",K182,0)</f>
        <v>0</v>
      </c>
      <c r="BI182" s="238">
        <f>IF(O182="nulová",K182,0)</f>
        <v>0</v>
      </c>
      <c r="BJ182" s="18" t="s">
        <v>83</v>
      </c>
      <c r="BK182" s="238">
        <f>ROUND(P182*H182,2)</f>
        <v>0</v>
      </c>
      <c r="BL182" s="18" t="s">
        <v>173</v>
      </c>
      <c r="BM182" s="237" t="s">
        <v>1661</v>
      </c>
    </row>
    <row r="183" s="2" customFormat="1" ht="6.96" customHeight="1">
      <c r="A183" s="39"/>
      <c r="B183" s="67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45"/>
      <c r="N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</row>
  </sheetData>
  <sheetProtection sheet="1" autoFilter="0" formatColumns="0" formatRows="0" objects="1" scenarios="1" spinCount="100000" saltValue="ESEDGgp6lx9Fib3QcE9ypiWdUBZq2eejTyMpqB6s5P61aGU+UPa1GguYy8kshCfiuBtbJbdYVd+oroNFh1G+ug==" hashValue="RBm0RQl7tcN1/AakbTvCyGv+LKTkxrIVpP8tjBI+fFZ4y2uF5nVZYq3h0uXHooMuqKt9EdMAPw0Fs03J0/umtQ==" algorithmName="SHA-512" password="CC35"/>
  <autoFilter ref="C119:L182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117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21"/>
      <c r="AT3" s="18" t="s">
        <v>75</v>
      </c>
    </row>
    <row r="4" s="1" customFormat="1" ht="24.96" customHeight="1">
      <c r="B4" s="21"/>
      <c r="D4" s="152" t="s">
        <v>124</v>
      </c>
      <c r="M4" s="21"/>
      <c r="N4" s="153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4" t="s">
        <v>17</v>
      </c>
      <c r="M6" s="21"/>
    </row>
    <row r="7" s="1" customFormat="1" ht="26.25" customHeight="1">
      <c r="B7" s="21"/>
      <c r="E7" s="155" t="str">
        <f>'Rekapitulace stavby'!K6</f>
        <v>NPK a.s., Pardubická nemocnice, rozšíření parkovací kapacity Kyjevská, Pardubice</v>
      </c>
      <c r="F7" s="154"/>
      <c r="G7" s="154"/>
      <c r="H7" s="154"/>
      <c r="M7" s="21"/>
    </row>
    <row r="8" s="2" customFormat="1" ht="12" customHeight="1">
      <c r="A8" s="39"/>
      <c r="B8" s="45"/>
      <c r="C8" s="39"/>
      <c r="D8" s="154" t="s">
        <v>125</v>
      </c>
      <c r="E8" s="39"/>
      <c r="F8" s="39"/>
      <c r="G8" s="39"/>
      <c r="H8" s="39"/>
      <c r="I8" s="39"/>
      <c r="J8" s="39"/>
      <c r="K8" s="39"/>
      <c r="L8" s="39"/>
      <c r="M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6" t="s">
        <v>1662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4" t="s">
        <v>19</v>
      </c>
      <c r="E11" s="39"/>
      <c r="F11" s="145" t="s">
        <v>1</v>
      </c>
      <c r="G11" s="39"/>
      <c r="H11" s="39"/>
      <c r="I11" s="154" t="s">
        <v>20</v>
      </c>
      <c r="J11" s="145" t="s">
        <v>1</v>
      </c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4" t="s">
        <v>21</v>
      </c>
      <c r="E12" s="39"/>
      <c r="F12" s="145" t="s">
        <v>22</v>
      </c>
      <c r="G12" s="39"/>
      <c r="H12" s="39"/>
      <c r="I12" s="154" t="s">
        <v>23</v>
      </c>
      <c r="J12" s="157" t="str">
        <f>'Rekapitulace stavby'!AN8</f>
        <v>30. 1. 2025</v>
      </c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4" t="s">
        <v>25</v>
      </c>
      <c r="E14" s="39"/>
      <c r="F14" s="39"/>
      <c r="G14" s="39"/>
      <c r="H14" s="39"/>
      <c r="I14" s="154" t="s">
        <v>26</v>
      </c>
      <c r="J14" s="145" t="str">
        <f>IF('Rekapitulace stavby'!AN10="","",'Rekapitulace stavby'!AN10)</f>
        <v/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54" t="s">
        <v>27</v>
      </c>
      <c r="J15" s="145" t="str">
        <f>IF('Rekapitulace stavby'!AN11="","",'Rekapitulace stavby'!AN11)</f>
        <v/>
      </c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4" t="s">
        <v>28</v>
      </c>
      <c r="E17" s="39"/>
      <c r="F17" s="39"/>
      <c r="G17" s="39"/>
      <c r="H17" s="39"/>
      <c r="I17" s="154" t="s">
        <v>26</v>
      </c>
      <c r="J17" s="34" t="str">
        <f>'Rekapitulace stavby'!AN13</f>
        <v>Vyplň údaj</v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54" t="s">
        <v>27</v>
      </c>
      <c r="J18" s="34" t="str">
        <f>'Rekapitulace stavby'!AN14</f>
        <v>Vyplň údaj</v>
      </c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4" t="s">
        <v>30</v>
      </c>
      <c r="E20" s="39"/>
      <c r="F20" s="39"/>
      <c r="G20" s="39"/>
      <c r="H20" s="39"/>
      <c r="I20" s="154" t="s">
        <v>26</v>
      </c>
      <c r="J20" s="145" t="str">
        <f>IF('Rekapitulace stavby'!AN16="","",'Rekapitulace stavby'!AN16)</f>
        <v/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tr">
        <f>IF('Rekapitulace stavby'!E17="","",'Rekapitulace stavby'!E17)</f>
        <v xml:space="preserve"> </v>
      </c>
      <c r="F21" s="39"/>
      <c r="G21" s="39"/>
      <c r="H21" s="39"/>
      <c r="I21" s="154" t="s">
        <v>27</v>
      </c>
      <c r="J21" s="145" t="str">
        <f>IF('Rekapitulace stavby'!AN17="","",'Rekapitulace stavby'!AN17)</f>
        <v/>
      </c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4" t="s">
        <v>31</v>
      </c>
      <c r="E23" s="39"/>
      <c r="F23" s="39"/>
      <c r="G23" s="39"/>
      <c r="H23" s="39"/>
      <c r="I23" s="154" t="s">
        <v>26</v>
      </c>
      <c r="J23" s="145" t="str">
        <f>IF('Rekapitulace stavby'!AN19="","",'Rekapitulace stavby'!AN19)</f>
        <v/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54" t="s">
        <v>27</v>
      </c>
      <c r="J24" s="145" t="str">
        <f>IF('Rekapitulace stavby'!AN20="","",'Rekapitulace stavby'!AN20)</f>
        <v/>
      </c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4" t="s">
        <v>32</v>
      </c>
      <c r="E26" s="39"/>
      <c r="F26" s="39"/>
      <c r="G26" s="39"/>
      <c r="H26" s="39"/>
      <c r="I26" s="39"/>
      <c r="J26" s="39"/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8"/>
      <c r="B27" s="159"/>
      <c r="C27" s="158"/>
      <c r="D27" s="158"/>
      <c r="E27" s="160" t="s">
        <v>1</v>
      </c>
      <c r="F27" s="160"/>
      <c r="G27" s="160"/>
      <c r="H27" s="160"/>
      <c r="I27" s="158"/>
      <c r="J27" s="158"/>
      <c r="K27" s="158"/>
      <c r="L27" s="158"/>
      <c r="M27" s="161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2"/>
      <c r="E29" s="162"/>
      <c r="F29" s="162"/>
      <c r="G29" s="162"/>
      <c r="H29" s="162"/>
      <c r="I29" s="162"/>
      <c r="J29" s="162"/>
      <c r="K29" s="162"/>
      <c r="L29" s="162"/>
      <c r="M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>
      <c r="A30" s="39"/>
      <c r="B30" s="45"/>
      <c r="C30" s="39"/>
      <c r="D30" s="39"/>
      <c r="E30" s="154" t="s">
        <v>127</v>
      </c>
      <c r="F30" s="39"/>
      <c r="G30" s="39"/>
      <c r="H30" s="39"/>
      <c r="I30" s="39"/>
      <c r="J30" s="39"/>
      <c r="K30" s="163">
        <f>I96</f>
        <v>0</v>
      </c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>
      <c r="A31" s="39"/>
      <c r="B31" s="45"/>
      <c r="C31" s="39"/>
      <c r="D31" s="39"/>
      <c r="E31" s="154" t="s">
        <v>128</v>
      </c>
      <c r="F31" s="39"/>
      <c r="G31" s="39"/>
      <c r="H31" s="39"/>
      <c r="I31" s="39"/>
      <c r="J31" s="39"/>
      <c r="K31" s="163">
        <f>J96</f>
        <v>0</v>
      </c>
      <c r="L31" s="39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4" t="s">
        <v>33</v>
      </c>
      <c r="E32" s="39"/>
      <c r="F32" s="39"/>
      <c r="G32" s="39"/>
      <c r="H32" s="39"/>
      <c r="I32" s="39"/>
      <c r="J32" s="39"/>
      <c r="K32" s="165">
        <f>ROUND(K120, 2)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2"/>
      <c r="E33" s="162"/>
      <c r="F33" s="162"/>
      <c r="G33" s="162"/>
      <c r="H33" s="162"/>
      <c r="I33" s="162"/>
      <c r="J33" s="162"/>
      <c r="K33" s="162"/>
      <c r="L33" s="162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6" t="s">
        <v>35</v>
      </c>
      <c r="G34" s="39"/>
      <c r="H34" s="39"/>
      <c r="I34" s="166" t="s">
        <v>34</v>
      </c>
      <c r="J34" s="39"/>
      <c r="K34" s="166" t="s">
        <v>36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7" t="s">
        <v>37</v>
      </c>
      <c r="E35" s="154" t="s">
        <v>38</v>
      </c>
      <c r="F35" s="163">
        <f>ROUND((SUM(BE120:BE171)),  2)</f>
        <v>0</v>
      </c>
      <c r="G35" s="39"/>
      <c r="H35" s="39"/>
      <c r="I35" s="168">
        <v>0.20999999999999999</v>
      </c>
      <c r="J35" s="39"/>
      <c r="K35" s="163">
        <f>ROUND(((SUM(BE120:BE171))*I35),  2)</f>
        <v>0</v>
      </c>
      <c r="L35" s="39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4" t="s">
        <v>39</v>
      </c>
      <c r="F36" s="163">
        <f>ROUND((SUM(BF120:BF171)),  2)</f>
        <v>0</v>
      </c>
      <c r="G36" s="39"/>
      <c r="H36" s="39"/>
      <c r="I36" s="168">
        <v>0.12</v>
      </c>
      <c r="J36" s="39"/>
      <c r="K36" s="163">
        <f>ROUND(((SUM(BF120:BF171))*I36),  2)</f>
        <v>0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4" t="s">
        <v>40</v>
      </c>
      <c r="F37" s="163">
        <f>ROUND((SUM(BG120:BG171)),  2)</f>
        <v>0</v>
      </c>
      <c r="G37" s="39"/>
      <c r="H37" s="39"/>
      <c r="I37" s="168">
        <v>0.20999999999999999</v>
      </c>
      <c r="J37" s="39"/>
      <c r="K37" s="163">
        <f>0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4" t="s">
        <v>41</v>
      </c>
      <c r="F38" s="163">
        <f>ROUND((SUM(BH120:BH171)),  2)</f>
        <v>0</v>
      </c>
      <c r="G38" s="39"/>
      <c r="H38" s="39"/>
      <c r="I38" s="168">
        <v>0.12</v>
      </c>
      <c r="J38" s="39"/>
      <c r="K38" s="163">
        <f>0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4" t="s">
        <v>42</v>
      </c>
      <c r="F39" s="163">
        <f>ROUND((SUM(BI120:BI171)),  2)</f>
        <v>0</v>
      </c>
      <c r="G39" s="39"/>
      <c r="H39" s="39"/>
      <c r="I39" s="168">
        <v>0</v>
      </c>
      <c r="J39" s="39"/>
      <c r="K39" s="163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9"/>
      <c r="D41" s="170" t="s">
        <v>43</v>
      </c>
      <c r="E41" s="171"/>
      <c r="F41" s="171"/>
      <c r="G41" s="172" t="s">
        <v>44</v>
      </c>
      <c r="H41" s="173" t="s">
        <v>45</v>
      </c>
      <c r="I41" s="171"/>
      <c r="J41" s="171"/>
      <c r="K41" s="174">
        <f>SUM(K32:K39)</f>
        <v>0</v>
      </c>
      <c r="L41" s="175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M43" s="21"/>
    </row>
    <row r="44" s="1" customFormat="1" ht="14.4" customHeight="1">
      <c r="B44" s="21"/>
      <c r="M44" s="21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6" t="s">
        <v>46</v>
      </c>
      <c r="E50" s="177"/>
      <c r="F50" s="177"/>
      <c r="G50" s="176" t="s">
        <v>47</v>
      </c>
      <c r="H50" s="177"/>
      <c r="I50" s="177"/>
      <c r="J50" s="177"/>
      <c r="K50" s="177"/>
      <c r="L50" s="177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8" t="s">
        <v>48</v>
      </c>
      <c r="E61" s="179"/>
      <c r="F61" s="180" t="s">
        <v>49</v>
      </c>
      <c r="G61" s="178" t="s">
        <v>48</v>
      </c>
      <c r="H61" s="179"/>
      <c r="I61" s="179"/>
      <c r="J61" s="181" t="s">
        <v>49</v>
      </c>
      <c r="K61" s="179"/>
      <c r="L61" s="179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6" t="s">
        <v>50</v>
      </c>
      <c r="E65" s="182"/>
      <c r="F65" s="182"/>
      <c r="G65" s="176" t="s">
        <v>51</v>
      </c>
      <c r="H65" s="182"/>
      <c r="I65" s="182"/>
      <c r="J65" s="182"/>
      <c r="K65" s="182"/>
      <c r="L65" s="182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8" t="s">
        <v>48</v>
      </c>
      <c r="E76" s="179"/>
      <c r="F76" s="180" t="s">
        <v>49</v>
      </c>
      <c r="G76" s="178" t="s">
        <v>48</v>
      </c>
      <c r="H76" s="179"/>
      <c r="I76" s="179"/>
      <c r="J76" s="181" t="s">
        <v>49</v>
      </c>
      <c r="K76" s="179"/>
      <c r="L76" s="179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129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7" t="str">
        <f>E7</f>
        <v>NPK a.s., Pardubická nemocnice, rozšíření parkovací kapacity Kyjevská, Pardubice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125</v>
      </c>
      <c r="D86" s="41"/>
      <c r="E86" s="41"/>
      <c r="F86" s="41"/>
      <c r="G86" s="41"/>
      <c r="H86" s="41"/>
      <c r="I86" s="41"/>
      <c r="J86" s="41"/>
      <c r="K86" s="41"/>
      <c r="L86" s="41"/>
      <c r="M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401.2 - Veřejné osvětlení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 xml:space="preserve"> </v>
      </c>
      <c r="G89" s="41"/>
      <c r="H89" s="41"/>
      <c r="I89" s="33" t="s">
        <v>23</v>
      </c>
      <c r="J89" s="80" t="str">
        <f>IF(J12="","",J12)</f>
        <v>30. 1. 2025</v>
      </c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8" t="s">
        <v>130</v>
      </c>
      <c r="D94" s="189"/>
      <c r="E94" s="189"/>
      <c r="F94" s="189"/>
      <c r="G94" s="189"/>
      <c r="H94" s="189"/>
      <c r="I94" s="190" t="s">
        <v>131</v>
      </c>
      <c r="J94" s="190" t="s">
        <v>132</v>
      </c>
      <c r="K94" s="190" t="s">
        <v>133</v>
      </c>
      <c r="L94" s="189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91" t="s">
        <v>134</v>
      </c>
      <c r="D96" s="41"/>
      <c r="E96" s="41"/>
      <c r="F96" s="41"/>
      <c r="G96" s="41"/>
      <c r="H96" s="41"/>
      <c r="I96" s="111">
        <f>Q120</f>
        <v>0</v>
      </c>
      <c r="J96" s="111">
        <f>R120</f>
        <v>0</v>
      </c>
      <c r="K96" s="111">
        <f>K120</f>
        <v>0</v>
      </c>
      <c r="L96" s="41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135</v>
      </c>
    </row>
    <row r="97" s="9" customFormat="1" ht="24.96" customHeight="1">
      <c r="A97" s="9"/>
      <c r="B97" s="192"/>
      <c r="C97" s="193"/>
      <c r="D97" s="194" t="s">
        <v>1550</v>
      </c>
      <c r="E97" s="195"/>
      <c r="F97" s="195"/>
      <c r="G97" s="195"/>
      <c r="H97" s="195"/>
      <c r="I97" s="196">
        <f>Q121</f>
        <v>0</v>
      </c>
      <c r="J97" s="196">
        <f>R121</f>
        <v>0</v>
      </c>
      <c r="K97" s="196">
        <f>K121</f>
        <v>0</v>
      </c>
      <c r="L97" s="193"/>
      <c r="M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57"/>
      <c r="C98" s="137"/>
      <c r="D98" s="258" t="s">
        <v>1551</v>
      </c>
      <c r="E98" s="259"/>
      <c r="F98" s="259"/>
      <c r="G98" s="259"/>
      <c r="H98" s="259"/>
      <c r="I98" s="260">
        <f>Q122</f>
        <v>0</v>
      </c>
      <c r="J98" s="260">
        <f>R122</f>
        <v>0</v>
      </c>
      <c r="K98" s="260">
        <f>K122</f>
        <v>0</v>
      </c>
      <c r="L98" s="137"/>
      <c r="M98" s="261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13" customFormat="1" ht="19.92" customHeight="1">
      <c r="A99" s="13"/>
      <c r="B99" s="257"/>
      <c r="C99" s="137"/>
      <c r="D99" s="258" t="s">
        <v>1552</v>
      </c>
      <c r="E99" s="259"/>
      <c r="F99" s="259"/>
      <c r="G99" s="259"/>
      <c r="H99" s="259"/>
      <c r="I99" s="260">
        <f>Q151</f>
        <v>0</v>
      </c>
      <c r="J99" s="260">
        <f>R151</f>
        <v>0</v>
      </c>
      <c r="K99" s="260">
        <f>K151</f>
        <v>0</v>
      </c>
      <c r="L99" s="137"/>
      <c r="M99" s="261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="13" customFormat="1" ht="19.92" customHeight="1">
      <c r="A100" s="13"/>
      <c r="B100" s="257"/>
      <c r="C100" s="137"/>
      <c r="D100" s="258" t="s">
        <v>1553</v>
      </c>
      <c r="E100" s="259"/>
      <c r="F100" s="259"/>
      <c r="G100" s="259"/>
      <c r="H100" s="259"/>
      <c r="I100" s="260">
        <f>Q163</f>
        <v>0</v>
      </c>
      <c r="J100" s="260">
        <f>R163</f>
        <v>0</v>
      </c>
      <c r="K100" s="260">
        <f>K163</f>
        <v>0</v>
      </c>
      <c r="L100" s="137"/>
      <c r="M100" s="261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137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17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6.25" customHeight="1">
      <c r="A110" s="39"/>
      <c r="B110" s="40"/>
      <c r="C110" s="41"/>
      <c r="D110" s="41"/>
      <c r="E110" s="187" t="str">
        <f>E7</f>
        <v>NPK a.s., Pardubická nemocnice, rozšíření parkovací kapacity Kyjevská, Pardubice</v>
      </c>
      <c r="F110" s="33"/>
      <c r="G110" s="33"/>
      <c r="H110" s="33"/>
      <c r="I110" s="41"/>
      <c r="J110" s="41"/>
      <c r="K110" s="41"/>
      <c r="L110" s="41"/>
      <c r="M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125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SO 401.2 - Veřejné osvětlení</v>
      </c>
      <c r="F112" s="41"/>
      <c r="G112" s="41"/>
      <c r="H112" s="41"/>
      <c r="I112" s="41"/>
      <c r="J112" s="41"/>
      <c r="K112" s="41"/>
      <c r="L112" s="41"/>
      <c r="M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21</v>
      </c>
      <c r="D114" s="41"/>
      <c r="E114" s="41"/>
      <c r="F114" s="28" t="str">
        <f>F12</f>
        <v xml:space="preserve"> </v>
      </c>
      <c r="G114" s="41"/>
      <c r="H114" s="41"/>
      <c r="I114" s="33" t="s">
        <v>23</v>
      </c>
      <c r="J114" s="80" t="str">
        <f>IF(J12="","",J12)</f>
        <v>30. 1. 2025</v>
      </c>
      <c r="K114" s="41"/>
      <c r="L114" s="41"/>
      <c r="M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25</v>
      </c>
      <c r="D116" s="41"/>
      <c r="E116" s="41"/>
      <c r="F116" s="28" t="str">
        <f>E15</f>
        <v xml:space="preserve"> </v>
      </c>
      <c r="G116" s="41"/>
      <c r="H116" s="41"/>
      <c r="I116" s="33" t="s">
        <v>30</v>
      </c>
      <c r="J116" s="37" t="str">
        <f>E21</f>
        <v xml:space="preserve"> </v>
      </c>
      <c r="K116" s="41"/>
      <c r="L116" s="41"/>
      <c r="M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28</v>
      </c>
      <c r="D117" s="41"/>
      <c r="E117" s="41"/>
      <c r="F117" s="28" t="str">
        <f>IF(E18="","",E18)</f>
        <v>Vyplň údaj</v>
      </c>
      <c r="G117" s="41"/>
      <c r="H117" s="41"/>
      <c r="I117" s="33" t="s">
        <v>31</v>
      </c>
      <c r="J117" s="37" t="str">
        <f>E24</f>
        <v xml:space="preserve"> </v>
      </c>
      <c r="K117" s="41"/>
      <c r="L117" s="41"/>
      <c r="M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0" customFormat="1" ht="29.28" customHeight="1">
      <c r="A119" s="198"/>
      <c r="B119" s="199"/>
      <c r="C119" s="200" t="s">
        <v>138</v>
      </c>
      <c r="D119" s="201" t="s">
        <v>58</v>
      </c>
      <c r="E119" s="201" t="s">
        <v>54</v>
      </c>
      <c r="F119" s="201" t="s">
        <v>55</v>
      </c>
      <c r="G119" s="201" t="s">
        <v>139</v>
      </c>
      <c r="H119" s="201" t="s">
        <v>140</v>
      </c>
      <c r="I119" s="201" t="s">
        <v>141</v>
      </c>
      <c r="J119" s="201" t="s">
        <v>142</v>
      </c>
      <c r="K119" s="201" t="s">
        <v>133</v>
      </c>
      <c r="L119" s="202" t="s">
        <v>143</v>
      </c>
      <c r="M119" s="203"/>
      <c r="N119" s="101" t="s">
        <v>1</v>
      </c>
      <c r="O119" s="102" t="s">
        <v>37</v>
      </c>
      <c r="P119" s="102" t="s">
        <v>144</v>
      </c>
      <c r="Q119" s="102" t="s">
        <v>145</v>
      </c>
      <c r="R119" s="102" t="s">
        <v>146</v>
      </c>
      <c r="S119" s="102" t="s">
        <v>147</v>
      </c>
      <c r="T119" s="102" t="s">
        <v>148</v>
      </c>
      <c r="U119" s="102" t="s">
        <v>149</v>
      </c>
      <c r="V119" s="102" t="s">
        <v>150</v>
      </c>
      <c r="W119" s="102" t="s">
        <v>151</v>
      </c>
      <c r="X119" s="103" t="s">
        <v>152</v>
      </c>
      <c r="Y119" s="198"/>
      <c r="Z119" s="198"/>
      <c r="AA119" s="198"/>
      <c r="AB119" s="198"/>
      <c r="AC119" s="198"/>
      <c r="AD119" s="198"/>
      <c r="AE119" s="198"/>
    </row>
    <row r="120" s="2" customFormat="1" ht="22.8" customHeight="1">
      <c r="A120" s="39"/>
      <c r="B120" s="40"/>
      <c r="C120" s="108" t="s">
        <v>153</v>
      </c>
      <c r="D120" s="41"/>
      <c r="E120" s="41"/>
      <c r="F120" s="41"/>
      <c r="G120" s="41"/>
      <c r="H120" s="41"/>
      <c r="I120" s="41"/>
      <c r="J120" s="41"/>
      <c r="K120" s="204">
        <f>BK120</f>
        <v>0</v>
      </c>
      <c r="L120" s="41"/>
      <c r="M120" s="45"/>
      <c r="N120" s="104"/>
      <c r="O120" s="205"/>
      <c r="P120" s="105"/>
      <c r="Q120" s="206">
        <f>Q121</f>
        <v>0</v>
      </c>
      <c r="R120" s="206">
        <f>R121</f>
        <v>0</v>
      </c>
      <c r="S120" s="105"/>
      <c r="T120" s="207">
        <f>T121</f>
        <v>0</v>
      </c>
      <c r="U120" s="105"/>
      <c r="V120" s="207">
        <f>V121</f>
        <v>0</v>
      </c>
      <c r="W120" s="105"/>
      <c r="X120" s="208">
        <f>X121</f>
        <v>0</v>
      </c>
      <c r="Y120" s="39"/>
      <c r="Z120" s="39"/>
      <c r="AA120" s="39"/>
      <c r="AB120" s="39"/>
      <c r="AC120" s="39"/>
      <c r="AD120" s="39"/>
      <c r="AE120" s="39"/>
      <c r="AT120" s="18" t="s">
        <v>74</v>
      </c>
      <c r="AU120" s="18" t="s">
        <v>135</v>
      </c>
      <c r="BK120" s="209">
        <f>BK121</f>
        <v>0</v>
      </c>
    </row>
    <row r="121" s="11" customFormat="1" ht="25.92" customHeight="1">
      <c r="A121" s="11"/>
      <c r="B121" s="210"/>
      <c r="C121" s="211"/>
      <c r="D121" s="212" t="s">
        <v>74</v>
      </c>
      <c r="E121" s="213" t="s">
        <v>1554</v>
      </c>
      <c r="F121" s="213" t="s">
        <v>1555</v>
      </c>
      <c r="G121" s="211"/>
      <c r="H121" s="211"/>
      <c r="I121" s="214"/>
      <c r="J121" s="214"/>
      <c r="K121" s="215">
        <f>BK121</f>
        <v>0</v>
      </c>
      <c r="L121" s="211"/>
      <c r="M121" s="216"/>
      <c r="N121" s="217"/>
      <c r="O121" s="218"/>
      <c r="P121" s="218"/>
      <c r="Q121" s="219">
        <f>Q122+Q151+Q163</f>
        <v>0</v>
      </c>
      <c r="R121" s="219">
        <f>R122+R151+R163</f>
        <v>0</v>
      </c>
      <c r="S121" s="218"/>
      <c r="T121" s="220">
        <f>T122+T151+T163</f>
        <v>0</v>
      </c>
      <c r="U121" s="218"/>
      <c r="V121" s="220">
        <f>V122+V151+V163</f>
        <v>0</v>
      </c>
      <c r="W121" s="218"/>
      <c r="X121" s="221">
        <f>X122+X151+X163</f>
        <v>0</v>
      </c>
      <c r="Y121" s="11"/>
      <c r="Z121" s="11"/>
      <c r="AA121" s="11"/>
      <c r="AB121" s="11"/>
      <c r="AC121" s="11"/>
      <c r="AD121" s="11"/>
      <c r="AE121" s="11"/>
      <c r="AR121" s="222" t="s">
        <v>83</v>
      </c>
      <c r="AT121" s="223" t="s">
        <v>74</v>
      </c>
      <c r="AU121" s="223" t="s">
        <v>75</v>
      </c>
      <c r="AY121" s="222" t="s">
        <v>156</v>
      </c>
      <c r="BK121" s="224">
        <f>BK122+BK151+BK163</f>
        <v>0</v>
      </c>
    </row>
    <row r="122" s="11" customFormat="1" ht="22.8" customHeight="1">
      <c r="A122" s="11"/>
      <c r="B122" s="210"/>
      <c r="C122" s="211"/>
      <c r="D122" s="212" t="s">
        <v>74</v>
      </c>
      <c r="E122" s="262" t="s">
        <v>1556</v>
      </c>
      <c r="F122" s="262" t="s">
        <v>1557</v>
      </c>
      <c r="G122" s="211"/>
      <c r="H122" s="211"/>
      <c r="I122" s="214"/>
      <c r="J122" s="214"/>
      <c r="K122" s="263">
        <f>BK122</f>
        <v>0</v>
      </c>
      <c r="L122" s="211"/>
      <c r="M122" s="216"/>
      <c r="N122" s="217"/>
      <c r="O122" s="218"/>
      <c r="P122" s="218"/>
      <c r="Q122" s="219">
        <f>SUM(Q123:Q150)</f>
        <v>0</v>
      </c>
      <c r="R122" s="219">
        <f>SUM(R123:R150)</f>
        <v>0</v>
      </c>
      <c r="S122" s="218"/>
      <c r="T122" s="220">
        <f>SUM(T123:T150)</f>
        <v>0</v>
      </c>
      <c r="U122" s="218"/>
      <c r="V122" s="220">
        <f>SUM(V123:V150)</f>
        <v>0</v>
      </c>
      <c r="W122" s="218"/>
      <c r="X122" s="221">
        <f>SUM(X123:X150)</f>
        <v>0</v>
      </c>
      <c r="Y122" s="11"/>
      <c r="Z122" s="11"/>
      <c r="AA122" s="11"/>
      <c r="AB122" s="11"/>
      <c r="AC122" s="11"/>
      <c r="AD122" s="11"/>
      <c r="AE122" s="11"/>
      <c r="AR122" s="222" t="s">
        <v>83</v>
      </c>
      <c r="AT122" s="223" t="s">
        <v>74</v>
      </c>
      <c r="AU122" s="223" t="s">
        <v>83</v>
      </c>
      <c r="AY122" s="222" t="s">
        <v>156</v>
      </c>
      <c r="BK122" s="224">
        <f>SUM(BK123:BK150)</f>
        <v>0</v>
      </c>
    </row>
    <row r="123" s="2" customFormat="1" ht="33" customHeight="1">
      <c r="A123" s="39"/>
      <c r="B123" s="40"/>
      <c r="C123" s="225" t="s">
        <v>83</v>
      </c>
      <c r="D123" s="225" t="s">
        <v>157</v>
      </c>
      <c r="E123" s="226" t="s">
        <v>1558</v>
      </c>
      <c r="F123" s="227" t="s">
        <v>1559</v>
      </c>
      <c r="G123" s="228" t="s">
        <v>334</v>
      </c>
      <c r="H123" s="229">
        <v>4</v>
      </c>
      <c r="I123" s="230"/>
      <c r="J123" s="230"/>
      <c r="K123" s="231">
        <f>ROUND(P123*H123,2)</f>
        <v>0</v>
      </c>
      <c r="L123" s="227" t="s">
        <v>218</v>
      </c>
      <c r="M123" s="45"/>
      <c r="N123" s="232" t="s">
        <v>1</v>
      </c>
      <c r="O123" s="233" t="s">
        <v>38</v>
      </c>
      <c r="P123" s="234">
        <f>I123+J123</f>
        <v>0</v>
      </c>
      <c r="Q123" s="234">
        <f>ROUND(I123*H123,2)</f>
        <v>0</v>
      </c>
      <c r="R123" s="234">
        <f>ROUND(J123*H123,2)</f>
        <v>0</v>
      </c>
      <c r="S123" s="92"/>
      <c r="T123" s="235">
        <f>S123*H123</f>
        <v>0</v>
      </c>
      <c r="U123" s="235">
        <v>0</v>
      </c>
      <c r="V123" s="235">
        <f>U123*H123</f>
        <v>0</v>
      </c>
      <c r="W123" s="235">
        <v>0</v>
      </c>
      <c r="X123" s="236">
        <f>W123*H123</f>
        <v>0</v>
      </c>
      <c r="Y123" s="39"/>
      <c r="Z123" s="39"/>
      <c r="AA123" s="39"/>
      <c r="AB123" s="39"/>
      <c r="AC123" s="39"/>
      <c r="AD123" s="39"/>
      <c r="AE123" s="39"/>
      <c r="AR123" s="237" t="s">
        <v>173</v>
      </c>
      <c r="AT123" s="237" t="s">
        <v>157</v>
      </c>
      <c r="AU123" s="237" t="s">
        <v>85</v>
      </c>
      <c r="AY123" s="18" t="s">
        <v>156</v>
      </c>
      <c r="BE123" s="238">
        <f>IF(O123="základní",K123,0)</f>
        <v>0</v>
      </c>
      <c r="BF123" s="238">
        <f>IF(O123="snížená",K123,0)</f>
        <v>0</v>
      </c>
      <c r="BG123" s="238">
        <f>IF(O123="zákl. přenesená",K123,0)</f>
        <v>0</v>
      </c>
      <c r="BH123" s="238">
        <f>IF(O123="sníž. přenesená",K123,0)</f>
        <v>0</v>
      </c>
      <c r="BI123" s="238">
        <f>IF(O123="nulová",K123,0)</f>
        <v>0</v>
      </c>
      <c r="BJ123" s="18" t="s">
        <v>83</v>
      </c>
      <c r="BK123" s="238">
        <f>ROUND(P123*H123,2)</f>
        <v>0</v>
      </c>
      <c r="BL123" s="18" t="s">
        <v>173</v>
      </c>
      <c r="BM123" s="237" t="s">
        <v>85</v>
      </c>
    </row>
    <row r="124" s="2" customFormat="1" ht="21.75" customHeight="1">
      <c r="A124" s="39"/>
      <c r="B124" s="40"/>
      <c r="C124" s="264" t="s">
        <v>155</v>
      </c>
      <c r="D124" s="264" t="s">
        <v>291</v>
      </c>
      <c r="E124" s="265" t="s">
        <v>1663</v>
      </c>
      <c r="F124" s="266" t="s">
        <v>1664</v>
      </c>
      <c r="G124" s="267" t="s">
        <v>334</v>
      </c>
      <c r="H124" s="268">
        <v>4</v>
      </c>
      <c r="I124" s="269"/>
      <c r="J124" s="270"/>
      <c r="K124" s="271">
        <f>ROUND(P124*H124,2)</f>
        <v>0</v>
      </c>
      <c r="L124" s="266" t="s">
        <v>1</v>
      </c>
      <c r="M124" s="272"/>
      <c r="N124" s="273" t="s">
        <v>1</v>
      </c>
      <c r="O124" s="233" t="s">
        <v>38</v>
      </c>
      <c r="P124" s="234">
        <f>I124+J124</f>
        <v>0</v>
      </c>
      <c r="Q124" s="234">
        <f>ROUND(I124*H124,2)</f>
        <v>0</v>
      </c>
      <c r="R124" s="234">
        <f>ROUND(J124*H124,2)</f>
        <v>0</v>
      </c>
      <c r="S124" s="92"/>
      <c r="T124" s="235">
        <f>S124*H124</f>
        <v>0</v>
      </c>
      <c r="U124" s="235">
        <v>0</v>
      </c>
      <c r="V124" s="235">
        <f>U124*H124</f>
        <v>0</v>
      </c>
      <c r="W124" s="235">
        <v>0</v>
      </c>
      <c r="X124" s="236">
        <f>W124*H124</f>
        <v>0</v>
      </c>
      <c r="Y124" s="39"/>
      <c r="Z124" s="39"/>
      <c r="AA124" s="39"/>
      <c r="AB124" s="39"/>
      <c r="AC124" s="39"/>
      <c r="AD124" s="39"/>
      <c r="AE124" s="39"/>
      <c r="AR124" s="237" t="s">
        <v>266</v>
      </c>
      <c r="AT124" s="237" t="s">
        <v>291</v>
      </c>
      <c r="AU124" s="237" t="s">
        <v>85</v>
      </c>
      <c r="AY124" s="18" t="s">
        <v>156</v>
      </c>
      <c r="BE124" s="238">
        <f>IF(O124="základní",K124,0)</f>
        <v>0</v>
      </c>
      <c r="BF124" s="238">
        <f>IF(O124="snížená",K124,0)</f>
        <v>0</v>
      </c>
      <c r="BG124" s="238">
        <f>IF(O124="zákl. přenesená",K124,0)</f>
        <v>0</v>
      </c>
      <c r="BH124" s="238">
        <f>IF(O124="sníž. přenesená",K124,0)</f>
        <v>0</v>
      </c>
      <c r="BI124" s="238">
        <f>IF(O124="nulová",K124,0)</f>
        <v>0</v>
      </c>
      <c r="BJ124" s="18" t="s">
        <v>83</v>
      </c>
      <c r="BK124" s="238">
        <f>ROUND(P124*H124,2)</f>
        <v>0</v>
      </c>
      <c r="BL124" s="18" t="s">
        <v>173</v>
      </c>
      <c r="BM124" s="237" t="s">
        <v>173</v>
      </c>
    </row>
    <row r="125" s="12" customFormat="1">
      <c r="A125" s="12"/>
      <c r="B125" s="239"/>
      <c r="C125" s="240"/>
      <c r="D125" s="241" t="s">
        <v>163</v>
      </c>
      <c r="E125" s="242" t="s">
        <v>1</v>
      </c>
      <c r="F125" s="243" t="s">
        <v>1665</v>
      </c>
      <c r="G125" s="240"/>
      <c r="H125" s="244">
        <v>4</v>
      </c>
      <c r="I125" s="245"/>
      <c r="J125" s="245"/>
      <c r="K125" s="240"/>
      <c r="L125" s="240"/>
      <c r="M125" s="246"/>
      <c r="N125" s="247"/>
      <c r="O125" s="248"/>
      <c r="P125" s="248"/>
      <c r="Q125" s="248"/>
      <c r="R125" s="248"/>
      <c r="S125" s="248"/>
      <c r="T125" s="248"/>
      <c r="U125" s="248"/>
      <c r="V125" s="248"/>
      <c r="W125" s="248"/>
      <c r="X125" s="249"/>
      <c r="Y125" s="12"/>
      <c r="Z125" s="12"/>
      <c r="AA125" s="12"/>
      <c r="AB125" s="12"/>
      <c r="AC125" s="12"/>
      <c r="AD125" s="12"/>
      <c r="AE125" s="12"/>
      <c r="AT125" s="250" t="s">
        <v>163</v>
      </c>
      <c r="AU125" s="250" t="s">
        <v>85</v>
      </c>
      <c r="AV125" s="12" t="s">
        <v>85</v>
      </c>
      <c r="AW125" s="12" t="s">
        <v>5</v>
      </c>
      <c r="AX125" s="12" t="s">
        <v>75</v>
      </c>
      <c r="AY125" s="250" t="s">
        <v>156</v>
      </c>
    </row>
    <row r="126" s="14" customFormat="1">
      <c r="A126" s="14"/>
      <c r="B126" s="278"/>
      <c r="C126" s="279"/>
      <c r="D126" s="241" t="s">
        <v>163</v>
      </c>
      <c r="E126" s="280" t="s">
        <v>1</v>
      </c>
      <c r="F126" s="281" t="s">
        <v>741</v>
      </c>
      <c r="G126" s="279"/>
      <c r="H126" s="282">
        <v>4</v>
      </c>
      <c r="I126" s="283"/>
      <c r="J126" s="283"/>
      <c r="K126" s="279"/>
      <c r="L126" s="279"/>
      <c r="M126" s="284"/>
      <c r="N126" s="285"/>
      <c r="O126" s="286"/>
      <c r="P126" s="286"/>
      <c r="Q126" s="286"/>
      <c r="R126" s="286"/>
      <c r="S126" s="286"/>
      <c r="T126" s="286"/>
      <c r="U126" s="286"/>
      <c r="V126" s="286"/>
      <c r="W126" s="286"/>
      <c r="X126" s="287"/>
      <c r="Y126" s="14"/>
      <c r="Z126" s="14"/>
      <c r="AA126" s="14"/>
      <c r="AB126" s="14"/>
      <c r="AC126" s="14"/>
      <c r="AD126" s="14"/>
      <c r="AE126" s="14"/>
      <c r="AT126" s="288" t="s">
        <v>163</v>
      </c>
      <c r="AU126" s="288" t="s">
        <v>85</v>
      </c>
      <c r="AV126" s="14" t="s">
        <v>173</v>
      </c>
      <c r="AW126" s="14" t="s">
        <v>5</v>
      </c>
      <c r="AX126" s="14" t="s">
        <v>83</v>
      </c>
      <c r="AY126" s="288" t="s">
        <v>156</v>
      </c>
    </row>
    <row r="127" s="2" customFormat="1" ht="24.15" customHeight="1">
      <c r="A127" s="39"/>
      <c r="B127" s="40"/>
      <c r="C127" s="225" t="s">
        <v>630</v>
      </c>
      <c r="D127" s="225" t="s">
        <v>157</v>
      </c>
      <c r="E127" s="226" t="s">
        <v>1569</v>
      </c>
      <c r="F127" s="227" t="s">
        <v>1570</v>
      </c>
      <c r="G127" s="228" t="s">
        <v>334</v>
      </c>
      <c r="H127" s="229">
        <v>4</v>
      </c>
      <c r="I127" s="230"/>
      <c r="J127" s="230"/>
      <c r="K127" s="231">
        <f>ROUND(P127*H127,2)</f>
        <v>0</v>
      </c>
      <c r="L127" s="227" t="s">
        <v>218</v>
      </c>
      <c r="M127" s="45"/>
      <c r="N127" s="232" t="s">
        <v>1</v>
      </c>
      <c r="O127" s="233" t="s">
        <v>38</v>
      </c>
      <c r="P127" s="234">
        <f>I127+J127</f>
        <v>0</v>
      </c>
      <c r="Q127" s="234">
        <f>ROUND(I127*H127,2)</f>
        <v>0</v>
      </c>
      <c r="R127" s="234">
        <f>ROUND(J127*H127,2)</f>
        <v>0</v>
      </c>
      <c r="S127" s="92"/>
      <c r="T127" s="235">
        <f>S127*H127</f>
        <v>0</v>
      </c>
      <c r="U127" s="235">
        <v>0</v>
      </c>
      <c r="V127" s="235">
        <f>U127*H127</f>
        <v>0</v>
      </c>
      <c r="W127" s="235">
        <v>0</v>
      </c>
      <c r="X127" s="236">
        <f>W127*H127</f>
        <v>0</v>
      </c>
      <c r="Y127" s="39"/>
      <c r="Z127" s="39"/>
      <c r="AA127" s="39"/>
      <c r="AB127" s="39"/>
      <c r="AC127" s="39"/>
      <c r="AD127" s="39"/>
      <c r="AE127" s="39"/>
      <c r="AR127" s="237" t="s">
        <v>173</v>
      </c>
      <c r="AT127" s="237" t="s">
        <v>157</v>
      </c>
      <c r="AU127" s="237" t="s">
        <v>85</v>
      </c>
      <c r="AY127" s="18" t="s">
        <v>156</v>
      </c>
      <c r="BE127" s="238">
        <f>IF(O127="základní",K127,0)</f>
        <v>0</v>
      </c>
      <c r="BF127" s="238">
        <f>IF(O127="snížená",K127,0)</f>
        <v>0</v>
      </c>
      <c r="BG127" s="238">
        <f>IF(O127="zákl. přenesená",K127,0)</f>
        <v>0</v>
      </c>
      <c r="BH127" s="238">
        <f>IF(O127="sníž. přenesená",K127,0)</f>
        <v>0</v>
      </c>
      <c r="BI127" s="238">
        <f>IF(O127="nulová",K127,0)</f>
        <v>0</v>
      </c>
      <c r="BJ127" s="18" t="s">
        <v>83</v>
      </c>
      <c r="BK127" s="238">
        <f>ROUND(P127*H127,2)</f>
        <v>0</v>
      </c>
      <c r="BL127" s="18" t="s">
        <v>173</v>
      </c>
      <c r="BM127" s="237" t="s">
        <v>630</v>
      </c>
    </row>
    <row r="128" s="2" customFormat="1" ht="16.5" customHeight="1">
      <c r="A128" s="39"/>
      <c r="B128" s="40"/>
      <c r="C128" s="264" t="s">
        <v>260</v>
      </c>
      <c r="D128" s="264" t="s">
        <v>291</v>
      </c>
      <c r="E128" s="265" t="s">
        <v>1666</v>
      </c>
      <c r="F128" s="266" t="s">
        <v>1667</v>
      </c>
      <c r="G128" s="267" t="s">
        <v>334</v>
      </c>
      <c r="H128" s="268">
        <v>4</v>
      </c>
      <c r="I128" s="269"/>
      <c r="J128" s="270"/>
      <c r="K128" s="271">
        <f>ROUND(P128*H128,2)</f>
        <v>0</v>
      </c>
      <c r="L128" s="266" t="s">
        <v>1</v>
      </c>
      <c r="M128" s="272"/>
      <c r="N128" s="273" t="s">
        <v>1</v>
      </c>
      <c r="O128" s="233" t="s">
        <v>38</v>
      </c>
      <c r="P128" s="234">
        <f>I128+J128</f>
        <v>0</v>
      </c>
      <c r="Q128" s="234">
        <f>ROUND(I128*H128,2)</f>
        <v>0</v>
      </c>
      <c r="R128" s="234">
        <f>ROUND(J128*H128,2)</f>
        <v>0</v>
      </c>
      <c r="S128" s="92"/>
      <c r="T128" s="235">
        <f>S128*H128</f>
        <v>0</v>
      </c>
      <c r="U128" s="235">
        <v>0</v>
      </c>
      <c r="V128" s="235">
        <f>U128*H128</f>
        <v>0</v>
      </c>
      <c r="W128" s="235">
        <v>0</v>
      </c>
      <c r="X128" s="236">
        <f>W128*H128</f>
        <v>0</v>
      </c>
      <c r="Y128" s="39"/>
      <c r="Z128" s="39"/>
      <c r="AA128" s="39"/>
      <c r="AB128" s="39"/>
      <c r="AC128" s="39"/>
      <c r="AD128" s="39"/>
      <c r="AE128" s="39"/>
      <c r="AR128" s="237" t="s">
        <v>266</v>
      </c>
      <c r="AT128" s="237" t="s">
        <v>291</v>
      </c>
      <c r="AU128" s="237" t="s">
        <v>85</v>
      </c>
      <c r="AY128" s="18" t="s">
        <v>156</v>
      </c>
      <c r="BE128" s="238">
        <f>IF(O128="základní",K128,0)</f>
        <v>0</v>
      </c>
      <c r="BF128" s="238">
        <f>IF(O128="snížená",K128,0)</f>
        <v>0</v>
      </c>
      <c r="BG128" s="238">
        <f>IF(O128="zákl. přenesená",K128,0)</f>
        <v>0</v>
      </c>
      <c r="BH128" s="238">
        <f>IF(O128="sníž. přenesená",K128,0)</f>
        <v>0</v>
      </c>
      <c r="BI128" s="238">
        <f>IF(O128="nulová",K128,0)</f>
        <v>0</v>
      </c>
      <c r="BJ128" s="18" t="s">
        <v>83</v>
      </c>
      <c r="BK128" s="238">
        <f>ROUND(P128*H128,2)</f>
        <v>0</v>
      </c>
      <c r="BL128" s="18" t="s">
        <v>173</v>
      </c>
      <c r="BM128" s="237" t="s">
        <v>266</v>
      </c>
    </row>
    <row r="129" s="12" customFormat="1">
      <c r="A129" s="12"/>
      <c r="B129" s="239"/>
      <c r="C129" s="240"/>
      <c r="D129" s="241" t="s">
        <v>163</v>
      </c>
      <c r="E129" s="242" t="s">
        <v>1</v>
      </c>
      <c r="F129" s="243" t="s">
        <v>1668</v>
      </c>
      <c r="G129" s="240"/>
      <c r="H129" s="244">
        <v>4</v>
      </c>
      <c r="I129" s="245"/>
      <c r="J129" s="245"/>
      <c r="K129" s="240"/>
      <c r="L129" s="240"/>
      <c r="M129" s="246"/>
      <c r="N129" s="247"/>
      <c r="O129" s="248"/>
      <c r="P129" s="248"/>
      <c r="Q129" s="248"/>
      <c r="R129" s="248"/>
      <c r="S129" s="248"/>
      <c r="T129" s="248"/>
      <c r="U129" s="248"/>
      <c r="V129" s="248"/>
      <c r="W129" s="248"/>
      <c r="X129" s="249"/>
      <c r="Y129" s="12"/>
      <c r="Z129" s="12"/>
      <c r="AA129" s="12"/>
      <c r="AB129" s="12"/>
      <c r="AC129" s="12"/>
      <c r="AD129" s="12"/>
      <c r="AE129" s="12"/>
      <c r="AT129" s="250" t="s">
        <v>163</v>
      </c>
      <c r="AU129" s="250" t="s">
        <v>85</v>
      </c>
      <c r="AV129" s="12" t="s">
        <v>85</v>
      </c>
      <c r="AW129" s="12" t="s">
        <v>5</v>
      </c>
      <c r="AX129" s="12" t="s">
        <v>75</v>
      </c>
      <c r="AY129" s="250" t="s">
        <v>156</v>
      </c>
    </row>
    <row r="130" s="14" customFormat="1">
      <c r="A130" s="14"/>
      <c r="B130" s="278"/>
      <c r="C130" s="279"/>
      <c r="D130" s="241" t="s">
        <v>163</v>
      </c>
      <c r="E130" s="280" t="s">
        <v>1</v>
      </c>
      <c r="F130" s="281" t="s">
        <v>741</v>
      </c>
      <c r="G130" s="279"/>
      <c r="H130" s="282">
        <v>4</v>
      </c>
      <c r="I130" s="283"/>
      <c r="J130" s="283"/>
      <c r="K130" s="279"/>
      <c r="L130" s="279"/>
      <c r="M130" s="284"/>
      <c r="N130" s="285"/>
      <c r="O130" s="286"/>
      <c r="P130" s="286"/>
      <c r="Q130" s="286"/>
      <c r="R130" s="286"/>
      <c r="S130" s="286"/>
      <c r="T130" s="286"/>
      <c r="U130" s="286"/>
      <c r="V130" s="286"/>
      <c r="W130" s="286"/>
      <c r="X130" s="287"/>
      <c r="Y130" s="14"/>
      <c r="Z130" s="14"/>
      <c r="AA130" s="14"/>
      <c r="AB130" s="14"/>
      <c r="AC130" s="14"/>
      <c r="AD130" s="14"/>
      <c r="AE130" s="14"/>
      <c r="AT130" s="288" t="s">
        <v>163</v>
      </c>
      <c r="AU130" s="288" t="s">
        <v>85</v>
      </c>
      <c r="AV130" s="14" t="s">
        <v>173</v>
      </c>
      <c r="AW130" s="14" t="s">
        <v>5</v>
      </c>
      <c r="AX130" s="14" t="s">
        <v>83</v>
      </c>
      <c r="AY130" s="288" t="s">
        <v>156</v>
      </c>
    </row>
    <row r="131" s="2" customFormat="1" ht="24.15" customHeight="1">
      <c r="A131" s="39"/>
      <c r="B131" s="40"/>
      <c r="C131" s="225" t="s">
        <v>271</v>
      </c>
      <c r="D131" s="225" t="s">
        <v>157</v>
      </c>
      <c r="E131" s="226" t="s">
        <v>1577</v>
      </c>
      <c r="F131" s="227" t="s">
        <v>1578</v>
      </c>
      <c r="G131" s="228" t="s">
        <v>334</v>
      </c>
      <c r="H131" s="229">
        <v>4</v>
      </c>
      <c r="I131" s="230"/>
      <c r="J131" s="230"/>
      <c r="K131" s="231">
        <f>ROUND(P131*H131,2)</f>
        <v>0</v>
      </c>
      <c r="L131" s="227" t="s">
        <v>218</v>
      </c>
      <c r="M131" s="45"/>
      <c r="N131" s="232" t="s">
        <v>1</v>
      </c>
      <c r="O131" s="233" t="s">
        <v>38</v>
      </c>
      <c r="P131" s="234">
        <f>I131+J131</f>
        <v>0</v>
      </c>
      <c r="Q131" s="234">
        <f>ROUND(I131*H131,2)</f>
        <v>0</v>
      </c>
      <c r="R131" s="234">
        <f>ROUND(J131*H131,2)</f>
        <v>0</v>
      </c>
      <c r="S131" s="92"/>
      <c r="T131" s="235">
        <f>S131*H131</f>
        <v>0</v>
      </c>
      <c r="U131" s="235">
        <v>0</v>
      </c>
      <c r="V131" s="235">
        <f>U131*H131</f>
        <v>0</v>
      </c>
      <c r="W131" s="235">
        <v>0</v>
      </c>
      <c r="X131" s="236">
        <f>W131*H131</f>
        <v>0</v>
      </c>
      <c r="Y131" s="39"/>
      <c r="Z131" s="39"/>
      <c r="AA131" s="39"/>
      <c r="AB131" s="39"/>
      <c r="AC131" s="39"/>
      <c r="AD131" s="39"/>
      <c r="AE131" s="39"/>
      <c r="AR131" s="237" t="s">
        <v>173</v>
      </c>
      <c r="AT131" s="237" t="s">
        <v>157</v>
      </c>
      <c r="AU131" s="237" t="s">
        <v>85</v>
      </c>
      <c r="AY131" s="18" t="s">
        <v>156</v>
      </c>
      <c r="BE131" s="238">
        <f>IF(O131="základní",K131,0)</f>
        <v>0</v>
      </c>
      <c r="BF131" s="238">
        <f>IF(O131="snížená",K131,0)</f>
        <v>0</v>
      </c>
      <c r="BG131" s="238">
        <f>IF(O131="zákl. přenesená",K131,0)</f>
        <v>0</v>
      </c>
      <c r="BH131" s="238">
        <f>IF(O131="sníž. přenesená",K131,0)</f>
        <v>0</v>
      </c>
      <c r="BI131" s="238">
        <f>IF(O131="nulová",K131,0)</f>
        <v>0</v>
      </c>
      <c r="BJ131" s="18" t="s">
        <v>83</v>
      </c>
      <c r="BK131" s="238">
        <f>ROUND(P131*H131,2)</f>
        <v>0</v>
      </c>
      <c r="BL131" s="18" t="s">
        <v>173</v>
      </c>
      <c r="BM131" s="237" t="s">
        <v>271</v>
      </c>
    </row>
    <row r="132" s="2" customFormat="1" ht="24.15" customHeight="1">
      <c r="A132" s="39"/>
      <c r="B132" s="40"/>
      <c r="C132" s="264" t="s">
        <v>9</v>
      </c>
      <c r="D132" s="264" t="s">
        <v>291</v>
      </c>
      <c r="E132" s="265" t="s">
        <v>1581</v>
      </c>
      <c r="F132" s="266" t="s">
        <v>1582</v>
      </c>
      <c r="G132" s="267" t="s">
        <v>334</v>
      </c>
      <c r="H132" s="268">
        <v>4</v>
      </c>
      <c r="I132" s="269"/>
      <c r="J132" s="270"/>
      <c r="K132" s="271">
        <f>ROUND(P132*H132,2)</f>
        <v>0</v>
      </c>
      <c r="L132" s="266" t="s">
        <v>198</v>
      </c>
      <c r="M132" s="272"/>
      <c r="N132" s="273" t="s">
        <v>1</v>
      </c>
      <c r="O132" s="233" t="s">
        <v>38</v>
      </c>
      <c r="P132" s="234">
        <f>I132+J132</f>
        <v>0</v>
      </c>
      <c r="Q132" s="234">
        <f>ROUND(I132*H132,2)</f>
        <v>0</v>
      </c>
      <c r="R132" s="234">
        <f>ROUND(J132*H132,2)</f>
        <v>0</v>
      </c>
      <c r="S132" s="92"/>
      <c r="T132" s="235">
        <f>S132*H132</f>
        <v>0</v>
      </c>
      <c r="U132" s="235">
        <v>0</v>
      </c>
      <c r="V132" s="235">
        <f>U132*H132</f>
        <v>0</v>
      </c>
      <c r="W132" s="235">
        <v>0</v>
      </c>
      <c r="X132" s="236">
        <f>W132*H132</f>
        <v>0</v>
      </c>
      <c r="Y132" s="39"/>
      <c r="Z132" s="39"/>
      <c r="AA132" s="39"/>
      <c r="AB132" s="39"/>
      <c r="AC132" s="39"/>
      <c r="AD132" s="39"/>
      <c r="AE132" s="39"/>
      <c r="AR132" s="237" t="s">
        <v>266</v>
      </c>
      <c r="AT132" s="237" t="s">
        <v>291</v>
      </c>
      <c r="AU132" s="237" t="s">
        <v>85</v>
      </c>
      <c r="AY132" s="18" t="s">
        <v>156</v>
      </c>
      <c r="BE132" s="238">
        <f>IF(O132="základní",K132,0)</f>
        <v>0</v>
      </c>
      <c r="BF132" s="238">
        <f>IF(O132="snížená",K132,0)</f>
        <v>0</v>
      </c>
      <c r="BG132" s="238">
        <f>IF(O132="zákl. přenesená",K132,0)</f>
        <v>0</v>
      </c>
      <c r="BH132" s="238">
        <f>IF(O132="sníž. přenesená",K132,0)</f>
        <v>0</v>
      </c>
      <c r="BI132" s="238">
        <f>IF(O132="nulová",K132,0)</f>
        <v>0</v>
      </c>
      <c r="BJ132" s="18" t="s">
        <v>83</v>
      </c>
      <c r="BK132" s="238">
        <f>ROUND(P132*H132,2)</f>
        <v>0</v>
      </c>
      <c r="BL132" s="18" t="s">
        <v>173</v>
      </c>
      <c r="BM132" s="237" t="s">
        <v>9</v>
      </c>
    </row>
    <row r="133" s="12" customFormat="1">
      <c r="A133" s="12"/>
      <c r="B133" s="239"/>
      <c r="C133" s="240"/>
      <c r="D133" s="241" t="s">
        <v>163</v>
      </c>
      <c r="E133" s="242" t="s">
        <v>1</v>
      </c>
      <c r="F133" s="243" t="s">
        <v>1669</v>
      </c>
      <c r="G133" s="240"/>
      <c r="H133" s="244">
        <v>4</v>
      </c>
      <c r="I133" s="245"/>
      <c r="J133" s="245"/>
      <c r="K133" s="240"/>
      <c r="L133" s="240"/>
      <c r="M133" s="246"/>
      <c r="N133" s="247"/>
      <c r="O133" s="248"/>
      <c r="P133" s="248"/>
      <c r="Q133" s="248"/>
      <c r="R133" s="248"/>
      <c r="S133" s="248"/>
      <c r="T133" s="248"/>
      <c r="U133" s="248"/>
      <c r="V133" s="248"/>
      <c r="W133" s="248"/>
      <c r="X133" s="249"/>
      <c r="Y133" s="12"/>
      <c r="Z133" s="12"/>
      <c r="AA133" s="12"/>
      <c r="AB133" s="12"/>
      <c r="AC133" s="12"/>
      <c r="AD133" s="12"/>
      <c r="AE133" s="12"/>
      <c r="AT133" s="250" t="s">
        <v>163</v>
      </c>
      <c r="AU133" s="250" t="s">
        <v>85</v>
      </c>
      <c r="AV133" s="12" t="s">
        <v>85</v>
      </c>
      <c r="AW133" s="12" t="s">
        <v>5</v>
      </c>
      <c r="AX133" s="12" t="s">
        <v>75</v>
      </c>
      <c r="AY133" s="250" t="s">
        <v>156</v>
      </c>
    </row>
    <row r="134" s="14" customFormat="1">
      <c r="A134" s="14"/>
      <c r="B134" s="278"/>
      <c r="C134" s="279"/>
      <c r="D134" s="241" t="s">
        <v>163</v>
      </c>
      <c r="E134" s="280" t="s">
        <v>1</v>
      </c>
      <c r="F134" s="281" t="s">
        <v>741</v>
      </c>
      <c r="G134" s="279"/>
      <c r="H134" s="282">
        <v>4</v>
      </c>
      <c r="I134" s="283"/>
      <c r="J134" s="283"/>
      <c r="K134" s="279"/>
      <c r="L134" s="279"/>
      <c r="M134" s="284"/>
      <c r="N134" s="285"/>
      <c r="O134" s="286"/>
      <c r="P134" s="286"/>
      <c r="Q134" s="286"/>
      <c r="R134" s="286"/>
      <c r="S134" s="286"/>
      <c r="T134" s="286"/>
      <c r="U134" s="286"/>
      <c r="V134" s="286"/>
      <c r="W134" s="286"/>
      <c r="X134" s="287"/>
      <c r="Y134" s="14"/>
      <c r="Z134" s="14"/>
      <c r="AA134" s="14"/>
      <c r="AB134" s="14"/>
      <c r="AC134" s="14"/>
      <c r="AD134" s="14"/>
      <c r="AE134" s="14"/>
      <c r="AT134" s="288" t="s">
        <v>163</v>
      </c>
      <c r="AU134" s="288" t="s">
        <v>85</v>
      </c>
      <c r="AV134" s="14" t="s">
        <v>173</v>
      </c>
      <c r="AW134" s="14" t="s">
        <v>5</v>
      </c>
      <c r="AX134" s="14" t="s">
        <v>83</v>
      </c>
      <c r="AY134" s="288" t="s">
        <v>156</v>
      </c>
    </row>
    <row r="135" s="2" customFormat="1" ht="24.15" customHeight="1">
      <c r="A135" s="39"/>
      <c r="B135" s="40"/>
      <c r="C135" s="225" t="s">
        <v>206</v>
      </c>
      <c r="D135" s="225" t="s">
        <v>157</v>
      </c>
      <c r="E135" s="226" t="s">
        <v>1584</v>
      </c>
      <c r="F135" s="227" t="s">
        <v>1585</v>
      </c>
      <c r="G135" s="228" t="s">
        <v>334</v>
      </c>
      <c r="H135" s="229">
        <v>4</v>
      </c>
      <c r="I135" s="230"/>
      <c r="J135" s="230"/>
      <c r="K135" s="231">
        <f>ROUND(P135*H135,2)</f>
        <v>0</v>
      </c>
      <c r="L135" s="227" t="s">
        <v>218</v>
      </c>
      <c r="M135" s="45"/>
      <c r="N135" s="232" t="s">
        <v>1</v>
      </c>
      <c r="O135" s="233" t="s">
        <v>38</v>
      </c>
      <c r="P135" s="234">
        <f>I135+J135</f>
        <v>0</v>
      </c>
      <c r="Q135" s="234">
        <f>ROUND(I135*H135,2)</f>
        <v>0</v>
      </c>
      <c r="R135" s="234">
        <f>ROUND(J135*H135,2)</f>
        <v>0</v>
      </c>
      <c r="S135" s="92"/>
      <c r="T135" s="235">
        <f>S135*H135</f>
        <v>0</v>
      </c>
      <c r="U135" s="235">
        <v>0</v>
      </c>
      <c r="V135" s="235">
        <f>U135*H135</f>
        <v>0</v>
      </c>
      <c r="W135" s="235">
        <v>0</v>
      </c>
      <c r="X135" s="236">
        <f>W135*H135</f>
        <v>0</v>
      </c>
      <c r="Y135" s="39"/>
      <c r="Z135" s="39"/>
      <c r="AA135" s="39"/>
      <c r="AB135" s="39"/>
      <c r="AC135" s="39"/>
      <c r="AD135" s="39"/>
      <c r="AE135" s="39"/>
      <c r="AR135" s="237" t="s">
        <v>173</v>
      </c>
      <c r="AT135" s="237" t="s">
        <v>157</v>
      </c>
      <c r="AU135" s="237" t="s">
        <v>85</v>
      </c>
      <c r="AY135" s="18" t="s">
        <v>156</v>
      </c>
      <c r="BE135" s="238">
        <f>IF(O135="základní",K135,0)</f>
        <v>0</v>
      </c>
      <c r="BF135" s="238">
        <f>IF(O135="snížená",K135,0)</f>
        <v>0</v>
      </c>
      <c r="BG135" s="238">
        <f>IF(O135="zákl. přenesená",K135,0)</f>
        <v>0</v>
      </c>
      <c r="BH135" s="238">
        <f>IF(O135="sníž. přenesená",K135,0)</f>
        <v>0</v>
      </c>
      <c r="BI135" s="238">
        <f>IF(O135="nulová",K135,0)</f>
        <v>0</v>
      </c>
      <c r="BJ135" s="18" t="s">
        <v>83</v>
      </c>
      <c r="BK135" s="238">
        <f>ROUND(P135*H135,2)</f>
        <v>0</v>
      </c>
      <c r="BL135" s="18" t="s">
        <v>173</v>
      </c>
      <c r="BM135" s="237" t="s">
        <v>211</v>
      </c>
    </row>
    <row r="136" s="2" customFormat="1" ht="24.15" customHeight="1">
      <c r="A136" s="39"/>
      <c r="B136" s="40"/>
      <c r="C136" s="264" t="s">
        <v>211</v>
      </c>
      <c r="D136" s="264" t="s">
        <v>291</v>
      </c>
      <c r="E136" s="265" t="s">
        <v>1586</v>
      </c>
      <c r="F136" s="266" t="s">
        <v>1587</v>
      </c>
      <c r="G136" s="267" t="s">
        <v>334</v>
      </c>
      <c r="H136" s="268">
        <v>4</v>
      </c>
      <c r="I136" s="269"/>
      <c r="J136" s="270"/>
      <c r="K136" s="271">
        <f>ROUND(P136*H136,2)</f>
        <v>0</v>
      </c>
      <c r="L136" s="266" t="s">
        <v>218</v>
      </c>
      <c r="M136" s="272"/>
      <c r="N136" s="273" t="s">
        <v>1</v>
      </c>
      <c r="O136" s="233" t="s">
        <v>38</v>
      </c>
      <c r="P136" s="234">
        <f>I136+J136</f>
        <v>0</v>
      </c>
      <c r="Q136" s="234">
        <f>ROUND(I136*H136,2)</f>
        <v>0</v>
      </c>
      <c r="R136" s="234">
        <f>ROUND(J136*H136,2)</f>
        <v>0</v>
      </c>
      <c r="S136" s="92"/>
      <c r="T136" s="235">
        <f>S136*H136</f>
        <v>0</v>
      </c>
      <c r="U136" s="235">
        <v>0</v>
      </c>
      <c r="V136" s="235">
        <f>U136*H136</f>
        <v>0</v>
      </c>
      <c r="W136" s="235">
        <v>0</v>
      </c>
      <c r="X136" s="236">
        <f>W136*H136</f>
        <v>0</v>
      </c>
      <c r="Y136" s="39"/>
      <c r="Z136" s="39"/>
      <c r="AA136" s="39"/>
      <c r="AB136" s="39"/>
      <c r="AC136" s="39"/>
      <c r="AD136" s="39"/>
      <c r="AE136" s="39"/>
      <c r="AR136" s="237" t="s">
        <v>266</v>
      </c>
      <c r="AT136" s="237" t="s">
        <v>291</v>
      </c>
      <c r="AU136" s="237" t="s">
        <v>85</v>
      </c>
      <c r="AY136" s="18" t="s">
        <v>156</v>
      </c>
      <c r="BE136" s="238">
        <f>IF(O136="základní",K136,0)</f>
        <v>0</v>
      </c>
      <c r="BF136" s="238">
        <f>IF(O136="snížená",K136,0)</f>
        <v>0</v>
      </c>
      <c r="BG136" s="238">
        <f>IF(O136="zákl. přenesená",K136,0)</f>
        <v>0</v>
      </c>
      <c r="BH136" s="238">
        <f>IF(O136="sníž. přenesená",K136,0)</f>
        <v>0</v>
      </c>
      <c r="BI136" s="238">
        <f>IF(O136="nulová",K136,0)</f>
        <v>0</v>
      </c>
      <c r="BJ136" s="18" t="s">
        <v>83</v>
      </c>
      <c r="BK136" s="238">
        <f>ROUND(P136*H136,2)</f>
        <v>0</v>
      </c>
      <c r="BL136" s="18" t="s">
        <v>173</v>
      </c>
      <c r="BM136" s="237" t="s">
        <v>643</v>
      </c>
    </row>
    <row r="137" s="2" customFormat="1" ht="24.15" customHeight="1">
      <c r="A137" s="39"/>
      <c r="B137" s="40"/>
      <c r="C137" s="225" t="s">
        <v>201</v>
      </c>
      <c r="D137" s="225" t="s">
        <v>157</v>
      </c>
      <c r="E137" s="226" t="s">
        <v>1588</v>
      </c>
      <c r="F137" s="227" t="s">
        <v>1589</v>
      </c>
      <c r="G137" s="228" t="s">
        <v>334</v>
      </c>
      <c r="H137" s="229">
        <v>4</v>
      </c>
      <c r="I137" s="230"/>
      <c r="J137" s="230"/>
      <c r="K137" s="231">
        <f>ROUND(P137*H137,2)</f>
        <v>0</v>
      </c>
      <c r="L137" s="227" t="s">
        <v>218</v>
      </c>
      <c r="M137" s="45"/>
      <c r="N137" s="232" t="s">
        <v>1</v>
      </c>
      <c r="O137" s="233" t="s">
        <v>38</v>
      </c>
      <c r="P137" s="234">
        <f>I137+J137</f>
        <v>0</v>
      </c>
      <c r="Q137" s="234">
        <f>ROUND(I137*H137,2)</f>
        <v>0</v>
      </c>
      <c r="R137" s="234">
        <f>ROUND(J137*H137,2)</f>
        <v>0</v>
      </c>
      <c r="S137" s="92"/>
      <c r="T137" s="235">
        <f>S137*H137</f>
        <v>0</v>
      </c>
      <c r="U137" s="235">
        <v>0</v>
      </c>
      <c r="V137" s="235">
        <f>U137*H137</f>
        <v>0</v>
      </c>
      <c r="W137" s="235">
        <v>0</v>
      </c>
      <c r="X137" s="236">
        <f>W137*H137</f>
        <v>0</v>
      </c>
      <c r="Y137" s="39"/>
      <c r="Z137" s="39"/>
      <c r="AA137" s="39"/>
      <c r="AB137" s="39"/>
      <c r="AC137" s="39"/>
      <c r="AD137" s="39"/>
      <c r="AE137" s="39"/>
      <c r="AR137" s="237" t="s">
        <v>173</v>
      </c>
      <c r="AT137" s="237" t="s">
        <v>157</v>
      </c>
      <c r="AU137" s="237" t="s">
        <v>85</v>
      </c>
      <c r="AY137" s="18" t="s">
        <v>156</v>
      </c>
      <c r="BE137" s="238">
        <f>IF(O137="základní",K137,0)</f>
        <v>0</v>
      </c>
      <c r="BF137" s="238">
        <f>IF(O137="snížená",K137,0)</f>
        <v>0</v>
      </c>
      <c r="BG137" s="238">
        <f>IF(O137="zákl. přenesená",K137,0)</f>
        <v>0</v>
      </c>
      <c r="BH137" s="238">
        <f>IF(O137="sníž. přenesená",K137,0)</f>
        <v>0</v>
      </c>
      <c r="BI137" s="238">
        <f>IF(O137="nulová",K137,0)</f>
        <v>0</v>
      </c>
      <c r="BJ137" s="18" t="s">
        <v>83</v>
      </c>
      <c r="BK137" s="238">
        <f>ROUND(P137*H137,2)</f>
        <v>0</v>
      </c>
      <c r="BL137" s="18" t="s">
        <v>173</v>
      </c>
      <c r="BM137" s="237" t="s">
        <v>245</v>
      </c>
    </row>
    <row r="138" s="2" customFormat="1" ht="24.15" customHeight="1">
      <c r="A138" s="39"/>
      <c r="B138" s="40"/>
      <c r="C138" s="264" t="s">
        <v>643</v>
      </c>
      <c r="D138" s="264" t="s">
        <v>291</v>
      </c>
      <c r="E138" s="265" t="s">
        <v>1590</v>
      </c>
      <c r="F138" s="266" t="s">
        <v>1591</v>
      </c>
      <c r="G138" s="267" t="s">
        <v>334</v>
      </c>
      <c r="H138" s="268">
        <v>4</v>
      </c>
      <c r="I138" s="269"/>
      <c r="J138" s="270"/>
      <c r="K138" s="271">
        <f>ROUND(P138*H138,2)</f>
        <v>0</v>
      </c>
      <c r="L138" s="266" t="s">
        <v>218</v>
      </c>
      <c r="M138" s="272"/>
      <c r="N138" s="273" t="s">
        <v>1</v>
      </c>
      <c r="O138" s="233" t="s">
        <v>38</v>
      </c>
      <c r="P138" s="234">
        <f>I138+J138</f>
        <v>0</v>
      </c>
      <c r="Q138" s="234">
        <f>ROUND(I138*H138,2)</f>
        <v>0</v>
      </c>
      <c r="R138" s="234">
        <f>ROUND(J138*H138,2)</f>
        <v>0</v>
      </c>
      <c r="S138" s="92"/>
      <c r="T138" s="235">
        <f>S138*H138</f>
        <v>0</v>
      </c>
      <c r="U138" s="235">
        <v>0</v>
      </c>
      <c r="V138" s="235">
        <f>U138*H138</f>
        <v>0</v>
      </c>
      <c r="W138" s="235">
        <v>0</v>
      </c>
      <c r="X138" s="236">
        <f>W138*H138</f>
        <v>0</v>
      </c>
      <c r="Y138" s="39"/>
      <c r="Z138" s="39"/>
      <c r="AA138" s="39"/>
      <c r="AB138" s="39"/>
      <c r="AC138" s="39"/>
      <c r="AD138" s="39"/>
      <c r="AE138" s="39"/>
      <c r="AR138" s="237" t="s">
        <v>266</v>
      </c>
      <c r="AT138" s="237" t="s">
        <v>291</v>
      </c>
      <c r="AU138" s="237" t="s">
        <v>85</v>
      </c>
      <c r="AY138" s="18" t="s">
        <v>156</v>
      </c>
      <c r="BE138" s="238">
        <f>IF(O138="základní",K138,0)</f>
        <v>0</v>
      </c>
      <c r="BF138" s="238">
        <f>IF(O138="snížená",K138,0)</f>
        <v>0</v>
      </c>
      <c r="BG138" s="238">
        <f>IF(O138="zákl. přenesená",K138,0)</f>
        <v>0</v>
      </c>
      <c r="BH138" s="238">
        <f>IF(O138="sníž. přenesená",K138,0)</f>
        <v>0</v>
      </c>
      <c r="BI138" s="238">
        <f>IF(O138="nulová",K138,0)</f>
        <v>0</v>
      </c>
      <c r="BJ138" s="18" t="s">
        <v>83</v>
      </c>
      <c r="BK138" s="238">
        <f>ROUND(P138*H138,2)</f>
        <v>0</v>
      </c>
      <c r="BL138" s="18" t="s">
        <v>173</v>
      </c>
      <c r="BM138" s="237" t="s">
        <v>649</v>
      </c>
    </row>
    <row r="139" s="2" customFormat="1" ht="24.15" customHeight="1">
      <c r="A139" s="39"/>
      <c r="B139" s="40"/>
      <c r="C139" s="225" t="s">
        <v>200</v>
      </c>
      <c r="D139" s="225" t="s">
        <v>157</v>
      </c>
      <c r="E139" s="226" t="s">
        <v>1592</v>
      </c>
      <c r="F139" s="227" t="s">
        <v>1593</v>
      </c>
      <c r="G139" s="228" t="s">
        <v>334</v>
      </c>
      <c r="H139" s="229">
        <v>4</v>
      </c>
      <c r="I139" s="230"/>
      <c r="J139" s="230"/>
      <c r="K139" s="231">
        <f>ROUND(P139*H139,2)</f>
        <v>0</v>
      </c>
      <c r="L139" s="227" t="s">
        <v>218</v>
      </c>
      <c r="M139" s="45"/>
      <c r="N139" s="232" t="s">
        <v>1</v>
      </c>
      <c r="O139" s="233" t="s">
        <v>38</v>
      </c>
      <c r="P139" s="234">
        <f>I139+J139</f>
        <v>0</v>
      </c>
      <c r="Q139" s="234">
        <f>ROUND(I139*H139,2)</f>
        <v>0</v>
      </c>
      <c r="R139" s="234">
        <f>ROUND(J139*H139,2)</f>
        <v>0</v>
      </c>
      <c r="S139" s="92"/>
      <c r="T139" s="235">
        <f>S139*H139</f>
        <v>0</v>
      </c>
      <c r="U139" s="235">
        <v>0</v>
      </c>
      <c r="V139" s="235">
        <f>U139*H139</f>
        <v>0</v>
      </c>
      <c r="W139" s="235">
        <v>0</v>
      </c>
      <c r="X139" s="236">
        <f>W139*H139</f>
        <v>0</v>
      </c>
      <c r="Y139" s="39"/>
      <c r="Z139" s="39"/>
      <c r="AA139" s="39"/>
      <c r="AB139" s="39"/>
      <c r="AC139" s="39"/>
      <c r="AD139" s="39"/>
      <c r="AE139" s="39"/>
      <c r="AR139" s="237" t="s">
        <v>173</v>
      </c>
      <c r="AT139" s="237" t="s">
        <v>157</v>
      </c>
      <c r="AU139" s="237" t="s">
        <v>85</v>
      </c>
      <c r="AY139" s="18" t="s">
        <v>156</v>
      </c>
      <c r="BE139" s="238">
        <f>IF(O139="základní",K139,0)</f>
        <v>0</v>
      </c>
      <c r="BF139" s="238">
        <f>IF(O139="snížená",K139,0)</f>
        <v>0</v>
      </c>
      <c r="BG139" s="238">
        <f>IF(O139="zákl. přenesená",K139,0)</f>
        <v>0</v>
      </c>
      <c r="BH139" s="238">
        <f>IF(O139="sníž. přenesená",K139,0)</f>
        <v>0</v>
      </c>
      <c r="BI139" s="238">
        <f>IF(O139="nulová",K139,0)</f>
        <v>0</v>
      </c>
      <c r="BJ139" s="18" t="s">
        <v>83</v>
      </c>
      <c r="BK139" s="238">
        <f>ROUND(P139*H139,2)</f>
        <v>0</v>
      </c>
      <c r="BL139" s="18" t="s">
        <v>173</v>
      </c>
      <c r="BM139" s="237" t="s">
        <v>467</v>
      </c>
    </row>
    <row r="140" s="2" customFormat="1" ht="24.15" customHeight="1">
      <c r="A140" s="39"/>
      <c r="B140" s="40"/>
      <c r="C140" s="264" t="s">
        <v>245</v>
      </c>
      <c r="D140" s="264" t="s">
        <v>291</v>
      </c>
      <c r="E140" s="265" t="s">
        <v>1594</v>
      </c>
      <c r="F140" s="266" t="s">
        <v>1595</v>
      </c>
      <c r="G140" s="267" t="s">
        <v>334</v>
      </c>
      <c r="H140" s="268">
        <v>4</v>
      </c>
      <c r="I140" s="269"/>
      <c r="J140" s="270"/>
      <c r="K140" s="271">
        <f>ROUND(P140*H140,2)</f>
        <v>0</v>
      </c>
      <c r="L140" s="266" t="s">
        <v>218</v>
      </c>
      <c r="M140" s="272"/>
      <c r="N140" s="273" t="s">
        <v>1</v>
      </c>
      <c r="O140" s="233" t="s">
        <v>38</v>
      </c>
      <c r="P140" s="234">
        <f>I140+J140</f>
        <v>0</v>
      </c>
      <c r="Q140" s="234">
        <f>ROUND(I140*H140,2)</f>
        <v>0</v>
      </c>
      <c r="R140" s="234">
        <f>ROUND(J140*H140,2)</f>
        <v>0</v>
      </c>
      <c r="S140" s="92"/>
      <c r="T140" s="235">
        <f>S140*H140</f>
        <v>0</v>
      </c>
      <c r="U140" s="235">
        <v>0</v>
      </c>
      <c r="V140" s="235">
        <f>U140*H140</f>
        <v>0</v>
      </c>
      <c r="W140" s="235">
        <v>0</v>
      </c>
      <c r="X140" s="236">
        <f>W140*H140</f>
        <v>0</v>
      </c>
      <c r="Y140" s="39"/>
      <c r="Z140" s="39"/>
      <c r="AA140" s="39"/>
      <c r="AB140" s="39"/>
      <c r="AC140" s="39"/>
      <c r="AD140" s="39"/>
      <c r="AE140" s="39"/>
      <c r="AR140" s="237" t="s">
        <v>266</v>
      </c>
      <c r="AT140" s="237" t="s">
        <v>291</v>
      </c>
      <c r="AU140" s="237" t="s">
        <v>85</v>
      </c>
      <c r="AY140" s="18" t="s">
        <v>156</v>
      </c>
      <c r="BE140" s="238">
        <f>IF(O140="základní",K140,0)</f>
        <v>0</v>
      </c>
      <c r="BF140" s="238">
        <f>IF(O140="snížená",K140,0)</f>
        <v>0</v>
      </c>
      <c r="BG140" s="238">
        <f>IF(O140="zákl. přenesená",K140,0)</f>
        <v>0</v>
      </c>
      <c r="BH140" s="238">
        <f>IF(O140="sníž. přenesená",K140,0)</f>
        <v>0</v>
      </c>
      <c r="BI140" s="238">
        <f>IF(O140="nulová",K140,0)</f>
        <v>0</v>
      </c>
      <c r="BJ140" s="18" t="s">
        <v>83</v>
      </c>
      <c r="BK140" s="238">
        <f>ROUND(P140*H140,2)</f>
        <v>0</v>
      </c>
      <c r="BL140" s="18" t="s">
        <v>173</v>
      </c>
      <c r="BM140" s="237" t="s">
        <v>564</v>
      </c>
    </row>
    <row r="141" s="2" customFormat="1">
      <c r="A141" s="39"/>
      <c r="B141" s="40"/>
      <c r="C141" s="225" t="s">
        <v>250</v>
      </c>
      <c r="D141" s="225" t="s">
        <v>157</v>
      </c>
      <c r="E141" s="226" t="s">
        <v>1596</v>
      </c>
      <c r="F141" s="227" t="s">
        <v>1597</v>
      </c>
      <c r="G141" s="228" t="s">
        <v>334</v>
      </c>
      <c r="H141" s="229">
        <v>6</v>
      </c>
      <c r="I141" s="230"/>
      <c r="J141" s="230"/>
      <c r="K141" s="231">
        <f>ROUND(P141*H141,2)</f>
        <v>0</v>
      </c>
      <c r="L141" s="227" t="s">
        <v>218</v>
      </c>
      <c r="M141" s="45"/>
      <c r="N141" s="232" t="s">
        <v>1</v>
      </c>
      <c r="O141" s="233" t="s">
        <v>38</v>
      </c>
      <c r="P141" s="234">
        <f>I141+J141</f>
        <v>0</v>
      </c>
      <c r="Q141" s="234">
        <f>ROUND(I141*H141,2)</f>
        <v>0</v>
      </c>
      <c r="R141" s="234">
        <f>ROUND(J141*H141,2)</f>
        <v>0</v>
      </c>
      <c r="S141" s="92"/>
      <c r="T141" s="235">
        <f>S141*H141</f>
        <v>0</v>
      </c>
      <c r="U141" s="235">
        <v>0</v>
      </c>
      <c r="V141" s="235">
        <f>U141*H141</f>
        <v>0</v>
      </c>
      <c r="W141" s="235">
        <v>0</v>
      </c>
      <c r="X141" s="236">
        <f>W141*H141</f>
        <v>0</v>
      </c>
      <c r="Y141" s="39"/>
      <c r="Z141" s="39"/>
      <c r="AA141" s="39"/>
      <c r="AB141" s="39"/>
      <c r="AC141" s="39"/>
      <c r="AD141" s="39"/>
      <c r="AE141" s="39"/>
      <c r="AR141" s="237" t="s">
        <v>173</v>
      </c>
      <c r="AT141" s="237" t="s">
        <v>157</v>
      </c>
      <c r="AU141" s="237" t="s">
        <v>85</v>
      </c>
      <c r="AY141" s="18" t="s">
        <v>156</v>
      </c>
      <c r="BE141" s="238">
        <f>IF(O141="základní",K141,0)</f>
        <v>0</v>
      </c>
      <c r="BF141" s="238">
        <f>IF(O141="snížená",K141,0)</f>
        <v>0</v>
      </c>
      <c r="BG141" s="238">
        <f>IF(O141="zákl. přenesená",K141,0)</f>
        <v>0</v>
      </c>
      <c r="BH141" s="238">
        <f>IF(O141="sníž. přenesená",K141,0)</f>
        <v>0</v>
      </c>
      <c r="BI141" s="238">
        <f>IF(O141="nulová",K141,0)</f>
        <v>0</v>
      </c>
      <c r="BJ141" s="18" t="s">
        <v>83</v>
      </c>
      <c r="BK141" s="238">
        <f>ROUND(P141*H141,2)</f>
        <v>0</v>
      </c>
      <c r="BL141" s="18" t="s">
        <v>173</v>
      </c>
      <c r="BM141" s="237" t="s">
        <v>281</v>
      </c>
    </row>
    <row r="142" s="2" customFormat="1" ht="24.15" customHeight="1">
      <c r="A142" s="39"/>
      <c r="B142" s="40"/>
      <c r="C142" s="264" t="s">
        <v>649</v>
      </c>
      <c r="D142" s="264" t="s">
        <v>291</v>
      </c>
      <c r="E142" s="265" t="s">
        <v>1598</v>
      </c>
      <c r="F142" s="266" t="s">
        <v>1599</v>
      </c>
      <c r="G142" s="267" t="s">
        <v>334</v>
      </c>
      <c r="H142" s="268">
        <v>6</v>
      </c>
      <c r="I142" s="269"/>
      <c r="J142" s="270"/>
      <c r="K142" s="271">
        <f>ROUND(P142*H142,2)</f>
        <v>0</v>
      </c>
      <c r="L142" s="266" t="s">
        <v>218</v>
      </c>
      <c r="M142" s="272"/>
      <c r="N142" s="273" t="s">
        <v>1</v>
      </c>
      <c r="O142" s="233" t="s">
        <v>38</v>
      </c>
      <c r="P142" s="234">
        <f>I142+J142</f>
        <v>0</v>
      </c>
      <c r="Q142" s="234">
        <f>ROUND(I142*H142,2)</f>
        <v>0</v>
      </c>
      <c r="R142" s="234">
        <f>ROUND(J142*H142,2)</f>
        <v>0</v>
      </c>
      <c r="S142" s="92"/>
      <c r="T142" s="235">
        <f>S142*H142</f>
        <v>0</v>
      </c>
      <c r="U142" s="235">
        <v>0</v>
      </c>
      <c r="V142" s="235">
        <f>U142*H142</f>
        <v>0</v>
      </c>
      <c r="W142" s="235">
        <v>0</v>
      </c>
      <c r="X142" s="236">
        <f>W142*H142</f>
        <v>0</v>
      </c>
      <c r="Y142" s="39"/>
      <c r="Z142" s="39"/>
      <c r="AA142" s="39"/>
      <c r="AB142" s="39"/>
      <c r="AC142" s="39"/>
      <c r="AD142" s="39"/>
      <c r="AE142" s="39"/>
      <c r="AR142" s="237" t="s">
        <v>266</v>
      </c>
      <c r="AT142" s="237" t="s">
        <v>291</v>
      </c>
      <c r="AU142" s="237" t="s">
        <v>85</v>
      </c>
      <c r="AY142" s="18" t="s">
        <v>156</v>
      </c>
      <c r="BE142" s="238">
        <f>IF(O142="základní",K142,0)</f>
        <v>0</v>
      </c>
      <c r="BF142" s="238">
        <f>IF(O142="snížená",K142,0)</f>
        <v>0</v>
      </c>
      <c r="BG142" s="238">
        <f>IF(O142="zákl. přenesená",K142,0)</f>
        <v>0</v>
      </c>
      <c r="BH142" s="238">
        <f>IF(O142="sníž. přenesená",K142,0)</f>
        <v>0</v>
      </c>
      <c r="BI142" s="238">
        <f>IF(O142="nulová",K142,0)</f>
        <v>0</v>
      </c>
      <c r="BJ142" s="18" t="s">
        <v>83</v>
      </c>
      <c r="BK142" s="238">
        <f>ROUND(P142*H142,2)</f>
        <v>0</v>
      </c>
      <c r="BL142" s="18" t="s">
        <v>173</v>
      </c>
      <c r="BM142" s="237" t="s">
        <v>290</v>
      </c>
    </row>
    <row r="143" s="2" customFormat="1" ht="37.8" customHeight="1">
      <c r="A143" s="39"/>
      <c r="B143" s="40"/>
      <c r="C143" s="225" t="s">
        <v>8</v>
      </c>
      <c r="D143" s="225" t="s">
        <v>157</v>
      </c>
      <c r="E143" s="226" t="s">
        <v>1600</v>
      </c>
      <c r="F143" s="227" t="s">
        <v>1601</v>
      </c>
      <c r="G143" s="228" t="s">
        <v>227</v>
      </c>
      <c r="H143" s="229">
        <v>279.43000000000001</v>
      </c>
      <c r="I143" s="230"/>
      <c r="J143" s="230"/>
      <c r="K143" s="231">
        <f>ROUND(P143*H143,2)</f>
        <v>0</v>
      </c>
      <c r="L143" s="227" t="s">
        <v>218</v>
      </c>
      <c r="M143" s="45"/>
      <c r="N143" s="232" t="s">
        <v>1</v>
      </c>
      <c r="O143" s="233" t="s">
        <v>38</v>
      </c>
      <c r="P143" s="234">
        <f>I143+J143</f>
        <v>0</v>
      </c>
      <c r="Q143" s="234">
        <f>ROUND(I143*H143,2)</f>
        <v>0</v>
      </c>
      <c r="R143" s="234">
        <f>ROUND(J143*H143,2)</f>
        <v>0</v>
      </c>
      <c r="S143" s="92"/>
      <c r="T143" s="235">
        <f>S143*H143</f>
        <v>0</v>
      </c>
      <c r="U143" s="235">
        <v>0</v>
      </c>
      <c r="V143" s="235">
        <f>U143*H143</f>
        <v>0</v>
      </c>
      <c r="W143" s="235">
        <v>0</v>
      </c>
      <c r="X143" s="236">
        <f>W143*H143</f>
        <v>0</v>
      </c>
      <c r="Y143" s="39"/>
      <c r="Z143" s="39"/>
      <c r="AA143" s="39"/>
      <c r="AB143" s="39"/>
      <c r="AC143" s="39"/>
      <c r="AD143" s="39"/>
      <c r="AE143" s="39"/>
      <c r="AR143" s="237" t="s">
        <v>173</v>
      </c>
      <c r="AT143" s="237" t="s">
        <v>157</v>
      </c>
      <c r="AU143" s="237" t="s">
        <v>85</v>
      </c>
      <c r="AY143" s="18" t="s">
        <v>156</v>
      </c>
      <c r="BE143" s="238">
        <f>IF(O143="základní",K143,0)</f>
        <v>0</v>
      </c>
      <c r="BF143" s="238">
        <f>IF(O143="snížená",K143,0)</f>
        <v>0</v>
      </c>
      <c r="BG143" s="238">
        <f>IF(O143="zákl. přenesená",K143,0)</f>
        <v>0</v>
      </c>
      <c r="BH143" s="238">
        <f>IF(O143="sníž. přenesená",K143,0)</f>
        <v>0</v>
      </c>
      <c r="BI143" s="238">
        <f>IF(O143="nulová",K143,0)</f>
        <v>0</v>
      </c>
      <c r="BJ143" s="18" t="s">
        <v>83</v>
      </c>
      <c r="BK143" s="238">
        <f>ROUND(P143*H143,2)</f>
        <v>0</v>
      </c>
      <c r="BL143" s="18" t="s">
        <v>173</v>
      </c>
      <c r="BM143" s="237" t="s">
        <v>361</v>
      </c>
    </row>
    <row r="144" s="2" customFormat="1" ht="24.15" customHeight="1">
      <c r="A144" s="39"/>
      <c r="B144" s="40"/>
      <c r="C144" s="264" t="s">
        <v>467</v>
      </c>
      <c r="D144" s="264" t="s">
        <v>291</v>
      </c>
      <c r="E144" s="265" t="s">
        <v>1602</v>
      </c>
      <c r="F144" s="266" t="s">
        <v>1603</v>
      </c>
      <c r="G144" s="267" t="s">
        <v>227</v>
      </c>
      <c r="H144" s="268">
        <v>279.43000000000001</v>
      </c>
      <c r="I144" s="269"/>
      <c r="J144" s="270"/>
      <c r="K144" s="271">
        <f>ROUND(P144*H144,2)</f>
        <v>0</v>
      </c>
      <c r="L144" s="266" t="s">
        <v>218</v>
      </c>
      <c r="M144" s="272"/>
      <c r="N144" s="273" t="s">
        <v>1</v>
      </c>
      <c r="O144" s="233" t="s">
        <v>38</v>
      </c>
      <c r="P144" s="234">
        <f>I144+J144</f>
        <v>0</v>
      </c>
      <c r="Q144" s="234">
        <f>ROUND(I144*H144,2)</f>
        <v>0</v>
      </c>
      <c r="R144" s="234">
        <f>ROUND(J144*H144,2)</f>
        <v>0</v>
      </c>
      <c r="S144" s="92"/>
      <c r="T144" s="235">
        <f>S144*H144</f>
        <v>0</v>
      </c>
      <c r="U144" s="235">
        <v>0</v>
      </c>
      <c r="V144" s="235">
        <f>U144*H144</f>
        <v>0</v>
      </c>
      <c r="W144" s="235">
        <v>0</v>
      </c>
      <c r="X144" s="236">
        <f>W144*H144</f>
        <v>0</v>
      </c>
      <c r="Y144" s="39"/>
      <c r="Z144" s="39"/>
      <c r="AA144" s="39"/>
      <c r="AB144" s="39"/>
      <c r="AC144" s="39"/>
      <c r="AD144" s="39"/>
      <c r="AE144" s="39"/>
      <c r="AR144" s="237" t="s">
        <v>266</v>
      </c>
      <c r="AT144" s="237" t="s">
        <v>291</v>
      </c>
      <c r="AU144" s="237" t="s">
        <v>85</v>
      </c>
      <c r="AY144" s="18" t="s">
        <v>156</v>
      </c>
      <c r="BE144" s="238">
        <f>IF(O144="základní",K144,0)</f>
        <v>0</v>
      </c>
      <c r="BF144" s="238">
        <f>IF(O144="snížená",K144,0)</f>
        <v>0</v>
      </c>
      <c r="BG144" s="238">
        <f>IF(O144="zákl. přenesená",K144,0)</f>
        <v>0</v>
      </c>
      <c r="BH144" s="238">
        <f>IF(O144="sníž. přenesená",K144,0)</f>
        <v>0</v>
      </c>
      <c r="BI144" s="238">
        <f>IF(O144="nulová",K144,0)</f>
        <v>0</v>
      </c>
      <c r="BJ144" s="18" t="s">
        <v>83</v>
      </c>
      <c r="BK144" s="238">
        <f>ROUND(P144*H144,2)</f>
        <v>0</v>
      </c>
      <c r="BL144" s="18" t="s">
        <v>173</v>
      </c>
      <c r="BM144" s="237" t="s">
        <v>371</v>
      </c>
    </row>
    <row r="145" s="2" customFormat="1" ht="44.25" customHeight="1">
      <c r="A145" s="39"/>
      <c r="B145" s="40"/>
      <c r="C145" s="225" t="s">
        <v>229</v>
      </c>
      <c r="D145" s="225" t="s">
        <v>157</v>
      </c>
      <c r="E145" s="226" t="s">
        <v>1604</v>
      </c>
      <c r="F145" s="227" t="s">
        <v>1605</v>
      </c>
      <c r="G145" s="228" t="s">
        <v>227</v>
      </c>
      <c r="H145" s="229">
        <v>148</v>
      </c>
      <c r="I145" s="230"/>
      <c r="J145" s="230"/>
      <c r="K145" s="231">
        <f>ROUND(P145*H145,2)</f>
        <v>0</v>
      </c>
      <c r="L145" s="227" t="s">
        <v>218</v>
      </c>
      <c r="M145" s="45"/>
      <c r="N145" s="232" t="s">
        <v>1</v>
      </c>
      <c r="O145" s="233" t="s">
        <v>38</v>
      </c>
      <c r="P145" s="234">
        <f>I145+J145</f>
        <v>0</v>
      </c>
      <c r="Q145" s="234">
        <f>ROUND(I145*H145,2)</f>
        <v>0</v>
      </c>
      <c r="R145" s="234">
        <f>ROUND(J145*H145,2)</f>
        <v>0</v>
      </c>
      <c r="S145" s="92"/>
      <c r="T145" s="235">
        <f>S145*H145</f>
        <v>0</v>
      </c>
      <c r="U145" s="235">
        <v>0</v>
      </c>
      <c r="V145" s="235">
        <f>U145*H145</f>
        <v>0</v>
      </c>
      <c r="W145" s="235">
        <v>0</v>
      </c>
      <c r="X145" s="236">
        <f>W145*H145</f>
        <v>0</v>
      </c>
      <c r="Y145" s="39"/>
      <c r="Z145" s="39"/>
      <c r="AA145" s="39"/>
      <c r="AB145" s="39"/>
      <c r="AC145" s="39"/>
      <c r="AD145" s="39"/>
      <c r="AE145" s="39"/>
      <c r="AR145" s="237" t="s">
        <v>173</v>
      </c>
      <c r="AT145" s="237" t="s">
        <v>157</v>
      </c>
      <c r="AU145" s="237" t="s">
        <v>85</v>
      </c>
      <c r="AY145" s="18" t="s">
        <v>156</v>
      </c>
      <c r="BE145" s="238">
        <f>IF(O145="základní",K145,0)</f>
        <v>0</v>
      </c>
      <c r="BF145" s="238">
        <f>IF(O145="snížená",K145,0)</f>
        <v>0</v>
      </c>
      <c r="BG145" s="238">
        <f>IF(O145="zákl. přenesená",K145,0)</f>
        <v>0</v>
      </c>
      <c r="BH145" s="238">
        <f>IF(O145="sníž. přenesená",K145,0)</f>
        <v>0</v>
      </c>
      <c r="BI145" s="238">
        <f>IF(O145="nulová",K145,0)</f>
        <v>0</v>
      </c>
      <c r="BJ145" s="18" t="s">
        <v>83</v>
      </c>
      <c r="BK145" s="238">
        <f>ROUND(P145*H145,2)</f>
        <v>0</v>
      </c>
      <c r="BL145" s="18" t="s">
        <v>173</v>
      </c>
      <c r="BM145" s="237" t="s">
        <v>400</v>
      </c>
    </row>
    <row r="146" s="2" customFormat="1" ht="24.15" customHeight="1">
      <c r="A146" s="39"/>
      <c r="B146" s="40"/>
      <c r="C146" s="264" t="s">
        <v>564</v>
      </c>
      <c r="D146" s="264" t="s">
        <v>291</v>
      </c>
      <c r="E146" s="265" t="s">
        <v>1606</v>
      </c>
      <c r="F146" s="266" t="s">
        <v>1607</v>
      </c>
      <c r="G146" s="267" t="s">
        <v>227</v>
      </c>
      <c r="H146" s="268">
        <v>148</v>
      </c>
      <c r="I146" s="269"/>
      <c r="J146" s="270"/>
      <c r="K146" s="271">
        <f>ROUND(P146*H146,2)</f>
        <v>0</v>
      </c>
      <c r="L146" s="266" t="s">
        <v>218</v>
      </c>
      <c r="M146" s="272"/>
      <c r="N146" s="273" t="s">
        <v>1</v>
      </c>
      <c r="O146" s="233" t="s">
        <v>38</v>
      </c>
      <c r="P146" s="234">
        <f>I146+J146</f>
        <v>0</v>
      </c>
      <c r="Q146" s="234">
        <f>ROUND(I146*H146,2)</f>
        <v>0</v>
      </c>
      <c r="R146" s="234">
        <f>ROUND(J146*H146,2)</f>
        <v>0</v>
      </c>
      <c r="S146" s="92"/>
      <c r="T146" s="235">
        <f>S146*H146</f>
        <v>0</v>
      </c>
      <c r="U146" s="235">
        <v>0</v>
      </c>
      <c r="V146" s="235">
        <f>U146*H146</f>
        <v>0</v>
      </c>
      <c r="W146" s="235">
        <v>0</v>
      </c>
      <c r="X146" s="236">
        <f>W146*H146</f>
        <v>0</v>
      </c>
      <c r="Y146" s="39"/>
      <c r="Z146" s="39"/>
      <c r="AA146" s="39"/>
      <c r="AB146" s="39"/>
      <c r="AC146" s="39"/>
      <c r="AD146" s="39"/>
      <c r="AE146" s="39"/>
      <c r="AR146" s="237" t="s">
        <v>266</v>
      </c>
      <c r="AT146" s="237" t="s">
        <v>291</v>
      </c>
      <c r="AU146" s="237" t="s">
        <v>85</v>
      </c>
      <c r="AY146" s="18" t="s">
        <v>156</v>
      </c>
      <c r="BE146" s="238">
        <f>IF(O146="základní",K146,0)</f>
        <v>0</v>
      </c>
      <c r="BF146" s="238">
        <f>IF(O146="snížená",K146,0)</f>
        <v>0</v>
      </c>
      <c r="BG146" s="238">
        <f>IF(O146="zákl. přenesená",K146,0)</f>
        <v>0</v>
      </c>
      <c r="BH146" s="238">
        <f>IF(O146="sníž. přenesená",K146,0)</f>
        <v>0</v>
      </c>
      <c r="BI146" s="238">
        <f>IF(O146="nulová",K146,0)</f>
        <v>0</v>
      </c>
      <c r="BJ146" s="18" t="s">
        <v>83</v>
      </c>
      <c r="BK146" s="238">
        <f>ROUND(P146*H146,2)</f>
        <v>0</v>
      </c>
      <c r="BL146" s="18" t="s">
        <v>173</v>
      </c>
      <c r="BM146" s="237" t="s">
        <v>414</v>
      </c>
    </row>
    <row r="147" s="2" customFormat="1" ht="44.25" customHeight="1">
      <c r="A147" s="39"/>
      <c r="B147" s="40"/>
      <c r="C147" s="225" t="s">
        <v>255</v>
      </c>
      <c r="D147" s="225" t="s">
        <v>157</v>
      </c>
      <c r="E147" s="226" t="s">
        <v>1608</v>
      </c>
      <c r="F147" s="227" t="s">
        <v>1609</v>
      </c>
      <c r="G147" s="228" t="s">
        <v>227</v>
      </c>
      <c r="H147" s="229">
        <v>279.43000000000001</v>
      </c>
      <c r="I147" s="230"/>
      <c r="J147" s="230"/>
      <c r="K147" s="231">
        <f>ROUND(P147*H147,2)</f>
        <v>0</v>
      </c>
      <c r="L147" s="227" t="s">
        <v>218</v>
      </c>
      <c r="M147" s="45"/>
      <c r="N147" s="232" t="s">
        <v>1</v>
      </c>
      <c r="O147" s="233" t="s">
        <v>38</v>
      </c>
      <c r="P147" s="234">
        <f>I147+J147</f>
        <v>0</v>
      </c>
      <c r="Q147" s="234">
        <f>ROUND(I147*H147,2)</f>
        <v>0</v>
      </c>
      <c r="R147" s="234">
        <f>ROUND(J147*H147,2)</f>
        <v>0</v>
      </c>
      <c r="S147" s="92"/>
      <c r="T147" s="235">
        <f>S147*H147</f>
        <v>0</v>
      </c>
      <c r="U147" s="235">
        <v>0</v>
      </c>
      <c r="V147" s="235">
        <f>U147*H147</f>
        <v>0</v>
      </c>
      <c r="W147" s="235">
        <v>0</v>
      </c>
      <c r="X147" s="236">
        <f>W147*H147</f>
        <v>0</v>
      </c>
      <c r="Y147" s="39"/>
      <c r="Z147" s="39"/>
      <c r="AA147" s="39"/>
      <c r="AB147" s="39"/>
      <c r="AC147" s="39"/>
      <c r="AD147" s="39"/>
      <c r="AE147" s="39"/>
      <c r="AR147" s="237" t="s">
        <v>173</v>
      </c>
      <c r="AT147" s="237" t="s">
        <v>157</v>
      </c>
      <c r="AU147" s="237" t="s">
        <v>85</v>
      </c>
      <c r="AY147" s="18" t="s">
        <v>156</v>
      </c>
      <c r="BE147" s="238">
        <f>IF(O147="základní",K147,0)</f>
        <v>0</v>
      </c>
      <c r="BF147" s="238">
        <f>IF(O147="snížená",K147,0)</f>
        <v>0</v>
      </c>
      <c r="BG147" s="238">
        <f>IF(O147="zákl. přenesená",K147,0)</f>
        <v>0</v>
      </c>
      <c r="BH147" s="238">
        <f>IF(O147="sníž. přenesená",K147,0)</f>
        <v>0</v>
      </c>
      <c r="BI147" s="238">
        <f>IF(O147="nulová",K147,0)</f>
        <v>0</v>
      </c>
      <c r="BJ147" s="18" t="s">
        <v>83</v>
      </c>
      <c r="BK147" s="238">
        <f>ROUND(P147*H147,2)</f>
        <v>0</v>
      </c>
      <c r="BL147" s="18" t="s">
        <v>173</v>
      </c>
      <c r="BM147" s="237" t="s">
        <v>679</v>
      </c>
    </row>
    <row r="148" s="2" customFormat="1" ht="24.15" customHeight="1">
      <c r="A148" s="39"/>
      <c r="B148" s="40"/>
      <c r="C148" s="264" t="s">
        <v>281</v>
      </c>
      <c r="D148" s="264" t="s">
        <v>291</v>
      </c>
      <c r="E148" s="265" t="s">
        <v>1610</v>
      </c>
      <c r="F148" s="266" t="s">
        <v>1611</v>
      </c>
      <c r="G148" s="267" t="s">
        <v>227</v>
      </c>
      <c r="H148" s="268">
        <v>279.43000000000001</v>
      </c>
      <c r="I148" s="269"/>
      <c r="J148" s="270"/>
      <c r="K148" s="271">
        <f>ROUND(P148*H148,2)</f>
        <v>0</v>
      </c>
      <c r="L148" s="266" t="s">
        <v>218</v>
      </c>
      <c r="M148" s="272"/>
      <c r="N148" s="273" t="s">
        <v>1</v>
      </c>
      <c r="O148" s="233" t="s">
        <v>38</v>
      </c>
      <c r="P148" s="234">
        <f>I148+J148</f>
        <v>0</v>
      </c>
      <c r="Q148" s="234">
        <f>ROUND(I148*H148,2)</f>
        <v>0</v>
      </c>
      <c r="R148" s="234">
        <f>ROUND(J148*H148,2)</f>
        <v>0</v>
      </c>
      <c r="S148" s="92"/>
      <c r="T148" s="235">
        <f>S148*H148</f>
        <v>0</v>
      </c>
      <c r="U148" s="235">
        <v>0</v>
      </c>
      <c r="V148" s="235">
        <f>U148*H148</f>
        <v>0</v>
      </c>
      <c r="W148" s="235">
        <v>0</v>
      </c>
      <c r="X148" s="236">
        <f>W148*H148</f>
        <v>0</v>
      </c>
      <c r="Y148" s="39"/>
      <c r="Z148" s="39"/>
      <c r="AA148" s="39"/>
      <c r="AB148" s="39"/>
      <c r="AC148" s="39"/>
      <c r="AD148" s="39"/>
      <c r="AE148" s="39"/>
      <c r="AR148" s="237" t="s">
        <v>266</v>
      </c>
      <c r="AT148" s="237" t="s">
        <v>291</v>
      </c>
      <c r="AU148" s="237" t="s">
        <v>85</v>
      </c>
      <c r="AY148" s="18" t="s">
        <v>156</v>
      </c>
      <c r="BE148" s="238">
        <f>IF(O148="základní",K148,0)</f>
        <v>0</v>
      </c>
      <c r="BF148" s="238">
        <f>IF(O148="snížená",K148,0)</f>
        <v>0</v>
      </c>
      <c r="BG148" s="238">
        <f>IF(O148="zákl. přenesená",K148,0)</f>
        <v>0</v>
      </c>
      <c r="BH148" s="238">
        <f>IF(O148="sníž. přenesená",K148,0)</f>
        <v>0</v>
      </c>
      <c r="BI148" s="238">
        <f>IF(O148="nulová",K148,0)</f>
        <v>0</v>
      </c>
      <c r="BJ148" s="18" t="s">
        <v>83</v>
      </c>
      <c r="BK148" s="238">
        <f>ROUND(P148*H148,2)</f>
        <v>0</v>
      </c>
      <c r="BL148" s="18" t="s">
        <v>173</v>
      </c>
      <c r="BM148" s="237" t="s">
        <v>683</v>
      </c>
    </row>
    <row r="149" s="2" customFormat="1" ht="49.05" customHeight="1">
      <c r="A149" s="39"/>
      <c r="B149" s="40"/>
      <c r="C149" s="225" t="s">
        <v>286</v>
      </c>
      <c r="D149" s="225" t="s">
        <v>157</v>
      </c>
      <c r="E149" s="226" t="s">
        <v>1612</v>
      </c>
      <c r="F149" s="227" t="s">
        <v>1613</v>
      </c>
      <c r="G149" s="228" t="s">
        <v>227</v>
      </c>
      <c r="H149" s="229">
        <v>279.43000000000001</v>
      </c>
      <c r="I149" s="230"/>
      <c r="J149" s="230"/>
      <c r="K149" s="231">
        <f>ROUND(P149*H149,2)</f>
        <v>0</v>
      </c>
      <c r="L149" s="227" t="s">
        <v>218</v>
      </c>
      <c r="M149" s="45"/>
      <c r="N149" s="232" t="s">
        <v>1</v>
      </c>
      <c r="O149" s="233" t="s">
        <v>38</v>
      </c>
      <c r="P149" s="234">
        <f>I149+J149</f>
        <v>0</v>
      </c>
      <c r="Q149" s="234">
        <f>ROUND(I149*H149,2)</f>
        <v>0</v>
      </c>
      <c r="R149" s="234">
        <f>ROUND(J149*H149,2)</f>
        <v>0</v>
      </c>
      <c r="S149" s="92"/>
      <c r="T149" s="235">
        <f>S149*H149</f>
        <v>0</v>
      </c>
      <c r="U149" s="235">
        <v>0</v>
      </c>
      <c r="V149" s="235">
        <f>U149*H149</f>
        <v>0</v>
      </c>
      <c r="W149" s="235">
        <v>0</v>
      </c>
      <c r="X149" s="236">
        <f>W149*H149</f>
        <v>0</v>
      </c>
      <c r="Y149" s="39"/>
      <c r="Z149" s="39"/>
      <c r="AA149" s="39"/>
      <c r="AB149" s="39"/>
      <c r="AC149" s="39"/>
      <c r="AD149" s="39"/>
      <c r="AE149" s="39"/>
      <c r="AR149" s="237" t="s">
        <v>173</v>
      </c>
      <c r="AT149" s="237" t="s">
        <v>157</v>
      </c>
      <c r="AU149" s="237" t="s">
        <v>85</v>
      </c>
      <c r="AY149" s="18" t="s">
        <v>156</v>
      </c>
      <c r="BE149" s="238">
        <f>IF(O149="základní",K149,0)</f>
        <v>0</v>
      </c>
      <c r="BF149" s="238">
        <f>IF(O149="snížená",K149,0)</f>
        <v>0</v>
      </c>
      <c r="BG149" s="238">
        <f>IF(O149="zákl. přenesená",K149,0)</f>
        <v>0</v>
      </c>
      <c r="BH149" s="238">
        <f>IF(O149="sníž. přenesená",K149,0)</f>
        <v>0</v>
      </c>
      <c r="BI149" s="238">
        <f>IF(O149="nulová",K149,0)</f>
        <v>0</v>
      </c>
      <c r="BJ149" s="18" t="s">
        <v>83</v>
      </c>
      <c r="BK149" s="238">
        <f>ROUND(P149*H149,2)</f>
        <v>0</v>
      </c>
      <c r="BL149" s="18" t="s">
        <v>173</v>
      </c>
      <c r="BM149" s="237" t="s">
        <v>386</v>
      </c>
    </row>
    <row r="150" s="2" customFormat="1" ht="24.15" customHeight="1">
      <c r="A150" s="39"/>
      <c r="B150" s="40"/>
      <c r="C150" s="264" t="s">
        <v>290</v>
      </c>
      <c r="D150" s="264" t="s">
        <v>291</v>
      </c>
      <c r="E150" s="265" t="s">
        <v>1614</v>
      </c>
      <c r="F150" s="266" t="s">
        <v>1615</v>
      </c>
      <c r="G150" s="267" t="s">
        <v>294</v>
      </c>
      <c r="H150" s="268">
        <v>173.24000000000001</v>
      </c>
      <c r="I150" s="269"/>
      <c r="J150" s="270"/>
      <c r="K150" s="271">
        <f>ROUND(P150*H150,2)</f>
        <v>0</v>
      </c>
      <c r="L150" s="266" t="s">
        <v>218</v>
      </c>
      <c r="M150" s="272"/>
      <c r="N150" s="273" t="s">
        <v>1</v>
      </c>
      <c r="O150" s="233" t="s">
        <v>38</v>
      </c>
      <c r="P150" s="234">
        <f>I150+J150</f>
        <v>0</v>
      </c>
      <c r="Q150" s="234">
        <f>ROUND(I150*H150,2)</f>
        <v>0</v>
      </c>
      <c r="R150" s="234">
        <f>ROUND(J150*H150,2)</f>
        <v>0</v>
      </c>
      <c r="S150" s="92"/>
      <c r="T150" s="235">
        <f>S150*H150</f>
        <v>0</v>
      </c>
      <c r="U150" s="235">
        <v>0</v>
      </c>
      <c r="V150" s="235">
        <f>U150*H150</f>
        <v>0</v>
      </c>
      <c r="W150" s="235">
        <v>0</v>
      </c>
      <c r="X150" s="236">
        <f>W150*H150</f>
        <v>0</v>
      </c>
      <c r="Y150" s="39"/>
      <c r="Z150" s="39"/>
      <c r="AA150" s="39"/>
      <c r="AB150" s="39"/>
      <c r="AC150" s="39"/>
      <c r="AD150" s="39"/>
      <c r="AE150" s="39"/>
      <c r="AR150" s="237" t="s">
        <v>266</v>
      </c>
      <c r="AT150" s="237" t="s">
        <v>291</v>
      </c>
      <c r="AU150" s="237" t="s">
        <v>85</v>
      </c>
      <c r="AY150" s="18" t="s">
        <v>156</v>
      </c>
      <c r="BE150" s="238">
        <f>IF(O150="základní",K150,0)</f>
        <v>0</v>
      </c>
      <c r="BF150" s="238">
        <f>IF(O150="snížená",K150,0)</f>
        <v>0</v>
      </c>
      <c r="BG150" s="238">
        <f>IF(O150="zákl. přenesená",K150,0)</f>
        <v>0</v>
      </c>
      <c r="BH150" s="238">
        <f>IF(O150="sníž. přenesená",K150,0)</f>
        <v>0</v>
      </c>
      <c r="BI150" s="238">
        <f>IF(O150="nulová",K150,0)</f>
        <v>0</v>
      </c>
      <c r="BJ150" s="18" t="s">
        <v>83</v>
      </c>
      <c r="BK150" s="238">
        <f>ROUND(P150*H150,2)</f>
        <v>0</v>
      </c>
      <c r="BL150" s="18" t="s">
        <v>173</v>
      </c>
      <c r="BM150" s="237" t="s">
        <v>427</v>
      </c>
    </row>
    <row r="151" s="11" customFormat="1" ht="22.8" customHeight="1">
      <c r="A151" s="11"/>
      <c r="B151" s="210"/>
      <c r="C151" s="211"/>
      <c r="D151" s="212" t="s">
        <v>74</v>
      </c>
      <c r="E151" s="262" t="s">
        <v>1618</v>
      </c>
      <c r="F151" s="262" t="s">
        <v>194</v>
      </c>
      <c r="G151" s="211"/>
      <c r="H151" s="211"/>
      <c r="I151" s="214"/>
      <c r="J151" s="214"/>
      <c r="K151" s="263">
        <f>BK151</f>
        <v>0</v>
      </c>
      <c r="L151" s="211"/>
      <c r="M151" s="216"/>
      <c r="N151" s="217"/>
      <c r="O151" s="218"/>
      <c r="P151" s="218"/>
      <c r="Q151" s="219">
        <f>SUM(Q152:Q162)</f>
        <v>0</v>
      </c>
      <c r="R151" s="219">
        <f>SUM(R152:R162)</f>
        <v>0</v>
      </c>
      <c r="S151" s="218"/>
      <c r="T151" s="220">
        <f>SUM(T152:T162)</f>
        <v>0</v>
      </c>
      <c r="U151" s="218"/>
      <c r="V151" s="220">
        <f>SUM(V152:V162)</f>
        <v>0</v>
      </c>
      <c r="W151" s="218"/>
      <c r="X151" s="221">
        <f>SUM(X152:X162)</f>
        <v>0</v>
      </c>
      <c r="Y151" s="11"/>
      <c r="Z151" s="11"/>
      <c r="AA151" s="11"/>
      <c r="AB151" s="11"/>
      <c r="AC151" s="11"/>
      <c r="AD151" s="11"/>
      <c r="AE151" s="11"/>
      <c r="AR151" s="222" t="s">
        <v>83</v>
      </c>
      <c r="AT151" s="223" t="s">
        <v>74</v>
      </c>
      <c r="AU151" s="223" t="s">
        <v>83</v>
      </c>
      <c r="AY151" s="222" t="s">
        <v>156</v>
      </c>
      <c r="BK151" s="224">
        <f>SUM(BK152:BK162)</f>
        <v>0</v>
      </c>
    </row>
    <row r="152" s="2" customFormat="1" ht="24.15" customHeight="1">
      <c r="A152" s="39"/>
      <c r="B152" s="40"/>
      <c r="C152" s="225" t="s">
        <v>361</v>
      </c>
      <c r="D152" s="225" t="s">
        <v>157</v>
      </c>
      <c r="E152" s="226" t="s">
        <v>1619</v>
      </c>
      <c r="F152" s="227" t="s">
        <v>1620</v>
      </c>
      <c r="G152" s="228" t="s">
        <v>1621</v>
      </c>
      <c r="H152" s="229">
        <v>10</v>
      </c>
      <c r="I152" s="230"/>
      <c r="J152" s="230"/>
      <c r="K152" s="231">
        <f>ROUND(P152*H152,2)</f>
        <v>0</v>
      </c>
      <c r="L152" s="227" t="s">
        <v>218</v>
      </c>
      <c r="M152" s="45"/>
      <c r="N152" s="232" t="s">
        <v>1</v>
      </c>
      <c r="O152" s="233" t="s">
        <v>38</v>
      </c>
      <c r="P152" s="234">
        <f>I152+J152</f>
        <v>0</v>
      </c>
      <c r="Q152" s="234">
        <f>ROUND(I152*H152,2)</f>
        <v>0</v>
      </c>
      <c r="R152" s="234">
        <f>ROUND(J152*H152,2)</f>
        <v>0</v>
      </c>
      <c r="S152" s="92"/>
      <c r="T152" s="235">
        <f>S152*H152</f>
        <v>0</v>
      </c>
      <c r="U152" s="235">
        <v>0</v>
      </c>
      <c r="V152" s="235">
        <f>U152*H152</f>
        <v>0</v>
      </c>
      <c r="W152" s="235">
        <v>0</v>
      </c>
      <c r="X152" s="236">
        <f>W152*H152</f>
        <v>0</v>
      </c>
      <c r="Y152" s="39"/>
      <c r="Z152" s="39"/>
      <c r="AA152" s="39"/>
      <c r="AB152" s="39"/>
      <c r="AC152" s="39"/>
      <c r="AD152" s="39"/>
      <c r="AE152" s="39"/>
      <c r="AR152" s="237" t="s">
        <v>173</v>
      </c>
      <c r="AT152" s="237" t="s">
        <v>157</v>
      </c>
      <c r="AU152" s="237" t="s">
        <v>85</v>
      </c>
      <c r="AY152" s="18" t="s">
        <v>156</v>
      </c>
      <c r="BE152" s="238">
        <f>IF(O152="základní",K152,0)</f>
        <v>0</v>
      </c>
      <c r="BF152" s="238">
        <f>IF(O152="snížená",K152,0)</f>
        <v>0</v>
      </c>
      <c r="BG152" s="238">
        <f>IF(O152="zákl. přenesená",K152,0)</f>
        <v>0</v>
      </c>
      <c r="BH152" s="238">
        <f>IF(O152="sníž. přenesená",K152,0)</f>
        <v>0</v>
      </c>
      <c r="BI152" s="238">
        <f>IF(O152="nulová",K152,0)</f>
        <v>0</v>
      </c>
      <c r="BJ152" s="18" t="s">
        <v>83</v>
      </c>
      <c r="BK152" s="238">
        <f>ROUND(P152*H152,2)</f>
        <v>0</v>
      </c>
      <c r="BL152" s="18" t="s">
        <v>173</v>
      </c>
      <c r="BM152" s="237" t="s">
        <v>437</v>
      </c>
    </row>
    <row r="153" s="2" customFormat="1" ht="24.15" customHeight="1">
      <c r="A153" s="39"/>
      <c r="B153" s="40"/>
      <c r="C153" s="225" t="s">
        <v>366</v>
      </c>
      <c r="D153" s="225" t="s">
        <v>157</v>
      </c>
      <c r="E153" s="226" t="s">
        <v>1622</v>
      </c>
      <c r="F153" s="227" t="s">
        <v>1623</v>
      </c>
      <c r="G153" s="228" t="s">
        <v>237</v>
      </c>
      <c r="H153" s="229">
        <v>1.6000000000000001</v>
      </c>
      <c r="I153" s="230"/>
      <c r="J153" s="230"/>
      <c r="K153" s="231">
        <f>ROUND(P153*H153,2)</f>
        <v>0</v>
      </c>
      <c r="L153" s="227" t="s">
        <v>1</v>
      </c>
      <c r="M153" s="45"/>
      <c r="N153" s="232" t="s">
        <v>1</v>
      </c>
      <c r="O153" s="233" t="s">
        <v>38</v>
      </c>
      <c r="P153" s="234">
        <f>I153+J153</f>
        <v>0</v>
      </c>
      <c r="Q153" s="234">
        <f>ROUND(I153*H153,2)</f>
        <v>0</v>
      </c>
      <c r="R153" s="234">
        <f>ROUND(J153*H153,2)</f>
        <v>0</v>
      </c>
      <c r="S153" s="92"/>
      <c r="T153" s="235">
        <f>S153*H153</f>
        <v>0</v>
      </c>
      <c r="U153" s="235">
        <v>0</v>
      </c>
      <c r="V153" s="235">
        <f>U153*H153</f>
        <v>0</v>
      </c>
      <c r="W153" s="235">
        <v>0</v>
      </c>
      <c r="X153" s="236">
        <f>W153*H153</f>
        <v>0</v>
      </c>
      <c r="Y153" s="39"/>
      <c r="Z153" s="39"/>
      <c r="AA153" s="39"/>
      <c r="AB153" s="39"/>
      <c r="AC153" s="39"/>
      <c r="AD153" s="39"/>
      <c r="AE153" s="39"/>
      <c r="AR153" s="237" t="s">
        <v>173</v>
      </c>
      <c r="AT153" s="237" t="s">
        <v>157</v>
      </c>
      <c r="AU153" s="237" t="s">
        <v>85</v>
      </c>
      <c r="AY153" s="18" t="s">
        <v>156</v>
      </c>
      <c r="BE153" s="238">
        <f>IF(O153="základní",K153,0)</f>
        <v>0</v>
      </c>
      <c r="BF153" s="238">
        <f>IF(O153="snížená",K153,0)</f>
        <v>0</v>
      </c>
      <c r="BG153" s="238">
        <f>IF(O153="zákl. přenesená",K153,0)</f>
        <v>0</v>
      </c>
      <c r="BH153" s="238">
        <f>IF(O153="sníž. přenesená",K153,0)</f>
        <v>0</v>
      </c>
      <c r="BI153" s="238">
        <f>IF(O153="nulová",K153,0)</f>
        <v>0</v>
      </c>
      <c r="BJ153" s="18" t="s">
        <v>83</v>
      </c>
      <c r="BK153" s="238">
        <f>ROUND(P153*H153,2)</f>
        <v>0</v>
      </c>
      <c r="BL153" s="18" t="s">
        <v>173</v>
      </c>
      <c r="BM153" s="237" t="s">
        <v>448</v>
      </c>
    </row>
    <row r="154" s="2" customFormat="1" ht="24.15" customHeight="1">
      <c r="A154" s="39"/>
      <c r="B154" s="40"/>
      <c r="C154" s="225" t="s">
        <v>371</v>
      </c>
      <c r="D154" s="225" t="s">
        <v>157</v>
      </c>
      <c r="E154" s="226" t="s">
        <v>1624</v>
      </c>
      <c r="F154" s="227" t="s">
        <v>1625</v>
      </c>
      <c r="G154" s="228" t="s">
        <v>227</v>
      </c>
      <c r="H154" s="229">
        <v>279.43000000000001</v>
      </c>
      <c r="I154" s="230"/>
      <c r="J154" s="230"/>
      <c r="K154" s="231">
        <f>ROUND(P154*H154,2)</f>
        <v>0</v>
      </c>
      <c r="L154" s="227" t="s">
        <v>1</v>
      </c>
      <c r="M154" s="45"/>
      <c r="N154" s="232" t="s">
        <v>1</v>
      </c>
      <c r="O154" s="233" t="s">
        <v>38</v>
      </c>
      <c r="P154" s="234">
        <f>I154+J154</f>
        <v>0</v>
      </c>
      <c r="Q154" s="234">
        <f>ROUND(I154*H154,2)</f>
        <v>0</v>
      </c>
      <c r="R154" s="234">
        <f>ROUND(J154*H154,2)</f>
        <v>0</v>
      </c>
      <c r="S154" s="92"/>
      <c r="T154" s="235">
        <f>S154*H154</f>
        <v>0</v>
      </c>
      <c r="U154" s="235">
        <v>0</v>
      </c>
      <c r="V154" s="235">
        <f>U154*H154</f>
        <v>0</v>
      </c>
      <c r="W154" s="235">
        <v>0</v>
      </c>
      <c r="X154" s="236">
        <f>W154*H154</f>
        <v>0</v>
      </c>
      <c r="Y154" s="39"/>
      <c r="Z154" s="39"/>
      <c r="AA154" s="39"/>
      <c r="AB154" s="39"/>
      <c r="AC154" s="39"/>
      <c r="AD154" s="39"/>
      <c r="AE154" s="39"/>
      <c r="AR154" s="237" t="s">
        <v>173</v>
      </c>
      <c r="AT154" s="237" t="s">
        <v>157</v>
      </c>
      <c r="AU154" s="237" t="s">
        <v>85</v>
      </c>
      <c r="AY154" s="18" t="s">
        <v>156</v>
      </c>
      <c r="BE154" s="238">
        <f>IF(O154="základní",K154,0)</f>
        <v>0</v>
      </c>
      <c r="BF154" s="238">
        <f>IF(O154="snížená",K154,0)</f>
        <v>0</v>
      </c>
      <c r="BG154" s="238">
        <f>IF(O154="zákl. přenesená",K154,0)</f>
        <v>0</v>
      </c>
      <c r="BH154" s="238">
        <f>IF(O154="sníž. přenesená",K154,0)</f>
        <v>0</v>
      </c>
      <c r="BI154" s="238">
        <f>IF(O154="nulová",K154,0)</f>
        <v>0</v>
      </c>
      <c r="BJ154" s="18" t="s">
        <v>83</v>
      </c>
      <c r="BK154" s="238">
        <f>ROUND(P154*H154,2)</f>
        <v>0</v>
      </c>
      <c r="BL154" s="18" t="s">
        <v>173</v>
      </c>
      <c r="BM154" s="237" t="s">
        <v>556</v>
      </c>
    </row>
    <row r="155" s="2" customFormat="1" ht="24.15" customHeight="1">
      <c r="A155" s="39"/>
      <c r="B155" s="40"/>
      <c r="C155" s="225" t="s">
        <v>376</v>
      </c>
      <c r="D155" s="225" t="s">
        <v>157</v>
      </c>
      <c r="E155" s="226" t="s">
        <v>1626</v>
      </c>
      <c r="F155" s="227" t="s">
        <v>1627</v>
      </c>
      <c r="G155" s="228" t="s">
        <v>227</v>
      </c>
      <c r="H155" s="229">
        <v>279.43000000000001</v>
      </c>
      <c r="I155" s="230"/>
      <c r="J155" s="230"/>
      <c r="K155" s="231">
        <f>ROUND(P155*H155,2)</f>
        <v>0</v>
      </c>
      <c r="L155" s="227" t="s">
        <v>1</v>
      </c>
      <c r="M155" s="45"/>
      <c r="N155" s="232" t="s">
        <v>1</v>
      </c>
      <c r="O155" s="233" t="s">
        <v>38</v>
      </c>
      <c r="P155" s="234">
        <f>I155+J155</f>
        <v>0</v>
      </c>
      <c r="Q155" s="234">
        <f>ROUND(I155*H155,2)</f>
        <v>0</v>
      </c>
      <c r="R155" s="234">
        <f>ROUND(J155*H155,2)</f>
        <v>0</v>
      </c>
      <c r="S155" s="92"/>
      <c r="T155" s="235">
        <f>S155*H155</f>
        <v>0</v>
      </c>
      <c r="U155" s="235">
        <v>0</v>
      </c>
      <c r="V155" s="235">
        <f>U155*H155</f>
        <v>0</v>
      </c>
      <c r="W155" s="235">
        <v>0</v>
      </c>
      <c r="X155" s="236">
        <f>W155*H155</f>
        <v>0</v>
      </c>
      <c r="Y155" s="39"/>
      <c r="Z155" s="39"/>
      <c r="AA155" s="39"/>
      <c r="AB155" s="39"/>
      <c r="AC155" s="39"/>
      <c r="AD155" s="39"/>
      <c r="AE155" s="39"/>
      <c r="AR155" s="237" t="s">
        <v>173</v>
      </c>
      <c r="AT155" s="237" t="s">
        <v>157</v>
      </c>
      <c r="AU155" s="237" t="s">
        <v>85</v>
      </c>
      <c r="AY155" s="18" t="s">
        <v>156</v>
      </c>
      <c r="BE155" s="238">
        <f>IF(O155="základní",K155,0)</f>
        <v>0</v>
      </c>
      <c r="BF155" s="238">
        <f>IF(O155="snížená",K155,0)</f>
        <v>0</v>
      </c>
      <c r="BG155" s="238">
        <f>IF(O155="zákl. přenesená",K155,0)</f>
        <v>0</v>
      </c>
      <c r="BH155" s="238">
        <f>IF(O155="sníž. přenesená",K155,0)</f>
        <v>0</v>
      </c>
      <c r="BI155" s="238">
        <f>IF(O155="nulová",K155,0)</f>
        <v>0</v>
      </c>
      <c r="BJ155" s="18" t="s">
        <v>83</v>
      </c>
      <c r="BK155" s="238">
        <f>ROUND(P155*H155,2)</f>
        <v>0</v>
      </c>
      <c r="BL155" s="18" t="s">
        <v>173</v>
      </c>
      <c r="BM155" s="237" t="s">
        <v>396</v>
      </c>
    </row>
    <row r="156" s="2" customFormat="1" ht="24.15" customHeight="1">
      <c r="A156" s="39"/>
      <c r="B156" s="40"/>
      <c r="C156" s="225" t="s">
        <v>400</v>
      </c>
      <c r="D156" s="225" t="s">
        <v>157</v>
      </c>
      <c r="E156" s="226" t="s">
        <v>1628</v>
      </c>
      <c r="F156" s="227" t="s">
        <v>1629</v>
      </c>
      <c r="G156" s="228" t="s">
        <v>237</v>
      </c>
      <c r="H156" s="229">
        <v>1.6000000000000001</v>
      </c>
      <c r="I156" s="230"/>
      <c r="J156" s="230"/>
      <c r="K156" s="231">
        <f>ROUND(P156*H156,2)</f>
        <v>0</v>
      </c>
      <c r="L156" s="227" t="s">
        <v>1</v>
      </c>
      <c r="M156" s="45"/>
      <c r="N156" s="232" t="s">
        <v>1</v>
      </c>
      <c r="O156" s="233" t="s">
        <v>38</v>
      </c>
      <c r="P156" s="234">
        <f>I156+J156</f>
        <v>0</v>
      </c>
      <c r="Q156" s="234">
        <f>ROUND(I156*H156,2)</f>
        <v>0</v>
      </c>
      <c r="R156" s="234">
        <f>ROUND(J156*H156,2)</f>
        <v>0</v>
      </c>
      <c r="S156" s="92"/>
      <c r="T156" s="235">
        <f>S156*H156</f>
        <v>0</v>
      </c>
      <c r="U156" s="235">
        <v>0</v>
      </c>
      <c r="V156" s="235">
        <f>U156*H156</f>
        <v>0</v>
      </c>
      <c r="W156" s="235">
        <v>0</v>
      </c>
      <c r="X156" s="236">
        <f>W156*H156</f>
        <v>0</v>
      </c>
      <c r="Y156" s="39"/>
      <c r="Z156" s="39"/>
      <c r="AA156" s="39"/>
      <c r="AB156" s="39"/>
      <c r="AC156" s="39"/>
      <c r="AD156" s="39"/>
      <c r="AE156" s="39"/>
      <c r="AR156" s="237" t="s">
        <v>173</v>
      </c>
      <c r="AT156" s="237" t="s">
        <v>157</v>
      </c>
      <c r="AU156" s="237" t="s">
        <v>85</v>
      </c>
      <c r="AY156" s="18" t="s">
        <v>156</v>
      </c>
      <c r="BE156" s="238">
        <f>IF(O156="základní",K156,0)</f>
        <v>0</v>
      </c>
      <c r="BF156" s="238">
        <f>IF(O156="snížená",K156,0)</f>
        <v>0</v>
      </c>
      <c r="BG156" s="238">
        <f>IF(O156="zákl. přenesená",K156,0)</f>
        <v>0</v>
      </c>
      <c r="BH156" s="238">
        <f>IF(O156="sníž. přenesená",K156,0)</f>
        <v>0</v>
      </c>
      <c r="BI156" s="238">
        <f>IF(O156="nulová",K156,0)</f>
        <v>0</v>
      </c>
      <c r="BJ156" s="18" t="s">
        <v>83</v>
      </c>
      <c r="BK156" s="238">
        <f>ROUND(P156*H156,2)</f>
        <v>0</v>
      </c>
      <c r="BL156" s="18" t="s">
        <v>173</v>
      </c>
      <c r="BM156" s="237" t="s">
        <v>381</v>
      </c>
    </row>
    <row r="157" s="2" customFormat="1" ht="24.15" customHeight="1">
      <c r="A157" s="39"/>
      <c r="B157" s="40"/>
      <c r="C157" s="225" t="s">
        <v>409</v>
      </c>
      <c r="D157" s="225" t="s">
        <v>157</v>
      </c>
      <c r="E157" s="226" t="s">
        <v>1630</v>
      </c>
      <c r="F157" s="227" t="s">
        <v>1631</v>
      </c>
      <c r="G157" s="228" t="s">
        <v>197</v>
      </c>
      <c r="H157" s="229">
        <v>9.5999999999999996</v>
      </c>
      <c r="I157" s="230"/>
      <c r="J157" s="230"/>
      <c r="K157" s="231">
        <f>ROUND(P157*H157,2)</f>
        <v>0</v>
      </c>
      <c r="L157" s="227" t="s">
        <v>1</v>
      </c>
      <c r="M157" s="45"/>
      <c r="N157" s="232" t="s">
        <v>1</v>
      </c>
      <c r="O157" s="233" t="s">
        <v>38</v>
      </c>
      <c r="P157" s="234">
        <f>I157+J157</f>
        <v>0</v>
      </c>
      <c r="Q157" s="234">
        <f>ROUND(I157*H157,2)</f>
        <v>0</v>
      </c>
      <c r="R157" s="234">
        <f>ROUND(J157*H157,2)</f>
        <v>0</v>
      </c>
      <c r="S157" s="92"/>
      <c r="T157" s="235">
        <f>S157*H157</f>
        <v>0</v>
      </c>
      <c r="U157" s="235">
        <v>0</v>
      </c>
      <c r="V157" s="235">
        <f>U157*H157</f>
        <v>0</v>
      </c>
      <c r="W157" s="235">
        <v>0</v>
      </c>
      <c r="X157" s="236">
        <f>W157*H157</f>
        <v>0</v>
      </c>
      <c r="Y157" s="39"/>
      <c r="Z157" s="39"/>
      <c r="AA157" s="39"/>
      <c r="AB157" s="39"/>
      <c r="AC157" s="39"/>
      <c r="AD157" s="39"/>
      <c r="AE157" s="39"/>
      <c r="AR157" s="237" t="s">
        <v>173</v>
      </c>
      <c r="AT157" s="237" t="s">
        <v>157</v>
      </c>
      <c r="AU157" s="237" t="s">
        <v>85</v>
      </c>
      <c r="AY157" s="18" t="s">
        <v>156</v>
      </c>
      <c r="BE157" s="238">
        <f>IF(O157="základní",K157,0)</f>
        <v>0</v>
      </c>
      <c r="BF157" s="238">
        <f>IF(O157="snížená",K157,0)</f>
        <v>0</v>
      </c>
      <c r="BG157" s="238">
        <f>IF(O157="zákl. přenesená",K157,0)</f>
        <v>0</v>
      </c>
      <c r="BH157" s="238">
        <f>IF(O157="sníž. přenesená",K157,0)</f>
        <v>0</v>
      </c>
      <c r="BI157" s="238">
        <f>IF(O157="nulová",K157,0)</f>
        <v>0</v>
      </c>
      <c r="BJ157" s="18" t="s">
        <v>83</v>
      </c>
      <c r="BK157" s="238">
        <f>ROUND(P157*H157,2)</f>
        <v>0</v>
      </c>
      <c r="BL157" s="18" t="s">
        <v>173</v>
      </c>
      <c r="BM157" s="237" t="s">
        <v>307</v>
      </c>
    </row>
    <row r="158" s="2" customFormat="1" ht="24.15" customHeight="1">
      <c r="A158" s="39"/>
      <c r="B158" s="40"/>
      <c r="C158" s="225" t="s">
        <v>414</v>
      </c>
      <c r="D158" s="225" t="s">
        <v>157</v>
      </c>
      <c r="E158" s="226" t="s">
        <v>1632</v>
      </c>
      <c r="F158" s="227" t="s">
        <v>1633</v>
      </c>
      <c r="G158" s="228" t="s">
        <v>197</v>
      </c>
      <c r="H158" s="229">
        <v>9.5999999999999996</v>
      </c>
      <c r="I158" s="230"/>
      <c r="J158" s="230"/>
      <c r="K158" s="231">
        <f>ROUND(P158*H158,2)</f>
        <v>0</v>
      </c>
      <c r="L158" s="227" t="s">
        <v>1</v>
      </c>
      <c r="M158" s="45"/>
      <c r="N158" s="232" t="s">
        <v>1</v>
      </c>
      <c r="O158" s="233" t="s">
        <v>38</v>
      </c>
      <c r="P158" s="234">
        <f>I158+J158</f>
        <v>0</v>
      </c>
      <c r="Q158" s="234">
        <f>ROUND(I158*H158,2)</f>
        <v>0</v>
      </c>
      <c r="R158" s="234">
        <f>ROUND(J158*H158,2)</f>
        <v>0</v>
      </c>
      <c r="S158" s="92"/>
      <c r="T158" s="235">
        <f>S158*H158</f>
        <v>0</v>
      </c>
      <c r="U158" s="235">
        <v>0</v>
      </c>
      <c r="V158" s="235">
        <f>U158*H158</f>
        <v>0</v>
      </c>
      <c r="W158" s="235">
        <v>0</v>
      </c>
      <c r="X158" s="236">
        <f>W158*H158</f>
        <v>0</v>
      </c>
      <c r="Y158" s="39"/>
      <c r="Z158" s="39"/>
      <c r="AA158" s="39"/>
      <c r="AB158" s="39"/>
      <c r="AC158" s="39"/>
      <c r="AD158" s="39"/>
      <c r="AE158" s="39"/>
      <c r="AR158" s="237" t="s">
        <v>173</v>
      </c>
      <c r="AT158" s="237" t="s">
        <v>157</v>
      </c>
      <c r="AU158" s="237" t="s">
        <v>85</v>
      </c>
      <c r="AY158" s="18" t="s">
        <v>156</v>
      </c>
      <c r="BE158" s="238">
        <f>IF(O158="základní",K158,0)</f>
        <v>0</v>
      </c>
      <c r="BF158" s="238">
        <f>IF(O158="snížená",K158,0)</f>
        <v>0</v>
      </c>
      <c r="BG158" s="238">
        <f>IF(O158="zákl. přenesená",K158,0)</f>
        <v>0</v>
      </c>
      <c r="BH158" s="238">
        <f>IF(O158="sníž. přenesená",K158,0)</f>
        <v>0</v>
      </c>
      <c r="BI158" s="238">
        <f>IF(O158="nulová",K158,0)</f>
        <v>0</v>
      </c>
      <c r="BJ158" s="18" t="s">
        <v>83</v>
      </c>
      <c r="BK158" s="238">
        <f>ROUND(P158*H158,2)</f>
        <v>0</v>
      </c>
      <c r="BL158" s="18" t="s">
        <v>173</v>
      </c>
      <c r="BM158" s="237" t="s">
        <v>316</v>
      </c>
    </row>
    <row r="159" s="2" customFormat="1" ht="24.15" customHeight="1">
      <c r="A159" s="39"/>
      <c r="B159" s="40"/>
      <c r="C159" s="225" t="s">
        <v>418</v>
      </c>
      <c r="D159" s="225" t="s">
        <v>157</v>
      </c>
      <c r="E159" s="226" t="s">
        <v>1634</v>
      </c>
      <c r="F159" s="227" t="s">
        <v>1635</v>
      </c>
      <c r="G159" s="228" t="s">
        <v>227</v>
      </c>
      <c r="H159" s="229">
        <v>279.43000000000001</v>
      </c>
      <c r="I159" s="230"/>
      <c r="J159" s="230"/>
      <c r="K159" s="231">
        <f>ROUND(P159*H159,2)</f>
        <v>0</v>
      </c>
      <c r="L159" s="227" t="s">
        <v>1</v>
      </c>
      <c r="M159" s="45"/>
      <c r="N159" s="232" t="s">
        <v>1</v>
      </c>
      <c r="O159" s="233" t="s">
        <v>38</v>
      </c>
      <c r="P159" s="234">
        <f>I159+J159</f>
        <v>0</v>
      </c>
      <c r="Q159" s="234">
        <f>ROUND(I159*H159,2)</f>
        <v>0</v>
      </c>
      <c r="R159" s="234">
        <f>ROUND(J159*H159,2)</f>
        <v>0</v>
      </c>
      <c r="S159" s="92"/>
      <c r="T159" s="235">
        <f>S159*H159</f>
        <v>0</v>
      </c>
      <c r="U159" s="235">
        <v>0</v>
      </c>
      <c r="V159" s="235">
        <f>U159*H159</f>
        <v>0</v>
      </c>
      <c r="W159" s="235">
        <v>0</v>
      </c>
      <c r="X159" s="236">
        <f>W159*H159</f>
        <v>0</v>
      </c>
      <c r="Y159" s="39"/>
      <c r="Z159" s="39"/>
      <c r="AA159" s="39"/>
      <c r="AB159" s="39"/>
      <c r="AC159" s="39"/>
      <c r="AD159" s="39"/>
      <c r="AE159" s="39"/>
      <c r="AR159" s="237" t="s">
        <v>173</v>
      </c>
      <c r="AT159" s="237" t="s">
        <v>157</v>
      </c>
      <c r="AU159" s="237" t="s">
        <v>85</v>
      </c>
      <c r="AY159" s="18" t="s">
        <v>156</v>
      </c>
      <c r="BE159" s="238">
        <f>IF(O159="základní",K159,0)</f>
        <v>0</v>
      </c>
      <c r="BF159" s="238">
        <f>IF(O159="snížená",K159,0)</f>
        <v>0</v>
      </c>
      <c r="BG159" s="238">
        <f>IF(O159="zákl. přenesená",K159,0)</f>
        <v>0</v>
      </c>
      <c r="BH159" s="238">
        <f>IF(O159="sníž. přenesená",K159,0)</f>
        <v>0</v>
      </c>
      <c r="BI159" s="238">
        <f>IF(O159="nulová",K159,0)</f>
        <v>0</v>
      </c>
      <c r="BJ159" s="18" t="s">
        <v>83</v>
      </c>
      <c r="BK159" s="238">
        <f>ROUND(P159*H159,2)</f>
        <v>0</v>
      </c>
      <c r="BL159" s="18" t="s">
        <v>173</v>
      </c>
      <c r="BM159" s="237" t="s">
        <v>463</v>
      </c>
    </row>
    <row r="160" s="2" customFormat="1">
      <c r="A160" s="39"/>
      <c r="B160" s="40"/>
      <c r="C160" s="41"/>
      <c r="D160" s="241" t="s">
        <v>346</v>
      </c>
      <c r="E160" s="41"/>
      <c r="F160" s="274" t="s">
        <v>1636</v>
      </c>
      <c r="G160" s="41"/>
      <c r="H160" s="41"/>
      <c r="I160" s="275"/>
      <c r="J160" s="275"/>
      <c r="K160" s="41"/>
      <c r="L160" s="41"/>
      <c r="M160" s="45"/>
      <c r="N160" s="276"/>
      <c r="O160" s="277"/>
      <c r="P160" s="92"/>
      <c r="Q160" s="92"/>
      <c r="R160" s="92"/>
      <c r="S160" s="92"/>
      <c r="T160" s="92"/>
      <c r="U160" s="92"/>
      <c r="V160" s="92"/>
      <c r="W160" s="92"/>
      <c r="X160" s="93"/>
      <c r="Y160" s="39"/>
      <c r="Z160" s="39"/>
      <c r="AA160" s="39"/>
      <c r="AB160" s="39"/>
      <c r="AC160" s="39"/>
      <c r="AD160" s="39"/>
      <c r="AE160" s="39"/>
      <c r="AT160" s="18" t="s">
        <v>346</v>
      </c>
      <c r="AU160" s="18" t="s">
        <v>85</v>
      </c>
    </row>
    <row r="161" s="2" customFormat="1" ht="21.75" customHeight="1">
      <c r="A161" s="39"/>
      <c r="B161" s="40"/>
      <c r="C161" s="225" t="s">
        <v>679</v>
      </c>
      <c r="D161" s="225" t="s">
        <v>157</v>
      </c>
      <c r="E161" s="226" t="s">
        <v>1637</v>
      </c>
      <c r="F161" s="227" t="s">
        <v>1638</v>
      </c>
      <c r="G161" s="228" t="s">
        <v>227</v>
      </c>
      <c r="H161" s="229">
        <v>279.43000000000001</v>
      </c>
      <c r="I161" s="230"/>
      <c r="J161" s="230"/>
      <c r="K161" s="231">
        <f>ROUND(P161*H161,2)</f>
        <v>0</v>
      </c>
      <c r="L161" s="227" t="s">
        <v>1</v>
      </c>
      <c r="M161" s="45"/>
      <c r="N161" s="232" t="s">
        <v>1</v>
      </c>
      <c r="O161" s="233" t="s">
        <v>38</v>
      </c>
      <c r="P161" s="234">
        <f>I161+J161</f>
        <v>0</v>
      </c>
      <c r="Q161" s="234">
        <f>ROUND(I161*H161,2)</f>
        <v>0</v>
      </c>
      <c r="R161" s="234">
        <f>ROUND(J161*H161,2)</f>
        <v>0</v>
      </c>
      <c r="S161" s="92"/>
      <c r="T161" s="235">
        <f>S161*H161</f>
        <v>0</v>
      </c>
      <c r="U161" s="235">
        <v>0</v>
      </c>
      <c r="V161" s="235">
        <f>U161*H161</f>
        <v>0</v>
      </c>
      <c r="W161" s="235">
        <v>0</v>
      </c>
      <c r="X161" s="236">
        <f>W161*H161</f>
        <v>0</v>
      </c>
      <c r="Y161" s="39"/>
      <c r="Z161" s="39"/>
      <c r="AA161" s="39"/>
      <c r="AB161" s="39"/>
      <c r="AC161" s="39"/>
      <c r="AD161" s="39"/>
      <c r="AE161" s="39"/>
      <c r="AR161" s="237" t="s">
        <v>173</v>
      </c>
      <c r="AT161" s="237" t="s">
        <v>157</v>
      </c>
      <c r="AU161" s="237" t="s">
        <v>85</v>
      </c>
      <c r="AY161" s="18" t="s">
        <v>156</v>
      </c>
      <c r="BE161" s="238">
        <f>IF(O161="základní",K161,0)</f>
        <v>0</v>
      </c>
      <c r="BF161" s="238">
        <f>IF(O161="snížená",K161,0)</f>
        <v>0</v>
      </c>
      <c r="BG161" s="238">
        <f>IF(O161="zákl. přenesená",K161,0)</f>
        <v>0</v>
      </c>
      <c r="BH161" s="238">
        <f>IF(O161="sníž. přenesená",K161,0)</f>
        <v>0</v>
      </c>
      <c r="BI161" s="238">
        <f>IF(O161="nulová",K161,0)</f>
        <v>0</v>
      </c>
      <c r="BJ161" s="18" t="s">
        <v>83</v>
      </c>
      <c r="BK161" s="238">
        <f>ROUND(P161*H161,2)</f>
        <v>0</v>
      </c>
      <c r="BL161" s="18" t="s">
        <v>173</v>
      </c>
      <c r="BM161" s="237" t="s">
        <v>471</v>
      </c>
    </row>
    <row r="162" s="2" customFormat="1">
      <c r="A162" s="39"/>
      <c r="B162" s="40"/>
      <c r="C162" s="41"/>
      <c r="D162" s="241" t="s">
        <v>346</v>
      </c>
      <c r="E162" s="41"/>
      <c r="F162" s="274" t="s">
        <v>1639</v>
      </c>
      <c r="G162" s="41"/>
      <c r="H162" s="41"/>
      <c r="I162" s="275"/>
      <c r="J162" s="275"/>
      <c r="K162" s="41"/>
      <c r="L162" s="41"/>
      <c r="M162" s="45"/>
      <c r="N162" s="276"/>
      <c r="O162" s="277"/>
      <c r="P162" s="92"/>
      <c r="Q162" s="92"/>
      <c r="R162" s="92"/>
      <c r="S162" s="92"/>
      <c r="T162" s="92"/>
      <c r="U162" s="92"/>
      <c r="V162" s="92"/>
      <c r="W162" s="92"/>
      <c r="X162" s="93"/>
      <c r="Y162" s="39"/>
      <c r="Z162" s="39"/>
      <c r="AA162" s="39"/>
      <c r="AB162" s="39"/>
      <c r="AC162" s="39"/>
      <c r="AD162" s="39"/>
      <c r="AE162" s="39"/>
      <c r="AT162" s="18" t="s">
        <v>346</v>
      </c>
      <c r="AU162" s="18" t="s">
        <v>85</v>
      </c>
    </row>
    <row r="163" s="11" customFormat="1" ht="22.8" customHeight="1">
      <c r="A163" s="11"/>
      <c r="B163" s="210"/>
      <c r="C163" s="211"/>
      <c r="D163" s="212" t="s">
        <v>74</v>
      </c>
      <c r="E163" s="262" t="s">
        <v>1640</v>
      </c>
      <c r="F163" s="262" t="s">
        <v>1641</v>
      </c>
      <c r="G163" s="211"/>
      <c r="H163" s="211"/>
      <c r="I163" s="214"/>
      <c r="J163" s="214"/>
      <c r="K163" s="263">
        <f>BK163</f>
        <v>0</v>
      </c>
      <c r="L163" s="211"/>
      <c r="M163" s="216"/>
      <c r="N163" s="217"/>
      <c r="O163" s="218"/>
      <c r="P163" s="218"/>
      <c r="Q163" s="219">
        <f>SUM(Q164:Q171)</f>
        <v>0</v>
      </c>
      <c r="R163" s="219">
        <f>SUM(R164:R171)</f>
        <v>0</v>
      </c>
      <c r="S163" s="218"/>
      <c r="T163" s="220">
        <f>SUM(T164:T171)</f>
        <v>0</v>
      </c>
      <c r="U163" s="218"/>
      <c r="V163" s="220">
        <f>SUM(V164:V171)</f>
        <v>0</v>
      </c>
      <c r="W163" s="218"/>
      <c r="X163" s="221">
        <f>SUM(X164:X171)</f>
        <v>0</v>
      </c>
      <c r="Y163" s="11"/>
      <c r="Z163" s="11"/>
      <c r="AA163" s="11"/>
      <c r="AB163" s="11"/>
      <c r="AC163" s="11"/>
      <c r="AD163" s="11"/>
      <c r="AE163" s="11"/>
      <c r="AR163" s="222" t="s">
        <v>83</v>
      </c>
      <c r="AT163" s="223" t="s">
        <v>74</v>
      </c>
      <c r="AU163" s="223" t="s">
        <v>83</v>
      </c>
      <c r="AY163" s="222" t="s">
        <v>156</v>
      </c>
      <c r="BK163" s="224">
        <f>SUM(BK164:BK171)</f>
        <v>0</v>
      </c>
    </row>
    <row r="164" s="2" customFormat="1" ht="16.5" customHeight="1">
      <c r="A164" s="39"/>
      <c r="B164" s="40"/>
      <c r="C164" s="225" t="s">
        <v>681</v>
      </c>
      <c r="D164" s="225" t="s">
        <v>157</v>
      </c>
      <c r="E164" s="226" t="s">
        <v>1642</v>
      </c>
      <c r="F164" s="227" t="s">
        <v>1643</v>
      </c>
      <c r="G164" s="228" t="s">
        <v>1243</v>
      </c>
      <c r="H164" s="229">
        <v>10</v>
      </c>
      <c r="I164" s="230"/>
      <c r="J164" s="230"/>
      <c r="K164" s="231">
        <f>ROUND(P164*H164,2)</f>
        <v>0</v>
      </c>
      <c r="L164" s="227" t="s">
        <v>1</v>
      </c>
      <c r="M164" s="45"/>
      <c r="N164" s="232" t="s">
        <v>1</v>
      </c>
      <c r="O164" s="233" t="s">
        <v>38</v>
      </c>
      <c r="P164" s="234">
        <f>I164+J164</f>
        <v>0</v>
      </c>
      <c r="Q164" s="234">
        <f>ROUND(I164*H164,2)</f>
        <v>0</v>
      </c>
      <c r="R164" s="234">
        <f>ROUND(J164*H164,2)</f>
        <v>0</v>
      </c>
      <c r="S164" s="92"/>
      <c r="T164" s="235">
        <f>S164*H164</f>
        <v>0</v>
      </c>
      <c r="U164" s="235">
        <v>0</v>
      </c>
      <c r="V164" s="235">
        <f>U164*H164</f>
        <v>0</v>
      </c>
      <c r="W164" s="235">
        <v>0</v>
      </c>
      <c r="X164" s="236">
        <f>W164*H164</f>
        <v>0</v>
      </c>
      <c r="Y164" s="39"/>
      <c r="Z164" s="39"/>
      <c r="AA164" s="39"/>
      <c r="AB164" s="39"/>
      <c r="AC164" s="39"/>
      <c r="AD164" s="39"/>
      <c r="AE164" s="39"/>
      <c r="AR164" s="237" t="s">
        <v>173</v>
      </c>
      <c r="AT164" s="237" t="s">
        <v>157</v>
      </c>
      <c r="AU164" s="237" t="s">
        <v>85</v>
      </c>
      <c r="AY164" s="18" t="s">
        <v>156</v>
      </c>
      <c r="BE164" s="238">
        <f>IF(O164="základní",K164,0)</f>
        <v>0</v>
      </c>
      <c r="BF164" s="238">
        <f>IF(O164="snížená",K164,0)</f>
        <v>0</v>
      </c>
      <c r="BG164" s="238">
        <f>IF(O164="zákl. přenesená",K164,0)</f>
        <v>0</v>
      </c>
      <c r="BH164" s="238">
        <f>IF(O164="sníž. přenesená",K164,0)</f>
        <v>0</v>
      </c>
      <c r="BI164" s="238">
        <f>IF(O164="nulová",K164,0)</f>
        <v>0</v>
      </c>
      <c r="BJ164" s="18" t="s">
        <v>83</v>
      </c>
      <c r="BK164" s="238">
        <f>ROUND(P164*H164,2)</f>
        <v>0</v>
      </c>
      <c r="BL164" s="18" t="s">
        <v>173</v>
      </c>
      <c r="BM164" s="237" t="s">
        <v>720</v>
      </c>
    </row>
    <row r="165" s="2" customFormat="1" ht="16.5" customHeight="1">
      <c r="A165" s="39"/>
      <c r="B165" s="40"/>
      <c r="C165" s="225" t="s">
        <v>683</v>
      </c>
      <c r="D165" s="225" t="s">
        <v>157</v>
      </c>
      <c r="E165" s="226" t="s">
        <v>1644</v>
      </c>
      <c r="F165" s="227" t="s">
        <v>1645</v>
      </c>
      <c r="G165" s="228" t="s">
        <v>1243</v>
      </c>
      <c r="H165" s="229">
        <v>20</v>
      </c>
      <c r="I165" s="230"/>
      <c r="J165" s="230"/>
      <c r="K165" s="231">
        <f>ROUND(P165*H165,2)</f>
        <v>0</v>
      </c>
      <c r="L165" s="227" t="s">
        <v>1</v>
      </c>
      <c r="M165" s="45"/>
      <c r="N165" s="232" t="s">
        <v>1</v>
      </c>
      <c r="O165" s="233" t="s">
        <v>38</v>
      </c>
      <c r="P165" s="234">
        <f>I165+J165</f>
        <v>0</v>
      </c>
      <c r="Q165" s="234">
        <f>ROUND(I165*H165,2)</f>
        <v>0</v>
      </c>
      <c r="R165" s="234">
        <f>ROUND(J165*H165,2)</f>
        <v>0</v>
      </c>
      <c r="S165" s="92"/>
      <c r="T165" s="235">
        <f>S165*H165</f>
        <v>0</v>
      </c>
      <c r="U165" s="235">
        <v>0</v>
      </c>
      <c r="V165" s="235">
        <f>U165*H165</f>
        <v>0</v>
      </c>
      <c r="W165" s="235">
        <v>0</v>
      </c>
      <c r="X165" s="236">
        <f>W165*H165</f>
        <v>0</v>
      </c>
      <c r="Y165" s="39"/>
      <c r="Z165" s="39"/>
      <c r="AA165" s="39"/>
      <c r="AB165" s="39"/>
      <c r="AC165" s="39"/>
      <c r="AD165" s="39"/>
      <c r="AE165" s="39"/>
      <c r="AR165" s="237" t="s">
        <v>173</v>
      </c>
      <c r="AT165" s="237" t="s">
        <v>157</v>
      </c>
      <c r="AU165" s="237" t="s">
        <v>85</v>
      </c>
      <c r="AY165" s="18" t="s">
        <v>156</v>
      </c>
      <c r="BE165" s="238">
        <f>IF(O165="základní",K165,0)</f>
        <v>0</v>
      </c>
      <c r="BF165" s="238">
        <f>IF(O165="snížená",K165,0)</f>
        <v>0</v>
      </c>
      <c r="BG165" s="238">
        <f>IF(O165="zákl. přenesená",K165,0)</f>
        <v>0</v>
      </c>
      <c r="BH165" s="238">
        <f>IF(O165="sníž. přenesená",K165,0)</f>
        <v>0</v>
      </c>
      <c r="BI165" s="238">
        <f>IF(O165="nulová",K165,0)</f>
        <v>0</v>
      </c>
      <c r="BJ165" s="18" t="s">
        <v>83</v>
      </c>
      <c r="BK165" s="238">
        <f>ROUND(P165*H165,2)</f>
        <v>0</v>
      </c>
      <c r="BL165" s="18" t="s">
        <v>173</v>
      </c>
      <c r="BM165" s="237" t="s">
        <v>729</v>
      </c>
    </row>
    <row r="166" s="2" customFormat="1" ht="16.5" customHeight="1">
      <c r="A166" s="39"/>
      <c r="B166" s="40"/>
      <c r="C166" s="225" t="s">
        <v>686</v>
      </c>
      <c r="D166" s="225" t="s">
        <v>157</v>
      </c>
      <c r="E166" s="226" t="s">
        <v>1646</v>
      </c>
      <c r="F166" s="227" t="s">
        <v>1647</v>
      </c>
      <c r="G166" s="228" t="s">
        <v>1648</v>
      </c>
      <c r="H166" s="229">
        <v>4</v>
      </c>
      <c r="I166" s="230"/>
      <c r="J166" s="230"/>
      <c r="K166" s="231">
        <f>ROUND(P166*H166,2)</f>
        <v>0</v>
      </c>
      <c r="L166" s="227" t="s">
        <v>1</v>
      </c>
      <c r="M166" s="45"/>
      <c r="N166" s="232" t="s">
        <v>1</v>
      </c>
      <c r="O166" s="233" t="s">
        <v>38</v>
      </c>
      <c r="P166" s="234">
        <f>I166+J166</f>
        <v>0</v>
      </c>
      <c r="Q166" s="234">
        <f>ROUND(I166*H166,2)</f>
        <v>0</v>
      </c>
      <c r="R166" s="234">
        <f>ROUND(J166*H166,2)</f>
        <v>0</v>
      </c>
      <c r="S166" s="92"/>
      <c r="T166" s="235">
        <f>S166*H166</f>
        <v>0</v>
      </c>
      <c r="U166" s="235">
        <v>0</v>
      </c>
      <c r="V166" s="235">
        <f>U166*H166</f>
        <v>0</v>
      </c>
      <c r="W166" s="235">
        <v>0</v>
      </c>
      <c r="X166" s="236">
        <f>W166*H166</f>
        <v>0</v>
      </c>
      <c r="Y166" s="39"/>
      <c r="Z166" s="39"/>
      <c r="AA166" s="39"/>
      <c r="AB166" s="39"/>
      <c r="AC166" s="39"/>
      <c r="AD166" s="39"/>
      <c r="AE166" s="39"/>
      <c r="AR166" s="237" t="s">
        <v>173</v>
      </c>
      <c r="AT166" s="237" t="s">
        <v>157</v>
      </c>
      <c r="AU166" s="237" t="s">
        <v>85</v>
      </c>
      <c r="AY166" s="18" t="s">
        <v>156</v>
      </c>
      <c r="BE166" s="238">
        <f>IF(O166="základní",K166,0)</f>
        <v>0</v>
      </c>
      <c r="BF166" s="238">
        <f>IF(O166="snížená",K166,0)</f>
        <v>0</v>
      </c>
      <c r="BG166" s="238">
        <f>IF(O166="zákl. přenesená",K166,0)</f>
        <v>0</v>
      </c>
      <c r="BH166" s="238">
        <f>IF(O166="sníž. přenesená",K166,0)</f>
        <v>0</v>
      </c>
      <c r="BI166" s="238">
        <f>IF(O166="nulová",K166,0)</f>
        <v>0</v>
      </c>
      <c r="BJ166" s="18" t="s">
        <v>83</v>
      </c>
      <c r="BK166" s="238">
        <f>ROUND(P166*H166,2)</f>
        <v>0</v>
      </c>
      <c r="BL166" s="18" t="s">
        <v>173</v>
      </c>
      <c r="BM166" s="237" t="s">
        <v>497</v>
      </c>
    </row>
    <row r="167" s="2" customFormat="1" ht="16.5" customHeight="1">
      <c r="A167" s="39"/>
      <c r="B167" s="40"/>
      <c r="C167" s="225" t="s">
        <v>386</v>
      </c>
      <c r="D167" s="225" t="s">
        <v>157</v>
      </c>
      <c r="E167" s="226" t="s">
        <v>1650</v>
      </c>
      <c r="F167" s="227" t="s">
        <v>1651</v>
      </c>
      <c r="G167" s="228" t="s">
        <v>1440</v>
      </c>
      <c r="H167" s="229">
        <v>1</v>
      </c>
      <c r="I167" s="230"/>
      <c r="J167" s="230"/>
      <c r="K167" s="231">
        <f>ROUND(P167*H167,2)</f>
        <v>0</v>
      </c>
      <c r="L167" s="227" t="s">
        <v>1</v>
      </c>
      <c r="M167" s="45"/>
      <c r="N167" s="232" t="s">
        <v>1</v>
      </c>
      <c r="O167" s="233" t="s">
        <v>38</v>
      </c>
      <c r="P167" s="234">
        <f>I167+J167</f>
        <v>0</v>
      </c>
      <c r="Q167" s="234">
        <f>ROUND(I167*H167,2)</f>
        <v>0</v>
      </c>
      <c r="R167" s="234">
        <f>ROUND(J167*H167,2)</f>
        <v>0</v>
      </c>
      <c r="S167" s="92"/>
      <c r="T167" s="235">
        <f>S167*H167</f>
        <v>0</v>
      </c>
      <c r="U167" s="235">
        <v>0</v>
      </c>
      <c r="V167" s="235">
        <f>U167*H167</f>
        <v>0</v>
      </c>
      <c r="W167" s="235">
        <v>0</v>
      </c>
      <c r="X167" s="236">
        <f>W167*H167</f>
        <v>0</v>
      </c>
      <c r="Y167" s="39"/>
      <c r="Z167" s="39"/>
      <c r="AA167" s="39"/>
      <c r="AB167" s="39"/>
      <c r="AC167" s="39"/>
      <c r="AD167" s="39"/>
      <c r="AE167" s="39"/>
      <c r="AR167" s="237" t="s">
        <v>173</v>
      </c>
      <c r="AT167" s="237" t="s">
        <v>157</v>
      </c>
      <c r="AU167" s="237" t="s">
        <v>85</v>
      </c>
      <c r="AY167" s="18" t="s">
        <v>156</v>
      </c>
      <c r="BE167" s="238">
        <f>IF(O167="základní",K167,0)</f>
        <v>0</v>
      </c>
      <c r="BF167" s="238">
        <f>IF(O167="snížená",K167,0)</f>
        <v>0</v>
      </c>
      <c r="BG167" s="238">
        <f>IF(O167="zákl. přenesená",K167,0)</f>
        <v>0</v>
      </c>
      <c r="BH167" s="238">
        <f>IF(O167="sníž. přenesená",K167,0)</f>
        <v>0</v>
      </c>
      <c r="BI167" s="238">
        <f>IF(O167="nulová",K167,0)</f>
        <v>0</v>
      </c>
      <c r="BJ167" s="18" t="s">
        <v>83</v>
      </c>
      <c r="BK167" s="238">
        <f>ROUND(P167*H167,2)</f>
        <v>0</v>
      </c>
      <c r="BL167" s="18" t="s">
        <v>173</v>
      </c>
      <c r="BM167" s="237" t="s">
        <v>506</v>
      </c>
    </row>
    <row r="168" s="2" customFormat="1" ht="16.5" customHeight="1">
      <c r="A168" s="39"/>
      <c r="B168" s="40"/>
      <c r="C168" s="225" t="s">
        <v>422</v>
      </c>
      <c r="D168" s="225" t="s">
        <v>157</v>
      </c>
      <c r="E168" s="226" t="s">
        <v>1653</v>
      </c>
      <c r="F168" s="227" t="s">
        <v>1654</v>
      </c>
      <c r="G168" s="228" t="s">
        <v>1440</v>
      </c>
      <c r="H168" s="229">
        <v>1</v>
      </c>
      <c r="I168" s="230"/>
      <c r="J168" s="230"/>
      <c r="K168" s="231">
        <f>ROUND(P168*H168,2)</f>
        <v>0</v>
      </c>
      <c r="L168" s="227" t="s">
        <v>1</v>
      </c>
      <c r="M168" s="45"/>
      <c r="N168" s="232" t="s">
        <v>1</v>
      </c>
      <c r="O168" s="233" t="s">
        <v>38</v>
      </c>
      <c r="P168" s="234">
        <f>I168+J168</f>
        <v>0</v>
      </c>
      <c r="Q168" s="234">
        <f>ROUND(I168*H168,2)</f>
        <v>0</v>
      </c>
      <c r="R168" s="234">
        <f>ROUND(J168*H168,2)</f>
        <v>0</v>
      </c>
      <c r="S168" s="92"/>
      <c r="T168" s="235">
        <f>S168*H168</f>
        <v>0</v>
      </c>
      <c r="U168" s="235">
        <v>0</v>
      </c>
      <c r="V168" s="235">
        <f>U168*H168</f>
        <v>0</v>
      </c>
      <c r="W168" s="235">
        <v>0</v>
      </c>
      <c r="X168" s="236">
        <f>W168*H168</f>
        <v>0</v>
      </c>
      <c r="Y168" s="39"/>
      <c r="Z168" s="39"/>
      <c r="AA168" s="39"/>
      <c r="AB168" s="39"/>
      <c r="AC168" s="39"/>
      <c r="AD168" s="39"/>
      <c r="AE168" s="39"/>
      <c r="AR168" s="237" t="s">
        <v>173</v>
      </c>
      <c r="AT168" s="237" t="s">
        <v>157</v>
      </c>
      <c r="AU168" s="237" t="s">
        <v>85</v>
      </c>
      <c r="AY168" s="18" t="s">
        <v>156</v>
      </c>
      <c r="BE168" s="238">
        <f>IF(O168="základní",K168,0)</f>
        <v>0</v>
      </c>
      <c r="BF168" s="238">
        <f>IF(O168="snížená",K168,0)</f>
        <v>0</v>
      </c>
      <c r="BG168" s="238">
        <f>IF(O168="zákl. přenesená",K168,0)</f>
        <v>0</v>
      </c>
      <c r="BH168" s="238">
        <f>IF(O168="sníž. přenesená",K168,0)</f>
        <v>0</v>
      </c>
      <c r="BI168" s="238">
        <f>IF(O168="nulová",K168,0)</f>
        <v>0</v>
      </c>
      <c r="BJ168" s="18" t="s">
        <v>83</v>
      </c>
      <c r="BK168" s="238">
        <f>ROUND(P168*H168,2)</f>
        <v>0</v>
      </c>
      <c r="BL168" s="18" t="s">
        <v>173</v>
      </c>
      <c r="BM168" s="237" t="s">
        <v>515</v>
      </c>
    </row>
    <row r="169" s="2" customFormat="1" ht="24.15" customHeight="1">
      <c r="A169" s="39"/>
      <c r="B169" s="40"/>
      <c r="C169" s="225" t="s">
        <v>427</v>
      </c>
      <c r="D169" s="225" t="s">
        <v>157</v>
      </c>
      <c r="E169" s="226" t="s">
        <v>1655</v>
      </c>
      <c r="F169" s="227" t="s">
        <v>1656</v>
      </c>
      <c r="G169" s="228" t="s">
        <v>1243</v>
      </c>
      <c r="H169" s="229">
        <v>10</v>
      </c>
      <c r="I169" s="230"/>
      <c r="J169" s="230"/>
      <c r="K169" s="231">
        <f>ROUND(P169*H169,2)</f>
        <v>0</v>
      </c>
      <c r="L169" s="227" t="s">
        <v>218</v>
      </c>
      <c r="M169" s="45"/>
      <c r="N169" s="232" t="s">
        <v>1</v>
      </c>
      <c r="O169" s="233" t="s">
        <v>38</v>
      </c>
      <c r="P169" s="234">
        <f>I169+J169</f>
        <v>0</v>
      </c>
      <c r="Q169" s="234">
        <f>ROUND(I169*H169,2)</f>
        <v>0</v>
      </c>
      <c r="R169" s="234">
        <f>ROUND(J169*H169,2)</f>
        <v>0</v>
      </c>
      <c r="S169" s="92"/>
      <c r="T169" s="235">
        <f>S169*H169</f>
        <v>0</v>
      </c>
      <c r="U169" s="235">
        <v>0</v>
      </c>
      <c r="V169" s="235">
        <f>U169*H169</f>
        <v>0</v>
      </c>
      <c r="W169" s="235">
        <v>0</v>
      </c>
      <c r="X169" s="236">
        <f>W169*H169</f>
        <v>0</v>
      </c>
      <c r="Y169" s="39"/>
      <c r="Z169" s="39"/>
      <c r="AA169" s="39"/>
      <c r="AB169" s="39"/>
      <c r="AC169" s="39"/>
      <c r="AD169" s="39"/>
      <c r="AE169" s="39"/>
      <c r="AR169" s="237" t="s">
        <v>173</v>
      </c>
      <c r="AT169" s="237" t="s">
        <v>157</v>
      </c>
      <c r="AU169" s="237" t="s">
        <v>85</v>
      </c>
      <c r="AY169" s="18" t="s">
        <v>156</v>
      </c>
      <c r="BE169" s="238">
        <f>IF(O169="základní",K169,0)</f>
        <v>0</v>
      </c>
      <c r="BF169" s="238">
        <f>IF(O169="snížená",K169,0)</f>
        <v>0</v>
      </c>
      <c r="BG169" s="238">
        <f>IF(O169="zákl. přenesená",K169,0)</f>
        <v>0</v>
      </c>
      <c r="BH169" s="238">
        <f>IF(O169="sníž. přenesená",K169,0)</f>
        <v>0</v>
      </c>
      <c r="BI169" s="238">
        <f>IF(O169="nulová",K169,0)</f>
        <v>0</v>
      </c>
      <c r="BJ169" s="18" t="s">
        <v>83</v>
      </c>
      <c r="BK169" s="238">
        <f>ROUND(P169*H169,2)</f>
        <v>0</v>
      </c>
      <c r="BL169" s="18" t="s">
        <v>173</v>
      </c>
      <c r="BM169" s="237" t="s">
        <v>524</v>
      </c>
    </row>
    <row r="170" s="2" customFormat="1" ht="16.5" customHeight="1">
      <c r="A170" s="39"/>
      <c r="B170" s="40"/>
      <c r="C170" s="225" t="s">
        <v>701</v>
      </c>
      <c r="D170" s="225" t="s">
        <v>157</v>
      </c>
      <c r="E170" s="226" t="s">
        <v>1657</v>
      </c>
      <c r="F170" s="227" t="s">
        <v>1658</v>
      </c>
      <c r="G170" s="228" t="s">
        <v>1440</v>
      </c>
      <c r="H170" s="229">
        <v>1</v>
      </c>
      <c r="I170" s="230"/>
      <c r="J170" s="230"/>
      <c r="K170" s="231">
        <f>ROUND(P170*H170,2)</f>
        <v>0</v>
      </c>
      <c r="L170" s="227" t="s">
        <v>1</v>
      </c>
      <c r="M170" s="45"/>
      <c r="N170" s="232" t="s">
        <v>1</v>
      </c>
      <c r="O170" s="233" t="s">
        <v>38</v>
      </c>
      <c r="P170" s="234">
        <f>I170+J170</f>
        <v>0</v>
      </c>
      <c r="Q170" s="234">
        <f>ROUND(I170*H170,2)</f>
        <v>0</v>
      </c>
      <c r="R170" s="234">
        <f>ROUND(J170*H170,2)</f>
        <v>0</v>
      </c>
      <c r="S170" s="92"/>
      <c r="T170" s="235">
        <f>S170*H170</f>
        <v>0</v>
      </c>
      <c r="U170" s="235">
        <v>0</v>
      </c>
      <c r="V170" s="235">
        <f>U170*H170</f>
        <v>0</v>
      </c>
      <c r="W170" s="235">
        <v>0</v>
      </c>
      <c r="X170" s="236">
        <f>W170*H170</f>
        <v>0</v>
      </c>
      <c r="Y170" s="39"/>
      <c r="Z170" s="39"/>
      <c r="AA170" s="39"/>
      <c r="AB170" s="39"/>
      <c r="AC170" s="39"/>
      <c r="AD170" s="39"/>
      <c r="AE170" s="39"/>
      <c r="AR170" s="237" t="s">
        <v>173</v>
      </c>
      <c r="AT170" s="237" t="s">
        <v>157</v>
      </c>
      <c r="AU170" s="237" t="s">
        <v>85</v>
      </c>
      <c r="AY170" s="18" t="s">
        <v>156</v>
      </c>
      <c r="BE170" s="238">
        <f>IF(O170="základní",K170,0)</f>
        <v>0</v>
      </c>
      <c r="BF170" s="238">
        <f>IF(O170="snížená",K170,0)</f>
        <v>0</v>
      </c>
      <c r="BG170" s="238">
        <f>IF(O170="zákl. přenesená",K170,0)</f>
        <v>0</v>
      </c>
      <c r="BH170" s="238">
        <f>IF(O170="sníž. přenesená",K170,0)</f>
        <v>0</v>
      </c>
      <c r="BI170" s="238">
        <f>IF(O170="nulová",K170,0)</f>
        <v>0</v>
      </c>
      <c r="BJ170" s="18" t="s">
        <v>83</v>
      </c>
      <c r="BK170" s="238">
        <f>ROUND(P170*H170,2)</f>
        <v>0</v>
      </c>
      <c r="BL170" s="18" t="s">
        <v>173</v>
      </c>
      <c r="BM170" s="237" t="s">
        <v>544</v>
      </c>
    </row>
    <row r="171" s="2" customFormat="1" ht="24.15" customHeight="1">
      <c r="A171" s="39"/>
      <c r="B171" s="40"/>
      <c r="C171" s="225" t="s">
        <v>437</v>
      </c>
      <c r="D171" s="225" t="s">
        <v>157</v>
      </c>
      <c r="E171" s="226" t="s">
        <v>1659</v>
      </c>
      <c r="F171" s="227" t="s">
        <v>1660</v>
      </c>
      <c r="G171" s="228" t="s">
        <v>1440</v>
      </c>
      <c r="H171" s="229">
        <v>1</v>
      </c>
      <c r="I171" s="230"/>
      <c r="J171" s="230"/>
      <c r="K171" s="231">
        <f>ROUND(P171*H171,2)</f>
        <v>0</v>
      </c>
      <c r="L171" s="227" t="s">
        <v>198</v>
      </c>
      <c r="M171" s="45"/>
      <c r="N171" s="251" t="s">
        <v>1</v>
      </c>
      <c r="O171" s="252" t="s">
        <v>38</v>
      </c>
      <c r="P171" s="253">
        <f>I171+J171</f>
        <v>0</v>
      </c>
      <c r="Q171" s="253">
        <f>ROUND(I171*H171,2)</f>
        <v>0</v>
      </c>
      <c r="R171" s="253">
        <f>ROUND(J171*H171,2)</f>
        <v>0</v>
      </c>
      <c r="S171" s="254"/>
      <c r="T171" s="255">
        <f>S171*H171</f>
        <v>0</v>
      </c>
      <c r="U171" s="255">
        <v>0</v>
      </c>
      <c r="V171" s="255">
        <f>U171*H171</f>
        <v>0</v>
      </c>
      <c r="W171" s="255">
        <v>0</v>
      </c>
      <c r="X171" s="256">
        <f>W171*H171</f>
        <v>0</v>
      </c>
      <c r="Y171" s="39"/>
      <c r="Z171" s="39"/>
      <c r="AA171" s="39"/>
      <c r="AB171" s="39"/>
      <c r="AC171" s="39"/>
      <c r="AD171" s="39"/>
      <c r="AE171" s="39"/>
      <c r="AR171" s="237" t="s">
        <v>173</v>
      </c>
      <c r="AT171" s="237" t="s">
        <v>157</v>
      </c>
      <c r="AU171" s="237" t="s">
        <v>85</v>
      </c>
      <c r="AY171" s="18" t="s">
        <v>156</v>
      </c>
      <c r="BE171" s="238">
        <f>IF(O171="základní",K171,0)</f>
        <v>0</v>
      </c>
      <c r="BF171" s="238">
        <f>IF(O171="snížená",K171,0)</f>
        <v>0</v>
      </c>
      <c r="BG171" s="238">
        <f>IF(O171="zákl. přenesená",K171,0)</f>
        <v>0</v>
      </c>
      <c r="BH171" s="238">
        <f>IF(O171="sníž. přenesená",K171,0)</f>
        <v>0</v>
      </c>
      <c r="BI171" s="238">
        <f>IF(O171="nulová",K171,0)</f>
        <v>0</v>
      </c>
      <c r="BJ171" s="18" t="s">
        <v>83</v>
      </c>
      <c r="BK171" s="238">
        <f>ROUND(P171*H171,2)</f>
        <v>0</v>
      </c>
      <c r="BL171" s="18" t="s">
        <v>173</v>
      </c>
      <c r="BM171" s="237" t="s">
        <v>1649</v>
      </c>
    </row>
    <row r="172" s="2" customFormat="1" ht="6.96" customHeight="1">
      <c r="A172" s="39"/>
      <c r="B172" s="67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45"/>
      <c r="N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</row>
  </sheetData>
  <sheetProtection sheet="1" autoFilter="0" formatColumns="0" formatRows="0" objects="1" scenarios="1" spinCount="100000" saltValue="JjJue6/CXalhN30EG8GrwV5dmVOvy8HliqpuSMmw6HFP+HN3RgNn9uQxQWQUuJSyvc4LV595JSNW9qiEYdY3Uw==" hashValue="m1jGcPXxOCniGxa8xRj/FzVsWhMegrDnb4LwqTwaTntewUjiKmATKZqMnwlaDRnkxkkD0dbZSwUhGHJ1KW4XBg==" algorithmName="SHA-512" password="CC35"/>
  <autoFilter ref="C119:L171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120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21"/>
      <c r="AT3" s="18" t="s">
        <v>85</v>
      </c>
    </row>
    <row r="4" s="1" customFormat="1" ht="24.96" customHeight="1">
      <c r="B4" s="21"/>
      <c r="D4" s="152" t="s">
        <v>124</v>
      </c>
      <c r="M4" s="21"/>
      <c r="N4" s="153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4" t="s">
        <v>17</v>
      </c>
      <c r="M6" s="21"/>
    </row>
    <row r="7" s="1" customFormat="1" ht="26.25" customHeight="1">
      <c r="B7" s="21"/>
      <c r="E7" s="155" t="str">
        <f>'Rekapitulace stavby'!K6</f>
        <v>NPK a.s., Pardubická nemocnice, rozšíření parkovací kapacity Kyjevská, Pardubice</v>
      </c>
      <c r="F7" s="154"/>
      <c r="G7" s="154"/>
      <c r="H7" s="154"/>
      <c r="M7" s="21"/>
    </row>
    <row r="8" s="2" customFormat="1" ht="12" customHeight="1">
      <c r="A8" s="39"/>
      <c r="B8" s="45"/>
      <c r="C8" s="39"/>
      <c r="D8" s="154" t="s">
        <v>125</v>
      </c>
      <c r="E8" s="39"/>
      <c r="F8" s="39"/>
      <c r="G8" s="39"/>
      <c r="H8" s="39"/>
      <c r="I8" s="39"/>
      <c r="J8" s="39"/>
      <c r="K8" s="39"/>
      <c r="L8" s="39"/>
      <c r="M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6" t="s">
        <v>1670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4" t="s">
        <v>19</v>
      </c>
      <c r="E11" s="39"/>
      <c r="F11" s="145" t="s">
        <v>1</v>
      </c>
      <c r="G11" s="39"/>
      <c r="H11" s="39"/>
      <c r="I11" s="154" t="s">
        <v>20</v>
      </c>
      <c r="J11" s="145" t="s">
        <v>1</v>
      </c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4" t="s">
        <v>21</v>
      </c>
      <c r="E12" s="39"/>
      <c r="F12" s="145" t="s">
        <v>22</v>
      </c>
      <c r="G12" s="39"/>
      <c r="H12" s="39"/>
      <c r="I12" s="154" t="s">
        <v>23</v>
      </c>
      <c r="J12" s="157" t="str">
        <f>'Rekapitulace stavby'!AN8</f>
        <v>30. 1. 2025</v>
      </c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4" t="s">
        <v>25</v>
      </c>
      <c r="E14" s="39"/>
      <c r="F14" s="39"/>
      <c r="G14" s="39"/>
      <c r="H14" s="39"/>
      <c r="I14" s="154" t="s">
        <v>26</v>
      </c>
      <c r="J14" s="145" t="s">
        <v>1</v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22</v>
      </c>
      <c r="F15" s="39"/>
      <c r="G15" s="39"/>
      <c r="H15" s="39"/>
      <c r="I15" s="154" t="s">
        <v>27</v>
      </c>
      <c r="J15" s="145" t="s">
        <v>1</v>
      </c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4" t="s">
        <v>28</v>
      </c>
      <c r="E17" s="39"/>
      <c r="F17" s="39"/>
      <c r="G17" s="39"/>
      <c r="H17" s="39"/>
      <c r="I17" s="154" t="s">
        <v>26</v>
      </c>
      <c r="J17" s="34" t="str">
        <f>'Rekapitulace stavby'!AN13</f>
        <v>Vyplň údaj</v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54" t="s">
        <v>27</v>
      </c>
      <c r="J18" s="34" t="str">
        <f>'Rekapitulace stavby'!AN14</f>
        <v>Vyplň údaj</v>
      </c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4" t="s">
        <v>30</v>
      </c>
      <c r="E20" s="39"/>
      <c r="F20" s="39"/>
      <c r="G20" s="39"/>
      <c r="H20" s="39"/>
      <c r="I20" s="154" t="s">
        <v>26</v>
      </c>
      <c r="J20" s="145" t="s">
        <v>1</v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22</v>
      </c>
      <c r="F21" s="39"/>
      <c r="G21" s="39"/>
      <c r="H21" s="39"/>
      <c r="I21" s="154" t="s">
        <v>27</v>
      </c>
      <c r="J21" s="145" t="s">
        <v>1</v>
      </c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4" t="s">
        <v>31</v>
      </c>
      <c r="E23" s="39"/>
      <c r="F23" s="39"/>
      <c r="G23" s="39"/>
      <c r="H23" s="39"/>
      <c r="I23" s="154" t="s">
        <v>26</v>
      </c>
      <c r="J23" s="145" t="s">
        <v>1</v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22</v>
      </c>
      <c r="F24" s="39"/>
      <c r="G24" s="39"/>
      <c r="H24" s="39"/>
      <c r="I24" s="154" t="s">
        <v>27</v>
      </c>
      <c r="J24" s="145" t="s">
        <v>1</v>
      </c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4" t="s">
        <v>32</v>
      </c>
      <c r="E26" s="39"/>
      <c r="F26" s="39"/>
      <c r="G26" s="39"/>
      <c r="H26" s="39"/>
      <c r="I26" s="39"/>
      <c r="J26" s="39"/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8"/>
      <c r="B27" s="159"/>
      <c r="C27" s="158"/>
      <c r="D27" s="158"/>
      <c r="E27" s="160" t="s">
        <v>1</v>
      </c>
      <c r="F27" s="160"/>
      <c r="G27" s="160"/>
      <c r="H27" s="160"/>
      <c r="I27" s="158"/>
      <c r="J27" s="158"/>
      <c r="K27" s="158"/>
      <c r="L27" s="158"/>
      <c r="M27" s="161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2"/>
      <c r="E29" s="162"/>
      <c r="F29" s="162"/>
      <c r="G29" s="162"/>
      <c r="H29" s="162"/>
      <c r="I29" s="162"/>
      <c r="J29" s="162"/>
      <c r="K29" s="162"/>
      <c r="L29" s="162"/>
      <c r="M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>
      <c r="A30" s="39"/>
      <c r="B30" s="45"/>
      <c r="C30" s="39"/>
      <c r="D30" s="39"/>
      <c r="E30" s="154" t="s">
        <v>127</v>
      </c>
      <c r="F30" s="39"/>
      <c r="G30" s="39"/>
      <c r="H30" s="39"/>
      <c r="I30" s="39"/>
      <c r="J30" s="39"/>
      <c r="K30" s="163">
        <f>I96</f>
        <v>0</v>
      </c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>
      <c r="A31" s="39"/>
      <c r="B31" s="45"/>
      <c r="C31" s="39"/>
      <c r="D31" s="39"/>
      <c r="E31" s="154" t="s">
        <v>128</v>
      </c>
      <c r="F31" s="39"/>
      <c r="G31" s="39"/>
      <c r="H31" s="39"/>
      <c r="I31" s="39"/>
      <c r="J31" s="39"/>
      <c r="K31" s="163">
        <f>J96</f>
        <v>0</v>
      </c>
      <c r="L31" s="39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4" t="s">
        <v>33</v>
      </c>
      <c r="E32" s="39"/>
      <c r="F32" s="39"/>
      <c r="G32" s="39"/>
      <c r="H32" s="39"/>
      <c r="I32" s="39"/>
      <c r="J32" s="39"/>
      <c r="K32" s="165">
        <f>ROUND(K125, 2)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2"/>
      <c r="E33" s="162"/>
      <c r="F33" s="162"/>
      <c r="G33" s="162"/>
      <c r="H33" s="162"/>
      <c r="I33" s="162"/>
      <c r="J33" s="162"/>
      <c r="K33" s="162"/>
      <c r="L33" s="162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6" t="s">
        <v>35</v>
      </c>
      <c r="G34" s="39"/>
      <c r="H34" s="39"/>
      <c r="I34" s="166" t="s">
        <v>34</v>
      </c>
      <c r="J34" s="39"/>
      <c r="K34" s="166" t="s">
        <v>36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7" t="s">
        <v>37</v>
      </c>
      <c r="E35" s="154" t="s">
        <v>38</v>
      </c>
      <c r="F35" s="163">
        <f>ROUND((SUM(BE125:BE180)),  2)</f>
        <v>0</v>
      </c>
      <c r="G35" s="39"/>
      <c r="H35" s="39"/>
      <c r="I35" s="168">
        <v>0.20999999999999999</v>
      </c>
      <c r="J35" s="39"/>
      <c r="K35" s="163">
        <f>ROUND(((SUM(BE125:BE180))*I35),  2)</f>
        <v>0</v>
      </c>
      <c r="L35" s="39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4" t="s">
        <v>39</v>
      </c>
      <c r="F36" s="163">
        <f>ROUND((SUM(BF125:BF180)),  2)</f>
        <v>0</v>
      </c>
      <c r="G36" s="39"/>
      <c r="H36" s="39"/>
      <c r="I36" s="168">
        <v>0.12</v>
      </c>
      <c r="J36" s="39"/>
      <c r="K36" s="163">
        <f>ROUND(((SUM(BF125:BF180))*I36),  2)</f>
        <v>0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4" t="s">
        <v>40</v>
      </c>
      <c r="F37" s="163">
        <f>ROUND((SUM(BG125:BG180)),  2)</f>
        <v>0</v>
      </c>
      <c r="G37" s="39"/>
      <c r="H37" s="39"/>
      <c r="I37" s="168">
        <v>0.20999999999999999</v>
      </c>
      <c r="J37" s="39"/>
      <c r="K37" s="163">
        <f>0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4" t="s">
        <v>41</v>
      </c>
      <c r="F38" s="163">
        <f>ROUND((SUM(BH125:BH180)),  2)</f>
        <v>0</v>
      </c>
      <c r="G38" s="39"/>
      <c r="H38" s="39"/>
      <c r="I38" s="168">
        <v>0.12</v>
      </c>
      <c r="J38" s="39"/>
      <c r="K38" s="163">
        <f>0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4" t="s">
        <v>42</v>
      </c>
      <c r="F39" s="163">
        <f>ROUND((SUM(BI125:BI180)),  2)</f>
        <v>0</v>
      </c>
      <c r="G39" s="39"/>
      <c r="H39" s="39"/>
      <c r="I39" s="168">
        <v>0</v>
      </c>
      <c r="J39" s="39"/>
      <c r="K39" s="163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9"/>
      <c r="D41" s="170" t="s">
        <v>43</v>
      </c>
      <c r="E41" s="171"/>
      <c r="F41" s="171"/>
      <c r="G41" s="172" t="s">
        <v>44</v>
      </c>
      <c r="H41" s="173" t="s">
        <v>45</v>
      </c>
      <c r="I41" s="171"/>
      <c r="J41" s="171"/>
      <c r="K41" s="174">
        <f>SUM(K32:K39)</f>
        <v>0</v>
      </c>
      <c r="L41" s="175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M43" s="21"/>
    </row>
    <row r="44" s="1" customFormat="1" ht="14.4" customHeight="1">
      <c r="B44" s="21"/>
      <c r="M44" s="21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6" t="s">
        <v>46</v>
      </c>
      <c r="E50" s="177"/>
      <c r="F50" s="177"/>
      <c r="G50" s="176" t="s">
        <v>47</v>
      </c>
      <c r="H50" s="177"/>
      <c r="I50" s="177"/>
      <c r="J50" s="177"/>
      <c r="K50" s="177"/>
      <c r="L50" s="177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8" t="s">
        <v>48</v>
      </c>
      <c r="E61" s="179"/>
      <c r="F61" s="180" t="s">
        <v>49</v>
      </c>
      <c r="G61" s="178" t="s">
        <v>48</v>
      </c>
      <c r="H61" s="179"/>
      <c r="I61" s="179"/>
      <c r="J61" s="181" t="s">
        <v>49</v>
      </c>
      <c r="K61" s="179"/>
      <c r="L61" s="179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6" t="s">
        <v>50</v>
      </c>
      <c r="E65" s="182"/>
      <c r="F65" s="182"/>
      <c r="G65" s="176" t="s">
        <v>51</v>
      </c>
      <c r="H65" s="182"/>
      <c r="I65" s="182"/>
      <c r="J65" s="182"/>
      <c r="K65" s="182"/>
      <c r="L65" s="182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8" t="s">
        <v>48</v>
      </c>
      <c r="E76" s="179"/>
      <c r="F76" s="180" t="s">
        <v>49</v>
      </c>
      <c r="G76" s="178" t="s">
        <v>48</v>
      </c>
      <c r="H76" s="179"/>
      <c r="I76" s="179"/>
      <c r="J76" s="181" t="s">
        <v>49</v>
      </c>
      <c r="K76" s="179"/>
      <c r="L76" s="179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129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7" t="str">
        <f>E7</f>
        <v>NPK a.s., Pardubická nemocnice, rozšíření parkovací kapacity Kyjevská, Pardubice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125</v>
      </c>
      <c r="D86" s="41"/>
      <c r="E86" s="41"/>
      <c r="F86" s="41"/>
      <c r="G86" s="41"/>
      <c r="H86" s="41"/>
      <c r="I86" s="41"/>
      <c r="J86" s="41"/>
      <c r="K86" s="41"/>
      <c r="L86" s="41"/>
      <c r="M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402 - Systém zabezpečení dopravního provozu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 xml:space="preserve"> </v>
      </c>
      <c r="G89" s="41"/>
      <c r="H89" s="41"/>
      <c r="I89" s="33" t="s">
        <v>23</v>
      </c>
      <c r="J89" s="80" t="str">
        <f>IF(J12="","",J12)</f>
        <v>30. 1. 2025</v>
      </c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8" t="s">
        <v>130</v>
      </c>
      <c r="D94" s="189"/>
      <c r="E94" s="189"/>
      <c r="F94" s="189"/>
      <c r="G94" s="189"/>
      <c r="H94" s="189"/>
      <c r="I94" s="190" t="s">
        <v>131</v>
      </c>
      <c r="J94" s="190" t="s">
        <v>132</v>
      </c>
      <c r="K94" s="190" t="s">
        <v>133</v>
      </c>
      <c r="L94" s="189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91" t="s">
        <v>134</v>
      </c>
      <c r="D96" s="41"/>
      <c r="E96" s="41"/>
      <c r="F96" s="41"/>
      <c r="G96" s="41"/>
      <c r="H96" s="41"/>
      <c r="I96" s="111">
        <f>Q125</f>
        <v>0</v>
      </c>
      <c r="J96" s="111">
        <f>R125</f>
        <v>0</v>
      </c>
      <c r="K96" s="111">
        <f>K125</f>
        <v>0</v>
      </c>
      <c r="L96" s="41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135</v>
      </c>
    </row>
    <row r="97" s="9" customFormat="1" ht="24.96" customHeight="1">
      <c r="A97" s="9"/>
      <c r="B97" s="192"/>
      <c r="C97" s="193"/>
      <c r="D97" s="194" t="s">
        <v>183</v>
      </c>
      <c r="E97" s="195"/>
      <c r="F97" s="195"/>
      <c r="G97" s="195"/>
      <c r="H97" s="195"/>
      <c r="I97" s="196">
        <f>Q126</f>
        <v>0</v>
      </c>
      <c r="J97" s="196">
        <f>R126</f>
        <v>0</v>
      </c>
      <c r="K97" s="196">
        <f>K126</f>
        <v>0</v>
      </c>
      <c r="L97" s="193"/>
      <c r="M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57"/>
      <c r="C98" s="137"/>
      <c r="D98" s="258" t="s">
        <v>184</v>
      </c>
      <c r="E98" s="259"/>
      <c r="F98" s="259"/>
      <c r="G98" s="259"/>
      <c r="H98" s="259"/>
      <c r="I98" s="260">
        <f>Q127</f>
        <v>0</v>
      </c>
      <c r="J98" s="260">
        <f>R127</f>
        <v>0</v>
      </c>
      <c r="K98" s="260">
        <f>K127</f>
        <v>0</v>
      </c>
      <c r="L98" s="137"/>
      <c r="M98" s="261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13" customFormat="1" ht="19.92" customHeight="1">
      <c r="A99" s="13"/>
      <c r="B99" s="257"/>
      <c r="C99" s="137"/>
      <c r="D99" s="258" t="s">
        <v>186</v>
      </c>
      <c r="E99" s="259"/>
      <c r="F99" s="259"/>
      <c r="G99" s="259"/>
      <c r="H99" s="259"/>
      <c r="I99" s="260">
        <f>Q148</f>
        <v>0</v>
      </c>
      <c r="J99" s="260">
        <f>R148</f>
        <v>0</v>
      </c>
      <c r="K99" s="260">
        <f>K148</f>
        <v>0</v>
      </c>
      <c r="L99" s="137"/>
      <c r="M99" s="261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="13" customFormat="1" ht="19.92" customHeight="1">
      <c r="A100" s="13"/>
      <c r="B100" s="257"/>
      <c r="C100" s="137"/>
      <c r="D100" s="258" t="s">
        <v>189</v>
      </c>
      <c r="E100" s="259"/>
      <c r="F100" s="259"/>
      <c r="G100" s="259"/>
      <c r="H100" s="259"/>
      <c r="I100" s="260">
        <f>Q154</f>
        <v>0</v>
      </c>
      <c r="J100" s="260">
        <f>R154</f>
        <v>0</v>
      </c>
      <c r="K100" s="260">
        <f>K154</f>
        <v>0</v>
      </c>
      <c r="L100" s="137"/>
      <c r="M100" s="261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9" customFormat="1" ht="24.96" customHeight="1">
      <c r="A101" s="9"/>
      <c r="B101" s="192"/>
      <c r="C101" s="193"/>
      <c r="D101" s="194" t="s">
        <v>735</v>
      </c>
      <c r="E101" s="195"/>
      <c r="F101" s="195"/>
      <c r="G101" s="195"/>
      <c r="H101" s="195"/>
      <c r="I101" s="196">
        <f>Q159</f>
        <v>0</v>
      </c>
      <c r="J101" s="196">
        <f>R159</f>
        <v>0</v>
      </c>
      <c r="K101" s="196">
        <f>K159</f>
        <v>0</v>
      </c>
      <c r="L101" s="193"/>
      <c r="M101" s="19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3" customFormat="1" ht="19.92" customHeight="1">
      <c r="A102" s="13"/>
      <c r="B102" s="257"/>
      <c r="C102" s="137"/>
      <c r="D102" s="258" t="s">
        <v>1671</v>
      </c>
      <c r="E102" s="259"/>
      <c r="F102" s="259"/>
      <c r="G102" s="259"/>
      <c r="H102" s="259"/>
      <c r="I102" s="260">
        <f>Q160</f>
        <v>0</v>
      </c>
      <c r="J102" s="260">
        <f>R160</f>
        <v>0</v>
      </c>
      <c r="K102" s="260">
        <f>K160</f>
        <v>0</v>
      </c>
      <c r="L102" s="137"/>
      <c r="M102" s="261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9" customFormat="1" ht="24.96" customHeight="1">
      <c r="A103" s="9"/>
      <c r="B103" s="192"/>
      <c r="C103" s="193"/>
      <c r="D103" s="194" t="s">
        <v>1672</v>
      </c>
      <c r="E103" s="195"/>
      <c r="F103" s="195"/>
      <c r="G103" s="195"/>
      <c r="H103" s="195"/>
      <c r="I103" s="196">
        <f>Q166</f>
        <v>0</v>
      </c>
      <c r="J103" s="196">
        <f>R166</f>
        <v>0</v>
      </c>
      <c r="K103" s="196">
        <f>K166</f>
        <v>0</v>
      </c>
      <c r="L103" s="193"/>
      <c r="M103" s="19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3" customFormat="1" ht="19.92" customHeight="1">
      <c r="A104" s="13"/>
      <c r="B104" s="257"/>
      <c r="C104" s="137"/>
      <c r="D104" s="258" t="s">
        <v>1673</v>
      </c>
      <c r="E104" s="259"/>
      <c r="F104" s="259"/>
      <c r="G104" s="259"/>
      <c r="H104" s="259"/>
      <c r="I104" s="260">
        <f>Q167</f>
        <v>0</v>
      </c>
      <c r="J104" s="260">
        <f>R167</f>
        <v>0</v>
      </c>
      <c r="K104" s="260">
        <f>K167</f>
        <v>0</v>
      </c>
      <c r="L104" s="137"/>
      <c r="M104" s="261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="13" customFormat="1" ht="19.92" customHeight="1">
      <c r="A105" s="13"/>
      <c r="B105" s="257"/>
      <c r="C105" s="137"/>
      <c r="D105" s="258" t="s">
        <v>1674</v>
      </c>
      <c r="E105" s="259"/>
      <c r="F105" s="259"/>
      <c r="G105" s="259"/>
      <c r="H105" s="259"/>
      <c r="I105" s="260">
        <f>Q170</f>
        <v>0</v>
      </c>
      <c r="J105" s="260">
        <f>R170</f>
        <v>0</v>
      </c>
      <c r="K105" s="260">
        <f>K170</f>
        <v>0</v>
      </c>
      <c r="L105" s="137"/>
      <c r="M105" s="261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137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17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6.25" customHeight="1">
      <c r="A115" s="39"/>
      <c r="B115" s="40"/>
      <c r="C115" s="41"/>
      <c r="D115" s="41"/>
      <c r="E115" s="187" t="str">
        <f>E7</f>
        <v>NPK a.s., Pardubická nemocnice, rozšíření parkovací kapacity Kyjevská, Pardubice</v>
      </c>
      <c r="F115" s="33"/>
      <c r="G115" s="33"/>
      <c r="H115" s="33"/>
      <c r="I115" s="41"/>
      <c r="J115" s="41"/>
      <c r="K115" s="41"/>
      <c r="L115" s="41"/>
      <c r="M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125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E9</f>
        <v>SO 402 - Systém zabezpečení dopravního provozu</v>
      </c>
      <c r="F117" s="41"/>
      <c r="G117" s="41"/>
      <c r="H117" s="41"/>
      <c r="I117" s="41"/>
      <c r="J117" s="41"/>
      <c r="K117" s="41"/>
      <c r="L117" s="41"/>
      <c r="M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21</v>
      </c>
      <c r="D119" s="41"/>
      <c r="E119" s="41"/>
      <c r="F119" s="28" t="str">
        <f>F12</f>
        <v xml:space="preserve"> </v>
      </c>
      <c r="G119" s="41"/>
      <c r="H119" s="41"/>
      <c r="I119" s="33" t="s">
        <v>23</v>
      </c>
      <c r="J119" s="80" t="str">
        <f>IF(J12="","",J12)</f>
        <v>30. 1. 2025</v>
      </c>
      <c r="K119" s="41"/>
      <c r="L119" s="41"/>
      <c r="M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25</v>
      </c>
      <c r="D121" s="41"/>
      <c r="E121" s="41"/>
      <c r="F121" s="28" t="str">
        <f>E15</f>
        <v xml:space="preserve"> </v>
      </c>
      <c r="G121" s="41"/>
      <c r="H121" s="41"/>
      <c r="I121" s="33" t="s">
        <v>30</v>
      </c>
      <c r="J121" s="37" t="str">
        <f>E21</f>
        <v xml:space="preserve"> </v>
      </c>
      <c r="K121" s="41"/>
      <c r="L121" s="41"/>
      <c r="M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28</v>
      </c>
      <c r="D122" s="41"/>
      <c r="E122" s="41"/>
      <c r="F122" s="28" t="str">
        <f>IF(E18="","",E18)</f>
        <v>Vyplň údaj</v>
      </c>
      <c r="G122" s="41"/>
      <c r="H122" s="41"/>
      <c r="I122" s="33" t="s">
        <v>31</v>
      </c>
      <c r="J122" s="37" t="str">
        <f>E24</f>
        <v xml:space="preserve"> </v>
      </c>
      <c r="K122" s="41"/>
      <c r="L122" s="41"/>
      <c r="M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0" customFormat="1" ht="29.28" customHeight="1">
      <c r="A124" s="198"/>
      <c r="B124" s="199"/>
      <c r="C124" s="200" t="s">
        <v>138</v>
      </c>
      <c r="D124" s="201" t="s">
        <v>58</v>
      </c>
      <c r="E124" s="201" t="s">
        <v>54</v>
      </c>
      <c r="F124" s="201" t="s">
        <v>55</v>
      </c>
      <c r="G124" s="201" t="s">
        <v>139</v>
      </c>
      <c r="H124" s="201" t="s">
        <v>140</v>
      </c>
      <c r="I124" s="201" t="s">
        <v>141</v>
      </c>
      <c r="J124" s="201" t="s">
        <v>142</v>
      </c>
      <c r="K124" s="201" t="s">
        <v>133</v>
      </c>
      <c r="L124" s="202" t="s">
        <v>143</v>
      </c>
      <c r="M124" s="203"/>
      <c r="N124" s="101" t="s">
        <v>1</v>
      </c>
      <c r="O124" s="102" t="s">
        <v>37</v>
      </c>
      <c r="P124" s="102" t="s">
        <v>144</v>
      </c>
      <c r="Q124" s="102" t="s">
        <v>145</v>
      </c>
      <c r="R124" s="102" t="s">
        <v>146</v>
      </c>
      <c r="S124" s="102" t="s">
        <v>147</v>
      </c>
      <c r="T124" s="102" t="s">
        <v>148</v>
      </c>
      <c r="U124" s="102" t="s">
        <v>149</v>
      </c>
      <c r="V124" s="102" t="s">
        <v>150</v>
      </c>
      <c r="W124" s="102" t="s">
        <v>151</v>
      </c>
      <c r="X124" s="103" t="s">
        <v>152</v>
      </c>
      <c r="Y124" s="198"/>
      <c r="Z124" s="198"/>
      <c r="AA124" s="198"/>
      <c r="AB124" s="198"/>
      <c r="AC124" s="198"/>
      <c r="AD124" s="198"/>
      <c r="AE124" s="198"/>
    </row>
    <row r="125" s="2" customFormat="1" ht="22.8" customHeight="1">
      <c r="A125" s="39"/>
      <c r="B125" s="40"/>
      <c r="C125" s="108" t="s">
        <v>153</v>
      </c>
      <c r="D125" s="41"/>
      <c r="E125" s="41"/>
      <c r="F125" s="41"/>
      <c r="G125" s="41"/>
      <c r="H125" s="41"/>
      <c r="I125" s="41"/>
      <c r="J125" s="41"/>
      <c r="K125" s="204">
        <f>BK125</f>
        <v>0</v>
      </c>
      <c r="L125" s="41"/>
      <c r="M125" s="45"/>
      <c r="N125" s="104"/>
      <c r="O125" s="205"/>
      <c r="P125" s="105"/>
      <c r="Q125" s="206">
        <f>Q126+Q159+Q166</f>
        <v>0</v>
      </c>
      <c r="R125" s="206">
        <f>R126+R159+R166</f>
        <v>0</v>
      </c>
      <c r="S125" s="105"/>
      <c r="T125" s="207">
        <f>T126+T159+T166</f>
        <v>0</v>
      </c>
      <c r="U125" s="105"/>
      <c r="V125" s="207">
        <f>V126+V159+V166</f>
        <v>89.505248499999993</v>
      </c>
      <c r="W125" s="105"/>
      <c r="X125" s="208">
        <f>X126+X159+X166</f>
        <v>0</v>
      </c>
      <c r="Y125" s="39"/>
      <c r="Z125" s="39"/>
      <c r="AA125" s="39"/>
      <c r="AB125" s="39"/>
      <c r="AC125" s="39"/>
      <c r="AD125" s="39"/>
      <c r="AE125" s="39"/>
      <c r="AT125" s="18" t="s">
        <v>74</v>
      </c>
      <c r="AU125" s="18" t="s">
        <v>135</v>
      </c>
      <c r="BK125" s="209">
        <f>BK126+BK159+BK166</f>
        <v>0</v>
      </c>
    </row>
    <row r="126" s="11" customFormat="1" ht="25.92" customHeight="1">
      <c r="A126" s="11"/>
      <c r="B126" s="210"/>
      <c r="C126" s="211"/>
      <c r="D126" s="212" t="s">
        <v>74</v>
      </c>
      <c r="E126" s="213" t="s">
        <v>192</v>
      </c>
      <c r="F126" s="213" t="s">
        <v>193</v>
      </c>
      <c r="G126" s="211"/>
      <c r="H126" s="211"/>
      <c r="I126" s="214"/>
      <c r="J126" s="214"/>
      <c r="K126" s="215">
        <f>BK126</f>
        <v>0</v>
      </c>
      <c r="L126" s="211"/>
      <c r="M126" s="216"/>
      <c r="N126" s="217"/>
      <c r="O126" s="218"/>
      <c r="P126" s="218"/>
      <c r="Q126" s="219">
        <f>Q127+Q148+Q154</f>
        <v>0</v>
      </c>
      <c r="R126" s="219">
        <f>R127+R148+R154</f>
        <v>0</v>
      </c>
      <c r="S126" s="218"/>
      <c r="T126" s="220">
        <f>T127+T148+T154</f>
        <v>0</v>
      </c>
      <c r="U126" s="218"/>
      <c r="V126" s="220">
        <f>V127+V148+V154</f>
        <v>1.51034</v>
      </c>
      <c r="W126" s="218"/>
      <c r="X126" s="221">
        <f>X127+X148+X154</f>
        <v>0</v>
      </c>
      <c r="Y126" s="11"/>
      <c r="Z126" s="11"/>
      <c r="AA126" s="11"/>
      <c r="AB126" s="11"/>
      <c r="AC126" s="11"/>
      <c r="AD126" s="11"/>
      <c r="AE126" s="11"/>
      <c r="AR126" s="222" t="s">
        <v>83</v>
      </c>
      <c r="AT126" s="223" t="s">
        <v>74</v>
      </c>
      <c r="AU126" s="223" t="s">
        <v>75</v>
      </c>
      <c r="AY126" s="222" t="s">
        <v>156</v>
      </c>
      <c r="BK126" s="224">
        <f>BK127+BK148+BK154</f>
        <v>0</v>
      </c>
    </row>
    <row r="127" s="11" customFormat="1" ht="22.8" customHeight="1">
      <c r="A127" s="11"/>
      <c r="B127" s="210"/>
      <c r="C127" s="211"/>
      <c r="D127" s="212" t="s">
        <v>74</v>
      </c>
      <c r="E127" s="262" t="s">
        <v>83</v>
      </c>
      <c r="F127" s="262" t="s">
        <v>194</v>
      </c>
      <c r="G127" s="211"/>
      <c r="H127" s="211"/>
      <c r="I127" s="214"/>
      <c r="J127" s="214"/>
      <c r="K127" s="263">
        <f>BK127</f>
        <v>0</v>
      </c>
      <c r="L127" s="211"/>
      <c r="M127" s="216"/>
      <c r="N127" s="217"/>
      <c r="O127" s="218"/>
      <c r="P127" s="218"/>
      <c r="Q127" s="219">
        <f>SUM(Q128:Q147)</f>
        <v>0</v>
      </c>
      <c r="R127" s="219">
        <f>SUM(R128:R147)</f>
        <v>0</v>
      </c>
      <c r="S127" s="218"/>
      <c r="T127" s="220">
        <f>SUM(T128:T147)</f>
        <v>0</v>
      </c>
      <c r="U127" s="218"/>
      <c r="V127" s="220">
        <f>SUM(V128:V147)</f>
        <v>0</v>
      </c>
      <c r="W127" s="218"/>
      <c r="X127" s="221">
        <f>SUM(X128:X147)</f>
        <v>0</v>
      </c>
      <c r="Y127" s="11"/>
      <c r="Z127" s="11"/>
      <c r="AA127" s="11"/>
      <c r="AB127" s="11"/>
      <c r="AC127" s="11"/>
      <c r="AD127" s="11"/>
      <c r="AE127" s="11"/>
      <c r="AR127" s="222" t="s">
        <v>83</v>
      </c>
      <c r="AT127" s="223" t="s">
        <v>74</v>
      </c>
      <c r="AU127" s="223" t="s">
        <v>83</v>
      </c>
      <c r="AY127" s="222" t="s">
        <v>156</v>
      </c>
      <c r="BK127" s="224">
        <f>SUM(BK128:BK147)</f>
        <v>0</v>
      </c>
    </row>
    <row r="128" s="2" customFormat="1" ht="33" customHeight="1">
      <c r="A128" s="39"/>
      <c r="B128" s="40"/>
      <c r="C128" s="225" t="s">
        <v>168</v>
      </c>
      <c r="D128" s="225" t="s">
        <v>157</v>
      </c>
      <c r="E128" s="226" t="s">
        <v>1675</v>
      </c>
      <c r="F128" s="227" t="s">
        <v>1676</v>
      </c>
      <c r="G128" s="228" t="s">
        <v>237</v>
      </c>
      <c r="H128" s="229">
        <v>31.5</v>
      </c>
      <c r="I128" s="230"/>
      <c r="J128" s="230"/>
      <c r="K128" s="231">
        <f>ROUND(P128*H128,2)</f>
        <v>0</v>
      </c>
      <c r="L128" s="227" t="s">
        <v>198</v>
      </c>
      <c r="M128" s="45"/>
      <c r="N128" s="232" t="s">
        <v>1</v>
      </c>
      <c r="O128" s="233" t="s">
        <v>38</v>
      </c>
      <c r="P128" s="234">
        <f>I128+J128</f>
        <v>0</v>
      </c>
      <c r="Q128" s="234">
        <f>ROUND(I128*H128,2)</f>
        <v>0</v>
      </c>
      <c r="R128" s="234">
        <f>ROUND(J128*H128,2)</f>
        <v>0</v>
      </c>
      <c r="S128" s="92"/>
      <c r="T128" s="235">
        <f>S128*H128</f>
        <v>0</v>
      </c>
      <c r="U128" s="235">
        <v>0</v>
      </c>
      <c r="V128" s="235">
        <f>U128*H128</f>
        <v>0</v>
      </c>
      <c r="W128" s="235">
        <v>0</v>
      </c>
      <c r="X128" s="236">
        <f>W128*H128</f>
        <v>0</v>
      </c>
      <c r="Y128" s="39"/>
      <c r="Z128" s="39"/>
      <c r="AA128" s="39"/>
      <c r="AB128" s="39"/>
      <c r="AC128" s="39"/>
      <c r="AD128" s="39"/>
      <c r="AE128" s="39"/>
      <c r="AR128" s="237" t="s">
        <v>173</v>
      </c>
      <c r="AT128" s="237" t="s">
        <v>157</v>
      </c>
      <c r="AU128" s="237" t="s">
        <v>85</v>
      </c>
      <c r="AY128" s="18" t="s">
        <v>156</v>
      </c>
      <c r="BE128" s="238">
        <f>IF(O128="základní",K128,0)</f>
        <v>0</v>
      </c>
      <c r="BF128" s="238">
        <f>IF(O128="snížená",K128,0)</f>
        <v>0</v>
      </c>
      <c r="BG128" s="238">
        <f>IF(O128="zákl. přenesená",K128,0)</f>
        <v>0</v>
      </c>
      <c r="BH128" s="238">
        <f>IF(O128="sníž. přenesená",K128,0)</f>
        <v>0</v>
      </c>
      <c r="BI128" s="238">
        <f>IF(O128="nulová",K128,0)</f>
        <v>0</v>
      </c>
      <c r="BJ128" s="18" t="s">
        <v>83</v>
      </c>
      <c r="BK128" s="238">
        <f>ROUND(P128*H128,2)</f>
        <v>0</v>
      </c>
      <c r="BL128" s="18" t="s">
        <v>173</v>
      </c>
      <c r="BM128" s="237" t="s">
        <v>1677</v>
      </c>
    </row>
    <row r="129" s="15" customFormat="1">
      <c r="A129" s="15"/>
      <c r="B129" s="289"/>
      <c r="C129" s="290"/>
      <c r="D129" s="241" t="s">
        <v>163</v>
      </c>
      <c r="E129" s="291" t="s">
        <v>1</v>
      </c>
      <c r="F129" s="292" t="s">
        <v>1678</v>
      </c>
      <c r="G129" s="290"/>
      <c r="H129" s="291" t="s">
        <v>1</v>
      </c>
      <c r="I129" s="293"/>
      <c r="J129" s="293"/>
      <c r="K129" s="290"/>
      <c r="L129" s="290"/>
      <c r="M129" s="294"/>
      <c r="N129" s="295"/>
      <c r="O129" s="296"/>
      <c r="P129" s="296"/>
      <c r="Q129" s="296"/>
      <c r="R129" s="296"/>
      <c r="S129" s="296"/>
      <c r="T129" s="296"/>
      <c r="U129" s="296"/>
      <c r="V129" s="296"/>
      <c r="W129" s="296"/>
      <c r="X129" s="297"/>
      <c r="Y129" s="15"/>
      <c r="Z129" s="15"/>
      <c r="AA129" s="15"/>
      <c r="AB129" s="15"/>
      <c r="AC129" s="15"/>
      <c r="AD129" s="15"/>
      <c r="AE129" s="15"/>
      <c r="AT129" s="298" t="s">
        <v>163</v>
      </c>
      <c r="AU129" s="298" t="s">
        <v>85</v>
      </c>
      <c r="AV129" s="15" t="s">
        <v>83</v>
      </c>
      <c r="AW129" s="15" t="s">
        <v>5</v>
      </c>
      <c r="AX129" s="15" t="s">
        <v>75</v>
      </c>
      <c r="AY129" s="298" t="s">
        <v>156</v>
      </c>
    </row>
    <row r="130" s="12" customFormat="1">
      <c r="A130" s="12"/>
      <c r="B130" s="239"/>
      <c r="C130" s="240"/>
      <c r="D130" s="241" t="s">
        <v>163</v>
      </c>
      <c r="E130" s="242" t="s">
        <v>1</v>
      </c>
      <c r="F130" s="243" t="s">
        <v>1679</v>
      </c>
      <c r="G130" s="240"/>
      <c r="H130" s="244">
        <v>0</v>
      </c>
      <c r="I130" s="245"/>
      <c r="J130" s="245"/>
      <c r="K130" s="240"/>
      <c r="L130" s="240"/>
      <c r="M130" s="246"/>
      <c r="N130" s="247"/>
      <c r="O130" s="248"/>
      <c r="P130" s="248"/>
      <c r="Q130" s="248"/>
      <c r="R130" s="248"/>
      <c r="S130" s="248"/>
      <c r="T130" s="248"/>
      <c r="U130" s="248"/>
      <c r="V130" s="248"/>
      <c r="W130" s="248"/>
      <c r="X130" s="249"/>
      <c r="Y130" s="12"/>
      <c r="Z130" s="12"/>
      <c r="AA130" s="12"/>
      <c r="AB130" s="12"/>
      <c r="AC130" s="12"/>
      <c r="AD130" s="12"/>
      <c r="AE130" s="12"/>
      <c r="AT130" s="250" t="s">
        <v>163</v>
      </c>
      <c r="AU130" s="250" t="s">
        <v>85</v>
      </c>
      <c r="AV130" s="12" t="s">
        <v>85</v>
      </c>
      <c r="AW130" s="12" t="s">
        <v>5</v>
      </c>
      <c r="AX130" s="12" t="s">
        <v>75</v>
      </c>
      <c r="AY130" s="250" t="s">
        <v>156</v>
      </c>
    </row>
    <row r="131" s="15" customFormat="1">
      <c r="A131" s="15"/>
      <c r="B131" s="289"/>
      <c r="C131" s="290"/>
      <c r="D131" s="241" t="s">
        <v>163</v>
      </c>
      <c r="E131" s="291" t="s">
        <v>1</v>
      </c>
      <c r="F131" s="292" t="s">
        <v>1680</v>
      </c>
      <c r="G131" s="290"/>
      <c r="H131" s="291" t="s">
        <v>1</v>
      </c>
      <c r="I131" s="293"/>
      <c r="J131" s="293"/>
      <c r="K131" s="290"/>
      <c r="L131" s="290"/>
      <c r="M131" s="294"/>
      <c r="N131" s="295"/>
      <c r="O131" s="296"/>
      <c r="P131" s="296"/>
      <c r="Q131" s="296"/>
      <c r="R131" s="296"/>
      <c r="S131" s="296"/>
      <c r="T131" s="296"/>
      <c r="U131" s="296"/>
      <c r="V131" s="296"/>
      <c r="W131" s="296"/>
      <c r="X131" s="297"/>
      <c r="Y131" s="15"/>
      <c r="Z131" s="15"/>
      <c r="AA131" s="15"/>
      <c r="AB131" s="15"/>
      <c r="AC131" s="15"/>
      <c r="AD131" s="15"/>
      <c r="AE131" s="15"/>
      <c r="AT131" s="298" t="s">
        <v>163</v>
      </c>
      <c r="AU131" s="298" t="s">
        <v>85</v>
      </c>
      <c r="AV131" s="15" t="s">
        <v>83</v>
      </c>
      <c r="AW131" s="15" t="s">
        <v>5</v>
      </c>
      <c r="AX131" s="15" t="s">
        <v>75</v>
      </c>
      <c r="AY131" s="298" t="s">
        <v>156</v>
      </c>
    </row>
    <row r="132" s="12" customFormat="1">
      <c r="A132" s="12"/>
      <c r="B132" s="239"/>
      <c r="C132" s="240"/>
      <c r="D132" s="241" t="s">
        <v>163</v>
      </c>
      <c r="E132" s="242" t="s">
        <v>1</v>
      </c>
      <c r="F132" s="243" t="s">
        <v>1681</v>
      </c>
      <c r="G132" s="240"/>
      <c r="H132" s="244">
        <v>2.6000000000000001</v>
      </c>
      <c r="I132" s="245"/>
      <c r="J132" s="245"/>
      <c r="K132" s="240"/>
      <c r="L132" s="240"/>
      <c r="M132" s="246"/>
      <c r="N132" s="247"/>
      <c r="O132" s="248"/>
      <c r="P132" s="248"/>
      <c r="Q132" s="248"/>
      <c r="R132" s="248"/>
      <c r="S132" s="248"/>
      <c r="T132" s="248"/>
      <c r="U132" s="248"/>
      <c r="V132" s="248"/>
      <c r="W132" s="248"/>
      <c r="X132" s="249"/>
      <c r="Y132" s="12"/>
      <c r="Z132" s="12"/>
      <c r="AA132" s="12"/>
      <c r="AB132" s="12"/>
      <c r="AC132" s="12"/>
      <c r="AD132" s="12"/>
      <c r="AE132" s="12"/>
      <c r="AT132" s="250" t="s">
        <v>163</v>
      </c>
      <c r="AU132" s="250" t="s">
        <v>85</v>
      </c>
      <c r="AV132" s="12" t="s">
        <v>85</v>
      </c>
      <c r="AW132" s="12" t="s">
        <v>5</v>
      </c>
      <c r="AX132" s="12" t="s">
        <v>75</v>
      </c>
      <c r="AY132" s="250" t="s">
        <v>156</v>
      </c>
    </row>
    <row r="133" s="15" customFormat="1">
      <c r="A133" s="15"/>
      <c r="B133" s="289"/>
      <c r="C133" s="290"/>
      <c r="D133" s="241" t="s">
        <v>163</v>
      </c>
      <c r="E133" s="291" t="s">
        <v>1</v>
      </c>
      <c r="F133" s="292" t="s">
        <v>1682</v>
      </c>
      <c r="G133" s="290"/>
      <c r="H133" s="291" t="s">
        <v>1</v>
      </c>
      <c r="I133" s="293"/>
      <c r="J133" s="293"/>
      <c r="K133" s="290"/>
      <c r="L133" s="290"/>
      <c r="M133" s="294"/>
      <c r="N133" s="295"/>
      <c r="O133" s="296"/>
      <c r="P133" s="296"/>
      <c r="Q133" s="296"/>
      <c r="R133" s="296"/>
      <c r="S133" s="296"/>
      <c r="T133" s="296"/>
      <c r="U133" s="296"/>
      <c r="V133" s="296"/>
      <c r="W133" s="296"/>
      <c r="X133" s="297"/>
      <c r="Y133" s="15"/>
      <c r="Z133" s="15"/>
      <c r="AA133" s="15"/>
      <c r="AB133" s="15"/>
      <c r="AC133" s="15"/>
      <c r="AD133" s="15"/>
      <c r="AE133" s="15"/>
      <c r="AT133" s="298" t="s">
        <v>163</v>
      </c>
      <c r="AU133" s="298" t="s">
        <v>85</v>
      </c>
      <c r="AV133" s="15" t="s">
        <v>83</v>
      </c>
      <c r="AW133" s="15" t="s">
        <v>5</v>
      </c>
      <c r="AX133" s="15" t="s">
        <v>75</v>
      </c>
      <c r="AY133" s="298" t="s">
        <v>156</v>
      </c>
    </row>
    <row r="134" s="12" customFormat="1">
      <c r="A134" s="12"/>
      <c r="B134" s="239"/>
      <c r="C134" s="240"/>
      <c r="D134" s="241" t="s">
        <v>163</v>
      </c>
      <c r="E134" s="242" t="s">
        <v>1</v>
      </c>
      <c r="F134" s="243" t="s">
        <v>1683</v>
      </c>
      <c r="G134" s="240"/>
      <c r="H134" s="244">
        <v>25.899999999999999</v>
      </c>
      <c r="I134" s="245"/>
      <c r="J134" s="245"/>
      <c r="K134" s="240"/>
      <c r="L134" s="240"/>
      <c r="M134" s="246"/>
      <c r="N134" s="247"/>
      <c r="O134" s="248"/>
      <c r="P134" s="248"/>
      <c r="Q134" s="248"/>
      <c r="R134" s="248"/>
      <c r="S134" s="248"/>
      <c r="T134" s="248"/>
      <c r="U134" s="248"/>
      <c r="V134" s="248"/>
      <c r="W134" s="248"/>
      <c r="X134" s="249"/>
      <c r="Y134" s="12"/>
      <c r="Z134" s="12"/>
      <c r="AA134" s="12"/>
      <c r="AB134" s="12"/>
      <c r="AC134" s="12"/>
      <c r="AD134" s="12"/>
      <c r="AE134" s="12"/>
      <c r="AT134" s="250" t="s">
        <v>163</v>
      </c>
      <c r="AU134" s="250" t="s">
        <v>85</v>
      </c>
      <c r="AV134" s="12" t="s">
        <v>85</v>
      </c>
      <c r="AW134" s="12" t="s">
        <v>5</v>
      </c>
      <c r="AX134" s="12" t="s">
        <v>75</v>
      </c>
      <c r="AY134" s="250" t="s">
        <v>156</v>
      </c>
    </row>
    <row r="135" s="15" customFormat="1">
      <c r="A135" s="15"/>
      <c r="B135" s="289"/>
      <c r="C135" s="290"/>
      <c r="D135" s="241" t="s">
        <v>163</v>
      </c>
      <c r="E135" s="291" t="s">
        <v>1</v>
      </c>
      <c r="F135" s="292" t="s">
        <v>1684</v>
      </c>
      <c r="G135" s="290"/>
      <c r="H135" s="291" t="s">
        <v>1</v>
      </c>
      <c r="I135" s="293"/>
      <c r="J135" s="293"/>
      <c r="K135" s="290"/>
      <c r="L135" s="290"/>
      <c r="M135" s="294"/>
      <c r="N135" s="295"/>
      <c r="O135" s="296"/>
      <c r="P135" s="296"/>
      <c r="Q135" s="296"/>
      <c r="R135" s="296"/>
      <c r="S135" s="296"/>
      <c r="T135" s="296"/>
      <c r="U135" s="296"/>
      <c r="V135" s="296"/>
      <c r="W135" s="296"/>
      <c r="X135" s="297"/>
      <c r="Y135" s="15"/>
      <c r="Z135" s="15"/>
      <c r="AA135" s="15"/>
      <c r="AB135" s="15"/>
      <c r="AC135" s="15"/>
      <c r="AD135" s="15"/>
      <c r="AE135" s="15"/>
      <c r="AT135" s="298" t="s">
        <v>163</v>
      </c>
      <c r="AU135" s="298" t="s">
        <v>85</v>
      </c>
      <c r="AV135" s="15" t="s">
        <v>83</v>
      </c>
      <c r="AW135" s="15" t="s">
        <v>5</v>
      </c>
      <c r="AX135" s="15" t="s">
        <v>75</v>
      </c>
      <c r="AY135" s="298" t="s">
        <v>156</v>
      </c>
    </row>
    <row r="136" s="12" customFormat="1">
      <c r="A136" s="12"/>
      <c r="B136" s="239"/>
      <c r="C136" s="240"/>
      <c r="D136" s="241" t="s">
        <v>163</v>
      </c>
      <c r="E136" s="242" t="s">
        <v>1</v>
      </c>
      <c r="F136" s="243" t="s">
        <v>1685</v>
      </c>
      <c r="G136" s="240"/>
      <c r="H136" s="244">
        <v>3</v>
      </c>
      <c r="I136" s="245"/>
      <c r="J136" s="245"/>
      <c r="K136" s="240"/>
      <c r="L136" s="240"/>
      <c r="M136" s="246"/>
      <c r="N136" s="247"/>
      <c r="O136" s="248"/>
      <c r="P136" s="248"/>
      <c r="Q136" s="248"/>
      <c r="R136" s="248"/>
      <c r="S136" s="248"/>
      <c r="T136" s="248"/>
      <c r="U136" s="248"/>
      <c r="V136" s="248"/>
      <c r="W136" s="248"/>
      <c r="X136" s="249"/>
      <c r="Y136" s="12"/>
      <c r="Z136" s="12"/>
      <c r="AA136" s="12"/>
      <c r="AB136" s="12"/>
      <c r="AC136" s="12"/>
      <c r="AD136" s="12"/>
      <c r="AE136" s="12"/>
      <c r="AT136" s="250" t="s">
        <v>163</v>
      </c>
      <c r="AU136" s="250" t="s">
        <v>85</v>
      </c>
      <c r="AV136" s="12" t="s">
        <v>85</v>
      </c>
      <c r="AW136" s="12" t="s">
        <v>5</v>
      </c>
      <c r="AX136" s="12" t="s">
        <v>75</v>
      </c>
      <c r="AY136" s="250" t="s">
        <v>156</v>
      </c>
    </row>
    <row r="137" s="14" customFormat="1">
      <c r="A137" s="14"/>
      <c r="B137" s="278"/>
      <c r="C137" s="279"/>
      <c r="D137" s="241" t="s">
        <v>163</v>
      </c>
      <c r="E137" s="280" t="s">
        <v>1</v>
      </c>
      <c r="F137" s="281" t="s">
        <v>741</v>
      </c>
      <c r="G137" s="279"/>
      <c r="H137" s="282">
        <v>31.5</v>
      </c>
      <c r="I137" s="283"/>
      <c r="J137" s="283"/>
      <c r="K137" s="279"/>
      <c r="L137" s="279"/>
      <c r="M137" s="284"/>
      <c r="N137" s="285"/>
      <c r="O137" s="286"/>
      <c r="P137" s="286"/>
      <c r="Q137" s="286"/>
      <c r="R137" s="286"/>
      <c r="S137" s="286"/>
      <c r="T137" s="286"/>
      <c r="U137" s="286"/>
      <c r="V137" s="286"/>
      <c r="W137" s="286"/>
      <c r="X137" s="287"/>
      <c r="Y137" s="14"/>
      <c r="Z137" s="14"/>
      <c r="AA137" s="14"/>
      <c r="AB137" s="14"/>
      <c r="AC137" s="14"/>
      <c r="AD137" s="14"/>
      <c r="AE137" s="14"/>
      <c r="AT137" s="288" t="s">
        <v>163</v>
      </c>
      <c r="AU137" s="288" t="s">
        <v>85</v>
      </c>
      <c r="AV137" s="14" t="s">
        <v>173</v>
      </c>
      <c r="AW137" s="14" t="s">
        <v>5</v>
      </c>
      <c r="AX137" s="14" t="s">
        <v>83</v>
      </c>
      <c r="AY137" s="288" t="s">
        <v>156</v>
      </c>
    </row>
    <row r="138" s="2" customFormat="1" ht="37.8" customHeight="1">
      <c r="A138" s="39"/>
      <c r="B138" s="40"/>
      <c r="C138" s="225" t="s">
        <v>173</v>
      </c>
      <c r="D138" s="225" t="s">
        <v>157</v>
      </c>
      <c r="E138" s="226" t="s">
        <v>256</v>
      </c>
      <c r="F138" s="227" t="s">
        <v>257</v>
      </c>
      <c r="G138" s="228" t="s">
        <v>237</v>
      </c>
      <c r="H138" s="229">
        <v>7.2750000000000004</v>
      </c>
      <c r="I138" s="230"/>
      <c r="J138" s="230"/>
      <c r="K138" s="231">
        <f>ROUND(P138*H138,2)</f>
        <v>0</v>
      </c>
      <c r="L138" s="227" t="s">
        <v>198</v>
      </c>
      <c r="M138" s="45"/>
      <c r="N138" s="232" t="s">
        <v>1</v>
      </c>
      <c r="O138" s="233" t="s">
        <v>38</v>
      </c>
      <c r="P138" s="234">
        <f>I138+J138</f>
        <v>0</v>
      </c>
      <c r="Q138" s="234">
        <f>ROUND(I138*H138,2)</f>
        <v>0</v>
      </c>
      <c r="R138" s="234">
        <f>ROUND(J138*H138,2)</f>
        <v>0</v>
      </c>
      <c r="S138" s="92"/>
      <c r="T138" s="235">
        <f>S138*H138</f>
        <v>0</v>
      </c>
      <c r="U138" s="235">
        <v>0</v>
      </c>
      <c r="V138" s="235">
        <f>U138*H138</f>
        <v>0</v>
      </c>
      <c r="W138" s="235">
        <v>0</v>
      </c>
      <c r="X138" s="236">
        <f>W138*H138</f>
        <v>0</v>
      </c>
      <c r="Y138" s="39"/>
      <c r="Z138" s="39"/>
      <c r="AA138" s="39"/>
      <c r="AB138" s="39"/>
      <c r="AC138" s="39"/>
      <c r="AD138" s="39"/>
      <c r="AE138" s="39"/>
      <c r="AR138" s="237" t="s">
        <v>173</v>
      </c>
      <c r="AT138" s="237" t="s">
        <v>157</v>
      </c>
      <c r="AU138" s="237" t="s">
        <v>85</v>
      </c>
      <c r="AY138" s="18" t="s">
        <v>156</v>
      </c>
      <c r="BE138" s="238">
        <f>IF(O138="základní",K138,0)</f>
        <v>0</v>
      </c>
      <c r="BF138" s="238">
        <f>IF(O138="snížená",K138,0)</f>
        <v>0</v>
      </c>
      <c r="BG138" s="238">
        <f>IF(O138="zákl. přenesená",K138,0)</f>
        <v>0</v>
      </c>
      <c r="BH138" s="238">
        <f>IF(O138="sníž. přenesená",K138,0)</f>
        <v>0</v>
      </c>
      <c r="BI138" s="238">
        <f>IF(O138="nulová",K138,0)</f>
        <v>0</v>
      </c>
      <c r="BJ138" s="18" t="s">
        <v>83</v>
      </c>
      <c r="BK138" s="238">
        <f>ROUND(P138*H138,2)</f>
        <v>0</v>
      </c>
      <c r="BL138" s="18" t="s">
        <v>173</v>
      </c>
      <c r="BM138" s="237" t="s">
        <v>1686</v>
      </c>
    </row>
    <row r="139" s="12" customFormat="1">
      <c r="A139" s="12"/>
      <c r="B139" s="239"/>
      <c r="C139" s="240"/>
      <c r="D139" s="241" t="s">
        <v>163</v>
      </c>
      <c r="E139" s="242" t="s">
        <v>1</v>
      </c>
      <c r="F139" s="243" t="s">
        <v>1687</v>
      </c>
      <c r="G139" s="240"/>
      <c r="H139" s="244">
        <v>7.2750000000000004</v>
      </c>
      <c r="I139" s="245"/>
      <c r="J139" s="245"/>
      <c r="K139" s="240"/>
      <c r="L139" s="240"/>
      <c r="M139" s="246"/>
      <c r="N139" s="247"/>
      <c r="O139" s="248"/>
      <c r="P139" s="248"/>
      <c r="Q139" s="248"/>
      <c r="R139" s="248"/>
      <c r="S139" s="248"/>
      <c r="T139" s="248"/>
      <c r="U139" s="248"/>
      <c r="V139" s="248"/>
      <c r="W139" s="248"/>
      <c r="X139" s="249"/>
      <c r="Y139" s="12"/>
      <c r="Z139" s="12"/>
      <c r="AA139" s="12"/>
      <c r="AB139" s="12"/>
      <c r="AC139" s="12"/>
      <c r="AD139" s="12"/>
      <c r="AE139" s="12"/>
      <c r="AT139" s="250" t="s">
        <v>163</v>
      </c>
      <c r="AU139" s="250" t="s">
        <v>85</v>
      </c>
      <c r="AV139" s="12" t="s">
        <v>85</v>
      </c>
      <c r="AW139" s="12" t="s">
        <v>5</v>
      </c>
      <c r="AX139" s="12" t="s">
        <v>83</v>
      </c>
      <c r="AY139" s="250" t="s">
        <v>156</v>
      </c>
    </row>
    <row r="140" s="2" customFormat="1" ht="37.8" customHeight="1">
      <c r="A140" s="39"/>
      <c r="B140" s="40"/>
      <c r="C140" s="225" t="s">
        <v>155</v>
      </c>
      <c r="D140" s="225" t="s">
        <v>157</v>
      </c>
      <c r="E140" s="226" t="s">
        <v>1688</v>
      </c>
      <c r="F140" s="227" t="s">
        <v>1689</v>
      </c>
      <c r="G140" s="228" t="s">
        <v>237</v>
      </c>
      <c r="H140" s="229">
        <v>7.2750000000000004</v>
      </c>
      <c r="I140" s="230"/>
      <c r="J140" s="230"/>
      <c r="K140" s="231">
        <f>ROUND(P140*H140,2)</f>
        <v>0</v>
      </c>
      <c r="L140" s="227" t="s">
        <v>198</v>
      </c>
      <c r="M140" s="45"/>
      <c r="N140" s="232" t="s">
        <v>1</v>
      </c>
      <c r="O140" s="233" t="s">
        <v>38</v>
      </c>
      <c r="P140" s="234">
        <f>I140+J140</f>
        <v>0</v>
      </c>
      <c r="Q140" s="234">
        <f>ROUND(I140*H140,2)</f>
        <v>0</v>
      </c>
      <c r="R140" s="234">
        <f>ROUND(J140*H140,2)</f>
        <v>0</v>
      </c>
      <c r="S140" s="92"/>
      <c r="T140" s="235">
        <f>S140*H140</f>
        <v>0</v>
      </c>
      <c r="U140" s="235">
        <v>0</v>
      </c>
      <c r="V140" s="235">
        <f>U140*H140</f>
        <v>0</v>
      </c>
      <c r="W140" s="235">
        <v>0</v>
      </c>
      <c r="X140" s="236">
        <f>W140*H140</f>
        <v>0</v>
      </c>
      <c r="Y140" s="39"/>
      <c r="Z140" s="39"/>
      <c r="AA140" s="39"/>
      <c r="AB140" s="39"/>
      <c r="AC140" s="39"/>
      <c r="AD140" s="39"/>
      <c r="AE140" s="39"/>
      <c r="AR140" s="237" t="s">
        <v>173</v>
      </c>
      <c r="AT140" s="237" t="s">
        <v>157</v>
      </c>
      <c r="AU140" s="237" t="s">
        <v>85</v>
      </c>
      <c r="AY140" s="18" t="s">
        <v>156</v>
      </c>
      <c r="BE140" s="238">
        <f>IF(O140="základní",K140,0)</f>
        <v>0</v>
      </c>
      <c r="BF140" s="238">
        <f>IF(O140="snížená",K140,0)</f>
        <v>0</v>
      </c>
      <c r="BG140" s="238">
        <f>IF(O140="zákl. přenesená",K140,0)</f>
        <v>0</v>
      </c>
      <c r="BH140" s="238">
        <f>IF(O140="sníž. přenesená",K140,0)</f>
        <v>0</v>
      </c>
      <c r="BI140" s="238">
        <f>IF(O140="nulová",K140,0)</f>
        <v>0</v>
      </c>
      <c r="BJ140" s="18" t="s">
        <v>83</v>
      </c>
      <c r="BK140" s="238">
        <f>ROUND(P140*H140,2)</f>
        <v>0</v>
      </c>
      <c r="BL140" s="18" t="s">
        <v>173</v>
      </c>
      <c r="BM140" s="237" t="s">
        <v>1690</v>
      </c>
    </row>
    <row r="141" s="12" customFormat="1">
      <c r="A141" s="12"/>
      <c r="B141" s="239"/>
      <c r="C141" s="240"/>
      <c r="D141" s="241" t="s">
        <v>163</v>
      </c>
      <c r="E141" s="242" t="s">
        <v>1</v>
      </c>
      <c r="F141" s="243" t="s">
        <v>1687</v>
      </c>
      <c r="G141" s="240"/>
      <c r="H141" s="244">
        <v>7.2750000000000004</v>
      </c>
      <c r="I141" s="245"/>
      <c r="J141" s="245"/>
      <c r="K141" s="240"/>
      <c r="L141" s="240"/>
      <c r="M141" s="246"/>
      <c r="N141" s="247"/>
      <c r="O141" s="248"/>
      <c r="P141" s="248"/>
      <c r="Q141" s="248"/>
      <c r="R141" s="248"/>
      <c r="S141" s="248"/>
      <c r="T141" s="248"/>
      <c r="U141" s="248"/>
      <c r="V141" s="248"/>
      <c r="W141" s="248"/>
      <c r="X141" s="249"/>
      <c r="Y141" s="12"/>
      <c r="Z141" s="12"/>
      <c r="AA141" s="12"/>
      <c r="AB141" s="12"/>
      <c r="AC141" s="12"/>
      <c r="AD141" s="12"/>
      <c r="AE141" s="12"/>
      <c r="AT141" s="250" t="s">
        <v>163</v>
      </c>
      <c r="AU141" s="250" t="s">
        <v>85</v>
      </c>
      <c r="AV141" s="12" t="s">
        <v>85</v>
      </c>
      <c r="AW141" s="12" t="s">
        <v>5</v>
      </c>
      <c r="AX141" s="12" t="s">
        <v>83</v>
      </c>
      <c r="AY141" s="250" t="s">
        <v>156</v>
      </c>
    </row>
    <row r="142" s="2" customFormat="1" ht="24.15" customHeight="1">
      <c r="A142" s="39"/>
      <c r="B142" s="40"/>
      <c r="C142" s="225" t="s">
        <v>630</v>
      </c>
      <c r="D142" s="225" t="s">
        <v>157</v>
      </c>
      <c r="E142" s="226" t="s">
        <v>278</v>
      </c>
      <c r="F142" s="227" t="s">
        <v>279</v>
      </c>
      <c r="G142" s="228" t="s">
        <v>237</v>
      </c>
      <c r="H142" s="229">
        <v>7.2750000000000004</v>
      </c>
      <c r="I142" s="230"/>
      <c r="J142" s="230"/>
      <c r="K142" s="231">
        <f>ROUND(P142*H142,2)</f>
        <v>0</v>
      </c>
      <c r="L142" s="227" t="s">
        <v>198</v>
      </c>
      <c r="M142" s="45"/>
      <c r="N142" s="232" t="s">
        <v>1</v>
      </c>
      <c r="O142" s="233" t="s">
        <v>38</v>
      </c>
      <c r="P142" s="234">
        <f>I142+J142</f>
        <v>0</v>
      </c>
      <c r="Q142" s="234">
        <f>ROUND(I142*H142,2)</f>
        <v>0</v>
      </c>
      <c r="R142" s="234">
        <f>ROUND(J142*H142,2)</f>
        <v>0</v>
      </c>
      <c r="S142" s="92"/>
      <c r="T142" s="235">
        <f>S142*H142</f>
        <v>0</v>
      </c>
      <c r="U142" s="235">
        <v>0</v>
      </c>
      <c r="V142" s="235">
        <f>U142*H142</f>
        <v>0</v>
      </c>
      <c r="W142" s="235">
        <v>0</v>
      </c>
      <c r="X142" s="236">
        <f>W142*H142</f>
        <v>0</v>
      </c>
      <c r="Y142" s="39"/>
      <c r="Z142" s="39"/>
      <c r="AA142" s="39"/>
      <c r="AB142" s="39"/>
      <c r="AC142" s="39"/>
      <c r="AD142" s="39"/>
      <c r="AE142" s="39"/>
      <c r="AR142" s="237" t="s">
        <v>173</v>
      </c>
      <c r="AT142" s="237" t="s">
        <v>157</v>
      </c>
      <c r="AU142" s="237" t="s">
        <v>85</v>
      </c>
      <c r="AY142" s="18" t="s">
        <v>156</v>
      </c>
      <c r="BE142" s="238">
        <f>IF(O142="základní",K142,0)</f>
        <v>0</v>
      </c>
      <c r="BF142" s="238">
        <f>IF(O142="snížená",K142,0)</f>
        <v>0</v>
      </c>
      <c r="BG142" s="238">
        <f>IF(O142="zákl. přenesená",K142,0)</f>
        <v>0</v>
      </c>
      <c r="BH142" s="238">
        <f>IF(O142="sníž. přenesená",K142,0)</f>
        <v>0</v>
      </c>
      <c r="BI142" s="238">
        <f>IF(O142="nulová",K142,0)</f>
        <v>0</v>
      </c>
      <c r="BJ142" s="18" t="s">
        <v>83</v>
      </c>
      <c r="BK142" s="238">
        <f>ROUND(P142*H142,2)</f>
        <v>0</v>
      </c>
      <c r="BL142" s="18" t="s">
        <v>173</v>
      </c>
      <c r="BM142" s="237" t="s">
        <v>1691</v>
      </c>
    </row>
    <row r="143" s="12" customFormat="1">
      <c r="A143" s="12"/>
      <c r="B143" s="239"/>
      <c r="C143" s="240"/>
      <c r="D143" s="241" t="s">
        <v>163</v>
      </c>
      <c r="E143" s="242" t="s">
        <v>1</v>
      </c>
      <c r="F143" s="243" t="s">
        <v>1687</v>
      </c>
      <c r="G143" s="240"/>
      <c r="H143" s="244">
        <v>7.2750000000000004</v>
      </c>
      <c r="I143" s="245"/>
      <c r="J143" s="245"/>
      <c r="K143" s="240"/>
      <c r="L143" s="240"/>
      <c r="M143" s="246"/>
      <c r="N143" s="247"/>
      <c r="O143" s="248"/>
      <c r="P143" s="248"/>
      <c r="Q143" s="248"/>
      <c r="R143" s="248"/>
      <c r="S143" s="248"/>
      <c r="T143" s="248"/>
      <c r="U143" s="248"/>
      <c r="V143" s="248"/>
      <c r="W143" s="248"/>
      <c r="X143" s="249"/>
      <c r="Y143" s="12"/>
      <c r="Z143" s="12"/>
      <c r="AA143" s="12"/>
      <c r="AB143" s="12"/>
      <c r="AC143" s="12"/>
      <c r="AD143" s="12"/>
      <c r="AE143" s="12"/>
      <c r="AT143" s="250" t="s">
        <v>163</v>
      </c>
      <c r="AU143" s="250" t="s">
        <v>85</v>
      </c>
      <c r="AV143" s="12" t="s">
        <v>85</v>
      </c>
      <c r="AW143" s="12" t="s">
        <v>5</v>
      </c>
      <c r="AX143" s="12" t="s">
        <v>83</v>
      </c>
      <c r="AY143" s="250" t="s">
        <v>156</v>
      </c>
    </row>
    <row r="144" s="2" customFormat="1" ht="24.15" customHeight="1">
      <c r="A144" s="39"/>
      <c r="B144" s="40"/>
      <c r="C144" s="225" t="s">
        <v>260</v>
      </c>
      <c r="D144" s="225" t="s">
        <v>157</v>
      </c>
      <c r="E144" s="226" t="s">
        <v>1692</v>
      </c>
      <c r="F144" s="227" t="s">
        <v>1693</v>
      </c>
      <c r="G144" s="228" t="s">
        <v>237</v>
      </c>
      <c r="H144" s="229">
        <v>24.225000000000001</v>
      </c>
      <c r="I144" s="230"/>
      <c r="J144" s="230"/>
      <c r="K144" s="231">
        <f>ROUND(P144*H144,2)</f>
        <v>0</v>
      </c>
      <c r="L144" s="227" t="s">
        <v>198</v>
      </c>
      <c r="M144" s="45"/>
      <c r="N144" s="232" t="s">
        <v>1</v>
      </c>
      <c r="O144" s="233" t="s">
        <v>38</v>
      </c>
      <c r="P144" s="234">
        <f>I144+J144</f>
        <v>0</v>
      </c>
      <c r="Q144" s="234">
        <f>ROUND(I144*H144,2)</f>
        <v>0</v>
      </c>
      <c r="R144" s="234">
        <f>ROUND(J144*H144,2)</f>
        <v>0</v>
      </c>
      <c r="S144" s="92"/>
      <c r="T144" s="235">
        <f>S144*H144</f>
        <v>0</v>
      </c>
      <c r="U144" s="235">
        <v>0</v>
      </c>
      <c r="V144" s="235">
        <f>U144*H144</f>
        <v>0</v>
      </c>
      <c r="W144" s="235">
        <v>0</v>
      </c>
      <c r="X144" s="236">
        <f>W144*H144</f>
        <v>0</v>
      </c>
      <c r="Y144" s="39"/>
      <c r="Z144" s="39"/>
      <c r="AA144" s="39"/>
      <c r="AB144" s="39"/>
      <c r="AC144" s="39"/>
      <c r="AD144" s="39"/>
      <c r="AE144" s="39"/>
      <c r="AR144" s="237" t="s">
        <v>173</v>
      </c>
      <c r="AT144" s="237" t="s">
        <v>157</v>
      </c>
      <c r="AU144" s="237" t="s">
        <v>85</v>
      </c>
      <c r="AY144" s="18" t="s">
        <v>156</v>
      </c>
      <c r="BE144" s="238">
        <f>IF(O144="základní",K144,0)</f>
        <v>0</v>
      </c>
      <c r="BF144" s="238">
        <f>IF(O144="snížená",K144,0)</f>
        <v>0</v>
      </c>
      <c r="BG144" s="238">
        <f>IF(O144="zákl. přenesená",K144,0)</f>
        <v>0</v>
      </c>
      <c r="BH144" s="238">
        <f>IF(O144="sníž. přenesená",K144,0)</f>
        <v>0</v>
      </c>
      <c r="BI144" s="238">
        <f>IF(O144="nulová",K144,0)</f>
        <v>0</v>
      </c>
      <c r="BJ144" s="18" t="s">
        <v>83</v>
      </c>
      <c r="BK144" s="238">
        <f>ROUND(P144*H144,2)</f>
        <v>0</v>
      </c>
      <c r="BL144" s="18" t="s">
        <v>173</v>
      </c>
      <c r="BM144" s="237" t="s">
        <v>1694</v>
      </c>
    </row>
    <row r="145" s="12" customFormat="1">
      <c r="A145" s="12"/>
      <c r="B145" s="239"/>
      <c r="C145" s="240"/>
      <c r="D145" s="241" t="s">
        <v>163</v>
      </c>
      <c r="E145" s="242" t="s">
        <v>1</v>
      </c>
      <c r="F145" s="243" t="s">
        <v>1695</v>
      </c>
      <c r="G145" s="240"/>
      <c r="H145" s="244">
        <v>24.225000000000001</v>
      </c>
      <c r="I145" s="245"/>
      <c r="J145" s="245"/>
      <c r="K145" s="240"/>
      <c r="L145" s="240"/>
      <c r="M145" s="246"/>
      <c r="N145" s="247"/>
      <c r="O145" s="248"/>
      <c r="P145" s="248"/>
      <c r="Q145" s="248"/>
      <c r="R145" s="248"/>
      <c r="S145" s="248"/>
      <c r="T145" s="248"/>
      <c r="U145" s="248"/>
      <c r="V145" s="248"/>
      <c r="W145" s="248"/>
      <c r="X145" s="249"/>
      <c r="Y145" s="12"/>
      <c r="Z145" s="12"/>
      <c r="AA145" s="12"/>
      <c r="AB145" s="12"/>
      <c r="AC145" s="12"/>
      <c r="AD145" s="12"/>
      <c r="AE145" s="12"/>
      <c r="AT145" s="250" t="s">
        <v>163</v>
      </c>
      <c r="AU145" s="250" t="s">
        <v>85</v>
      </c>
      <c r="AV145" s="12" t="s">
        <v>85</v>
      </c>
      <c r="AW145" s="12" t="s">
        <v>5</v>
      </c>
      <c r="AX145" s="12" t="s">
        <v>83</v>
      </c>
      <c r="AY145" s="250" t="s">
        <v>156</v>
      </c>
    </row>
    <row r="146" s="2" customFormat="1" ht="24.15" customHeight="1">
      <c r="A146" s="39"/>
      <c r="B146" s="40"/>
      <c r="C146" s="225" t="s">
        <v>266</v>
      </c>
      <c r="D146" s="225" t="s">
        <v>157</v>
      </c>
      <c r="E146" s="226" t="s">
        <v>1696</v>
      </c>
      <c r="F146" s="227" t="s">
        <v>1697</v>
      </c>
      <c r="G146" s="228" t="s">
        <v>197</v>
      </c>
      <c r="H146" s="229">
        <v>55.049999999999997</v>
      </c>
      <c r="I146" s="230"/>
      <c r="J146" s="230"/>
      <c r="K146" s="231">
        <f>ROUND(P146*H146,2)</f>
        <v>0</v>
      </c>
      <c r="L146" s="227" t="s">
        <v>198</v>
      </c>
      <c r="M146" s="45"/>
      <c r="N146" s="232" t="s">
        <v>1</v>
      </c>
      <c r="O146" s="233" t="s">
        <v>38</v>
      </c>
      <c r="P146" s="234">
        <f>I146+J146</f>
        <v>0</v>
      </c>
      <c r="Q146" s="234">
        <f>ROUND(I146*H146,2)</f>
        <v>0</v>
      </c>
      <c r="R146" s="234">
        <f>ROUND(J146*H146,2)</f>
        <v>0</v>
      </c>
      <c r="S146" s="92"/>
      <c r="T146" s="235">
        <f>S146*H146</f>
        <v>0</v>
      </c>
      <c r="U146" s="235">
        <v>0</v>
      </c>
      <c r="V146" s="235">
        <f>U146*H146</f>
        <v>0</v>
      </c>
      <c r="W146" s="235">
        <v>0</v>
      </c>
      <c r="X146" s="236">
        <f>W146*H146</f>
        <v>0</v>
      </c>
      <c r="Y146" s="39"/>
      <c r="Z146" s="39"/>
      <c r="AA146" s="39"/>
      <c r="AB146" s="39"/>
      <c r="AC146" s="39"/>
      <c r="AD146" s="39"/>
      <c r="AE146" s="39"/>
      <c r="AR146" s="237" t="s">
        <v>173</v>
      </c>
      <c r="AT146" s="237" t="s">
        <v>157</v>
      </c>
      <c r="AU146" s="237" t="s">
        <v>85</v>
      </c>
      <c r="AY146" s="18" t="s">
        <v>156</v>
      </c>
      <c r="BE146" s="238">
        <f>IF(O146="základní",K146,0)</f>
        <v>0</v>
      </c>
      <c r="BF146" s="238">
        <f>IF(O146="snížená",K146,0)</f>
        <v>0</v>
      </c>
      <c r="BG146" s="238">
        <f>IF(O146="zákl. přenesená",K146,0)</f>
        <v>0</v>
      </c>
      <c r="BH146" s="238">
        <f>IF(O146="sníž. přenesená",K146,0)</f>
        <v>0</v>
      </c>
      <c r="BI146" s="238">
        <f>IF(O146="nulová",K146,0)</f>
        <v>0</v>
      </c>
      <c r="BJ146" s="18" t="s">
        <v>83</v>
      </c>
      <c r="BK146" s="238">
        <f>ROUND(P146*H146,2)</f>
        <v>0</v>
      </c>
      <c r="BL146" s="18" t="s">
        <v>173</v>
      </c>
      <c r="BM146" s="237" t="s">
        <v>1698</v>
      </c>
    </row>
    <row r="147" s="12" customFormat="1">
      <c r="A147" s="12"/>
      <c r="B147" s="239"/>
      <c r="C147" s="240"/>
      <c r="D147" s="241" t="s">
        <v>163</v>
      </c>
      <c r="E147" s="242" t="s">
        <v>1</v>
      </c>
      <c r="F147" s="243" t="s">
        <v>1699</v>
      </c>
      <c r="G147" s="240"/>
      <c r="H147" s="244">
        <v>55.049999999999997</v>
      </c>
      <c r="I147" s="245"/>
      <c r="J147" s="245"/>
      <c r="K147" s="240"/>
      <c r="L147" s="240"/>
      <c r="M147" s="246"/>
      <c r="N147" s="247"/>
      <c r="O147" s="248"/>
      <c r="P147" s="248"/>
      <c r="Q147" s="248"/>
      <c r="R147" s="248"/>
      <c r="S147" s="248"/>
      <c r="T147" s="248"/>
      <c r="U147" s="248"/>
      <c r="V147" s="248"/>
      <c r="W147" s="248"/>
      <c r="X147" s="249"/>
      <c r="Y147" s="12"/>
      <c r="Z147" s="12"/>
      <c r="AA147" s="12"/>
      <c r="AB147" s="12"/>
      <c r="AC147" s="12"/>
      <c r="AD147" s="12"/>
      <c r="AE147" s="12"/>
      <c r="AT147" s="250" t="s">
        <v>163</v>
      </c>
      <c r="AU147" s="250" t="s">
        <v>85</v>
      </c>
      <c r="AV147" s="12" t="s">
        <v>85</v>
      </c>
      <c r="AW147" s="12" t="s">
        <v>5</v>
      </c>
      <c r="AX147" s="12" t="s">
        <v>83</v>
      </c>
      <c r="AY147" s="250" t="s">
        <v>156</v>
      </c>
    </row>
    <row r="148" s="11" customFormat="1" ht="22.8" customHeight="1">
      <c r="A148" s="11"/>
      <c r="B148" s="210"/>
      <c r="C148" s="211"/>
      <c r="D148" s="212" t="s">
        <v>74</v>
      </c>
      <c r="E148" s="262" t="s">
        <v>168</v>
      </c>
      <c r="F148" s="262" t="s">
        <v>326</v>
      </c>
      <c r="G148" s="211"/>
      <c r="H148" s="211"/>
      <c r="I148" s="214"/>
      <c r="J148" s="214"/>
      <c r="K148" s="263">
        <f>BK148</f>
        <v>0</v>
      </c>
      <c r="L148" s="211"/>
      <c r="M148" s="216"/>
      <c r="N148" s="217"/>
      <c r="O148" s="218"/>
      <c r="P148" s="218"/>
      <c r="Q148" s="219">
        <f>SUM(Q149:Q153)</f>
        <v>0</v>
      </c>
      <c r="R148" s="219">
        <f>SUM(R149:R153)</f>
        <v>0</v>
      </c>
      <c r="S148" s="218"/>
      <c r="T148" s="220">
        <f>SUM(T149:T153)</f>
        <v>0</v>
      </c>
      <c r="U148" s="218"/>
      <c r="V148" s="220">
        <f>SUM(V149:V153)</f>
        <v>0</v>
      </c>
      <c r="W148" s="218"/>
      <c r="X148" s="221">
        <f>SUM(X149:X153)</f>
        <v>0</v>
      </c>
      <c r="Y148" s="11"/>
      <c r="Z148" s="11"/>
      <c r="AA148" s="11"/>
      <c r="AB148" s="11"/>
      <c r="AC148" s="11"/>
      <c r="AD148" s="11"/>
      <c r="AE148" s="11"/>
      <c r="AR148" s="222" t="s">
        <v>83</v>
      </c>
      <c r="AT148" s="223" t="s">
        <v>74</v>
      </c>
      <c r="AU148" s="223" t="s">
        <v>83</v>
      </c>
      <c r="AY148" s="222" t="s">
        <v>156</v>
      </c>
      <c r="BK148" s="224">
        <f>SUM(BK149:BK153)</f>
        <v>0</v>
      </c>
    </row>
    <row r="149" s="2" customFormat="1" ht="24.15" customHeight="1">
      <c r="A149" s="39"/>
      <c r="B149" s="40"/>
      <c r="C149" s="225" t="s">
        <v>649</v>
      </c>
      <c r="D149" s="225" t="s">
        <v>157</v>
      </c>
      <c r="E149" s="226" t="s">
        <v>1700</v>
      </c>
      <c r="F149" s="227" t="s">
        <v>1701</v>
      </c>
      <c r="G149" s="228" t="s">
        <v>334</v>
      </c>
      <c r="H149" s="229">
        <v>1</v>
      </c>
      <c r="I149" s="230"/>
      <c r="J149" s="230"/>
      <c r="K149" s="231">
        <f>ROUND(P149*H149,2)</f>
        <v>0</v>
      </c>
      <c r="L149" s="227" t="s">
        <v>198</v>
      </c>
      <c r="M149" s="45"/>
      <c r="N149" s="232" t="s">
        <v>1</v>
      </c>
      <c r="O149" s="233" t="s">
        <v>38</v>
      </c>
      <c r="P149" s="234">
        <f>I149+J149</f>
        <v>0</v>
      </c>
      <c r="Q149" s="234">
        <f>ROUND(I149*H149,2)</f>
        <v>0</v>
      </c>
      <c r="R149" s="234">
        <f>ROUND(J149*H149,2)</f>
        <v>0</v>
      </c>
      <c r="S149" s="92"/>
      <c r="T149" s="235">
        <f>S149*H149</f>
        <v>0</v>
      </c>
      <c r="U149" s="235">
        <v>0</v>
      </c>
      <c r="V149" s="235">
        <f>U149*H149</f>
        <v>0</v>
      </c>
      <c r="W149" s="235">
        <v>0</v>
      </c>
      <c r="X149" s="236">
        <f>W149*H149</f>
        <v>0</v>
      </c>
      <c r="Y149" s="39"/>
      <c r="Z149" s="39"/>
      <c r="AA149" s="39"/>
      <c r="AB149" s="39"/>
      <c r="AC149" s="39"/>
      <c r="AD149" s="39"/>
      <c r="AE149" s="39"/>
      <c r="AR149" s="237" t="s">
        <v>173</v>
      </c>
      <c r="AT149" s="237" t="s">
        <v>157</v>
      </c>
      <c r="AU149" s="237" t="s">
        <v>85</v>
      </c>
      <c r="AY149" s="18" t="s">
        <v>156</v>
      </c>
      <c r="BE149" s="238">
        <f>IF(O149="základní",K149,0)</f>
        <v>0</v>
      </c>
      <c r="BF149" s="238">
        <f>IF(O149="snížená",K149,0)</f>
        <v>0</v>
      </c>
      <c r="BG149" s="238">
        <f>IF(O149="zákl. přenesená",K149,0)</f>
        <v>0</v>
      </c>
      <c r="BH149" s="238">
        <f>IF(O149="sníž. přenesená",K149,0)</f>
        <v>0</v>
      </c>
      <c r="BI149" s="238">
        <f>IF(O149="nulová",K149,0)</f>
        <v>0</v>
      </c>
      <c r="BJ149" s="18" t="s">
        <v>83</v>
      </c>
      <c r="BK149" s="238">
        <f>ROUND(P149*H149,2)</f>
        <v>0</v>
      </c>
      <c r="BL149" s="18" t="s">
        <v>173</v>
      </c>
      <c r="BM149" s="237" t="s">
        <v>1702</v>
      </c>
    </row>
    <row r="150" s="2" customFormat="1" ht="16.5" customHeight="1">
      <c r="A150" s="39"/>
      <c r="B150" s="40"/>
      <c r="C150" s="264" t="s">
        <v>8</v>
      </c>
      <c r="D150" s="264" t="s">
        <v>291</v>
      </c>
      <c r="E150" s="265" t="s">
        <v>1703</v>
      </c>
      <c r="F150" s="266" t="s">
        <v>1704</v>
      </c>
      <c r="G150" s="267" t="s">
        <v>334</v>
      </c>
      <c r="H150" s="268">
        <v>1</v>
      </c>
      <c r="I150" s="269"/>
      <c r="J150" s="270"/>
      <c r="K150" s="271">
        <f>ROUND(P150*H150,2)</f>
        <v>0</v>
      </c>
      <c r="L150" s="266" t="s">
        <v>1</v>
      </c>
      <c r="M150" s="272"/>
      <c r="N150" s="273" t="s">
        <v>1</v>
      </c>
      <c r="O150" s="233" t="s">
        <v>38</v>
      </c>
      <c r="P150" s="234">
        <f>I150+J150</f>
        <v>0</v>
      </c>
      <c r="Q150" s="234">
        <f>ROUND(I150*H150,2)</f>
        <v>0</v>
      </c>
      <c r="R150" s="234">
        <f>ROUND(J150*H150,2)</f>
        <v>0</v>
      </c>
      <c r="S150" s="92"/>
      <c r="T150" s="235">
        <f>S150*H150</f>
        <v>0</v>
      </c>
      <c r="U150" s="235">
        <v>0</v>
      </c>
      <c r="V150" s="235">
        <f>U150*H150</f>
        <v>0</v>
      </c>
      <c r="W150" s="235">
        <v>0</v>
      </c>
      <c r="X150" s="236">
        <f>W150*H150</f>
        <v>0</v>
      </c>
      <c r="Y150" s="39"/>
      <c r="Z150" s="39"/>
      <c r="AA150" s="39"/>
      <c r="AB150" s="39"/>
      <c r="AC150" s="39"/>
      <c r="AD150" s="39"/>
      <c r="AE150" s="39"/>
      <c r="AR150" s="237" t="s">
        <v>266</v>
      </c>
      <c r="AT150" s="237" t="s">
        <v>291</v>
      </c>
      <c r="AU150" s="237" t="s">
        <v>85</v>
      </c>
      <c r="AY150" s="18" t="s">
        <v>156</v>
      </c>
      <c r="BE150" s="238">
        <f>IF(O150="základní",K150,0)</f>
        <v>0</v>
      </c>
      <c r="BF150" s="238">
        <f>IF(O150="snížená",K150,0)</f>
        <v>0</v>
      </c>
      <c r="BG150" s="238">
        <f>IF(O150="zákl. přenesená",K150,0)</f>
        <v>0</v>
      </c>
      <c r="BH150" s="238">
        <f>IF(O150="sníž. přenesená",K150,0)</f>
        <v>0</v>
      </c>
      <c r="BI150" s="238">
        <f>IF(O150="nulová",K150,0)</f>
        <v>0</v>
      </c>
      <c r="BJ150" s="18" t="s">
        <v>83</v>
      </c>
      <c r="BK150" s="238">
        <f>ROUND(P150*H150,2)</f>
        <v>0</v>
      </c>
      <c r="BL150" s="18" t="s">
        <v>173</v>
      </c>
      <c r="BM150" s="237" t="s">
        <v>1705</v>
      </c>
    </row>
    <row r="151" s="2" customFormat="1" ht="24.15" customHeight="1">
      <c r="A151" s="39"/>
      <c r="B151" s="40"/>
      <c r="C151" s="225" t="s">
        <v>245</v>
      </c>
      <c r="D151" s="225" t="s">
        <v>157</v>
      </c>
      <c r="E151" s="226" t="s">
        <v>1706</v>
      </c>
      <c r="F151" s="227" t="s">
        <v>1707</v>
      </c>
      <c r="G151" s="228" t="s">
        <v>334</v>
      </c>
      <c r="H151" s="229">
        <v>1.5</v>
      </c>
      <c r="I151" s="230"/>
      <c r="J151" s="230"/>
      <c r="K151" s="231">
        <f>ROUND(P151*H151,2)</f>
        <v>0</v>
      </c>
      <c r="L151" s="227" t="s">
        <v>198</v>
      </c>
      <c r="M151" s="45"/>
      <c r="N151" s="232" t="s">
        <v>1</v>
      </c>
      <c r="O151" s="233" t="s">
        <v>38</v>
      </c>
      <c r="P151" s="234">
        <f>I151+J151</f>
        <v>0</v>
      </c>
      <c r="Q151" s="234">
        <f>ROUND(I151*H151,2)</f>
        <v>0</v>
      </c>
      <c r="R151" s="234">
        <f>ROUND(J151*H151,2)</f>
        <v>0</v>
      </c>
      <c r="S151" s="92"/>
      <c r="T151" s="235">
        <f>S151*H151</f>
        <v>0</v>
      </c>
      <c r="U151" s="235">
        <v>0</v>
      </c>
      <c r="V151" s="235">
        <f>U151*H151</f>
        <v>0</v>
      </c>
      <c r="W151" s="235">
        <v>0</v>
      </c>
      <c r="X151" s="236">
        <f>W151*H151</f>
        <v>0</v>
      </c>
      <c r="Y151" s="39"/>
      <c r="Z151" s="39"/>
      <c r="AA151" s="39"/>
      <c r="AB151" s="39"/>
      <c r="AC151" s="39"/>
      <c r="AD151" s="39"/>
      <c r="AE151" s="39"/>
      <c r="AR151" s="237" t="s">
        <v>173</v>
      </c>
      <c r="AT151" s="237" t="s">
        <v>157</v>
      </c>
      <c r="AU151" s="237" t="s">
        <v>85</v>
      </c>
      <c r="AY151" s="18" t="s">
        <v>156</v>
      </c>
      <c r="BE151" s="238">
        <f>IF(O151="základní",K151,0)</f>
        <v>0</v>
      </c>
      <c r="BF151" s="238">
        <f>IF(O151="snížená",K151,0)</f>
        <v>0</v>
      </c>
      <c r="BG151" s="238">
        <f>IF(O151="zákl. přenesená",K151,0)</f>
        <v>0</v>
      </c>
      <c r="BH151" s="238">
        <f>IF(O151="sníž. přenesená",K151,0)</f>
        <v>0</v>
      </c>
      <c r="BI151" s="238">
        <f>IF(O151="nulová",K151,0)</f>
        <v>0</v>
      </c>
      <c r="BJ151" s="18" t="s">
        <v>83</v>
      </c>
      <c r="BK151" s="238">
        <f>ROUND(P151*H151,2)</f>
        <v>0</v>
      </c>
      <c r="BL151" s="18" t="s">
        <v>173</v>
      </c>
      <c r="BM151" s="237" t="s">
        <v>1708</v>
      </c>
    </row>
    <row r="152" s="12" customFormat="1">
      <c r="A152" s="12"/>
      <c r="B152" s="239"/>
      <c r="C152" s="240"/>
      <c r="D152" s="241" t="s">
        <v>163</v>
      </c>
      <c r="E152" s="240"/>
      <c r="F152" s="243" t="s">
        <v>1709</v>
      </c>
      <c r="G152" s="240"/>
      <c r="H152" s="244">
        <v>1.5</v>
      </c>
      <c r="I152" s="245"/>
      <c r="J152" s="245"/>
      <c r="K152" s="240"/>
      <c r="L152" s="240"/>
      <c r="M152" s="246"/>
      <c r="N152" s="247"/>
      <c r="O152" s="248"/>
      <c r="P152" s="248"/>
      <c r="Q152" s="248"/>
      <c r="R152" s="248"/>
      <c r="S152" s="248"/>
      <c r="T152" s="248"/>
      <c r="U152" s="248"/>
      <c r="V152" s="248"/>
      <c r="W152" s="248"/>
      <c r="X152" s="249"/>
      <c r="Y152" s="12"/>
      <c r="Z152" s="12"/>
      <c r="AA152" s="12"/>
      <c r="AB152" s="12"/>
      <c r="AC152" s="12"/>
      <c r="AD152" s="12"/>
      <c r="AE152" s="12"/>
      <c r="AT152" s="250" t="s">
        <v>163</v>
      </c>
      <c r="AU152" s="250" t="s">
        <v>85</v>
      </c>
      <c r="AV152" s="12" t="s">
        <v>85</v>
      </c>
      <c r="AW152" s="12" t="s">
        <v>4</v>
      </c>
      <c r="AX152" s="12" t="s">
        <v>83</v>
      </c>
      <c r="AY152" s="250" t="s">
        <v>156</v>
      </c>
    </row>
    <row r="153" s="2" customFormat="1" ht="33" customHeight="1">
      <c r="A153" s="39"/>
      <c r="B153" s="40"/>
      <c r="C153" s="264" t="s">
        <v>250</v>
      </c>
      <c r="D153" s="264" t="s">
        <v>291</v>
      </c>
      <c r="E153" s="265" t="s">
        <v>1710</v>
      </c>
      <c r="F153" s="266" t="s">
        <v>1711</v>
      </c>
      <c r="G153" s="267" t="s">
        <v>1</v>
      </c>
      <c r="H153" s="268">
        <v>1</v>
      </c>
      <c r="I153" s="269"/>
      <c r="J153" s="270"/>
      <c r="K153" s="271">
        <f>ROUND(P153*H153,2)</f>
        <v>0</v>
      </c>
      <c r="L153" s="266" t="s">
        <v>1</v>
      </c>
      <c r="M153" s="272"/>
      <c r="N153" s="273" t="s">
        <v>1</v>
      </c>
      <c r="O153" s="233" t="s">
        <v>38</v>
      </c>
      <c r="P153" s="234">
        <f>I153+J153</f>
        <v>0</v>
      </c>
      <c r="Q153" s="234">
        <f>ROUND(I153*H153,2)</f>
        <v>0</v>
      </c>
      <c r="R153" s="234">
        <f>ROUND(J153*H153,2)</f>
        <v>0</v>
      </c>
      <c r="S153" s="92"/>
      <c r="T153" s="235">
        <f>S153*H153</f>
        <v>0</v>
      </c>
      <c r="U153" s="235">
        <v>0</v>
      </c>
      <c r="V153" s="235">
        <f>U153*H153</f>
        <v>0</v>
      </c>
      <c r="W153" s="235">
        <v>0</v>
      </c>
      <c r="X153" s="236">
        <f>W153*H153</f>
        <v>0</v>
      </c>
      <c r="Y153" s="39"/>
      <c r="Z153" s="39"/>
      <c r="AA153" s="39"/>
      <c r="AB153" s="39"/>
      <c r="AC153" s="39"/>
      <c r="AD153" s="39"/>
      <c r="AE153" s="39"/>
      <c r="AR153" s="237" t="s">
        <v>266</v>
      </c>
      <c r="AT153" s="237" t="s">
        <v>291</v>
      </c>
      <c r="AU153" s="237" t="s">
        <v>85</v>
      </c>
      <c r="AY153" s="18" t="s">
        <v>156</v>
      </c>
      <c r="BE153" s="238">
        <f>IF(O153="základní",K153,0)</f>
        <v>0</v>
      </c>
      <c r="BF153" s="238">
        <f>IF(O153="snížená",K153,0)</f>
        <v>0</v>
      </c>
      <c r="BG153" s="238">
        <f>IF(O153="zákl. přenesená",K153,0)</f>
        <v>0</v>
      </c>
      <c r="BH153" s="238">
        <f>IF(O153="sníž. přenesená",K153,0)</f>
        <v>0</v>
      </c>
      <c r="BI153" s="238">
        <f>IF(O153="nulová",K153,0)</f>
        <v>0</v>
      </c>
      <c r="BJ153" s="18" t="s">
        <v>83</v>
      </c>
      <c r="BK153" s="238">
        <f>ROUND(P153*H153,2)</f>
        <v>0</v>
      </c>
      <c r="BL153" s="18" t="s">
        <v>173</v>
      </c>
      <c r="BM153" s="237" t="s">
        <v>1712</v>
      </c>
    </row>
    <row r="154" s="11" customFormat="1" ht="22.8" customHeight="1">
      <c r="A154" s="11"/>
      <c r="B154" s="210"/>
      <c r="C154" s="211"/>
      <c r="D154" s="212" t="s">
        <v>74</v>
      </c>
      <c r="E154" s="262" t="s">
        <v>240</v>
      </c>
      <c r="F154" s="262" t="s">
        <v>462</v>
      </c>
      <c r="G154" s="211"/>
      <c r="H154" s="211"/>
      <c r="I154" s="214"/>
      <c r="J154" s="214"/>
      <c r="K154" s="263">
        <f>BK154</f>
        <v>0</v>
      </c>
      <c r="L154" s="211"/>
      <c r="M154" s="216"/>
      <c r="N154" s="217"/>
      <c r="O154" s="218"/>
      <c r="P154" s="218"/>
      <c r="Q154" s="219">
        <f>SUM(Q155:Q158)</f>
        <v>0</v>
      </c>
      <c r="R154" s="219">
        <f>SUM(R155:R158)</f>
        <v>0</v>
      </c>
      <c r="S154" s="218"/>
      <c r="T154" s="220">
        <f>SUM(T155:T158)</f>
        <v>0</v>
      </c>
      <c r="U154" s="218"/>
      <c r="V154" s="220">
        <f>SUM(V155:V158)</f>
        <v>1.51034</v>
      </c>
      <c r="W154" s="218"/>
      <c r="X154" s="221">
        <f>SUM(X155:X158)</f>
        <v>0</v>
      </c>
      <c r="Y154" s="11"/>
      <c r="Z154" s="11"/>
      <c r="AA154" s="11"/>
      <c r="AB154" s="11"/>
      <c r="AC154" s="11"/>
      <c r="AD154" s="11"/>
      <c r="AE154" s="11"/>
      <c r="AR154" s="222" t="s">
        <v>83</v>
      </c>
      <c r="AT154" s="223" t="s">
        <v>74</v>
      </c>
      <c r="AU154" s="223" t="s">
        <v>83</v>
      </c>
      <c r="AY154" s="222" t="s">
        <v>156</v>
      </c>
      <c r="BK154" s="224">
        <f>SUM(BK155:BK158)</f>
        <v>0</v>
      </c>
    </row>
    <row r="155" s="2" customFormat="1" ht="33" customHeight="1">
      <c r="A155" s="39"/>
      <c r="B155" s="40"/>
      <c r="C155" s="225" t="s">
        <v>240</v>
      </c>
      <c r="D155" s="225" t="s">
        <v>157</v>
      </c>
      <c r="E155" s="226" t="s">
        <v>549</v>
      </c>
      <c r="F155" s="227" t="s">
        <v>550</v>
      </c>
      <c r="G155" s="228" t="s">
        <v>227</v>
      </c>
      <c r="H155" s="229">
        <v>6.5</v>
      </c>
      <c r="I155" s="230"/>
      <c r="J155" s="230"/>
      <c r="K155" s="231">
        <f>ROUND(P155*H155,2)</f>
        <v>0</v>
      </c>
      <c r="L155" s="227" t="s">
        <v>198</v>
      </c>
      <c r="M155" s="45"/>
      <c r="N155" s="232" t="s">
        <v>1</v>
      </c>
      <c r="O155" s="233" t="s">
        <v>38</v>
      </c>
      <c r="P155" s="234">
        <f>I155+J155</f>
        <v>0</v>
      </c>
      <c r="Q155" s="234">
        <f>ROUND(I155*H155,2)</f>
        <v>0</v>
      </c>
      <c r="R155" s="234">
        <f>ROUND(J155*H155,2)</f>
        <v>0</v>
      </c>
      <c r="S155" s="92"/>
      <c r="T155" s="235">
        <f>S155*H155</f>
        <v>0</v>
      </c>
      <c r="U155" s="235">
        <v>0.23236000000000001</v>
      </c>
      <c r="V155" s="235">
        <f>U155*H155</f>
        <v>1.51034</v>
      </c>
      <c r="W155" s="235">
        <v>0</v>
      </c>
      <c r="X155" s="236">
        <f>W155*H155</f>
        <v>0</v>
      </c>
      <c r="Y155" s="39"/>
      <c r="Z155" s="39"/>
      <c r="AA155" s="39"/>
      <c r="AB155" s="39"/>
      <c r="AC155" s="39"/>
      <c r="AD155" s="39"/>
      <c r="AE155" s="39"/>
      <c r="AR155" s="237" t="s">
        <v>173</v>
      </c>
      <c r="AT155" s="237" t="s">
        <v>157</v>
      </c>
      <c r="AU155" s="237" t="s">
        <v>85</v>
      </c>
      <c r="AY155" s="18" t="s">
        <v>156</v>
      </c>
      <c r="BE155" s="238">
        <f>IF(O155="základní",K155,0)</f>
        <v>0</v>
      </c>
      <c r="BF155" s="238">
        <f>IF(O155="snížená",K155,0)</f>
        <v>0</v>
      </c>
      <c r="BG155" s="238">
        <f>IF(O155="zákl. přenesená",K155,0)</f>
        <v>0</v>
      </c>
      <c r="BH155" s="238">
        <f>IF(O155="sníž. přenesená",K155,0)</f>
        <v>0</v>
      </c>
      <c r="BI155" s="238">
        <f>IF(O155="nulová",K155,0)</f>
        <v>0</v>
      </c>
      <c r="BJ155" s="18" t="s">
        <v>83</v>
      </c>
      <c r="BK155" s="238">
        <f>ROUND(P155*H155,2)</f>
        <v>0</v>
      </c>
      <c r="BL155" s="18" t="s">
        <v>173</v>
      </c>
      <c r="BM155" s="237" t="s">
        <v>1713</v>
      </c>
    </row>
    <row r="156" s="12" customFormat="1">
      <c r="A156" s="12"/>
      <c r="B156" s="239"/>
      <c r="C156" s="240"/>
      <c r="D156" s="241" t="s">
        <v>163</v>
      </c>
      <c r="E156" s="242" t="s">
        <v>1</v>
      </c>
      <c r="F156" s="243" t="s">
        <v>1714</v>
      </c>
      <c r="G156" s="240"/>
      <c r="H156" s="244">
        <v>6.5</v>
      </c>
      <c r="I156" s="245"/>
      <c r="J156" s="245"/>
      <c r="K156" s="240"/>
      <c r="L156" s="240"/>
      <c r="M156" s="246"/>
      <c r="N156" s="247"/>
      <c r="O156" s="248"/>
      <c r="P156" s="248"/>
      <c r="Q156" s="248"/>
      <c r="R156" s="248"/>
      <c r="S156" s="248"/>
      <c r="T156" s="248"/>
      <c r="U156" s="248"/>
      <c r="V156" s="248"/>
      <c r="W156" s="248"/>
      <c r="X156" s="249"/>
      <c r="Y156" s="12"/>
      <c r="Z156" s="12"/>
      <c r="AA156" s="12"/>
      <c r="AB156" s="12"/>
      <c r="AC156" s="12"/>
      <c r="AD156" s="12"/>
      <c r="AE156" s="12"/>
      <c r="AT156" s="250" t="s">
        <v>163</v>
      </c>
      <c r="AU156" s="250" t="s">
        <v>85</v>
      </c>
      <c r="AV156" s="12" t="s">
        <v>85</v>
      </c>
      <c r="AW156" s="12" t="s">
        <v>5</v>
      </c>
      <c r="AX156" s="12" t="s">
        <v>83</v>
      </c>
      <c r="AY156" s="250" t="s">
        <v>156</v>
      </c>
    </row>
    <row r="157" s="2" customFormat="1" ht="33" customHeight="1">
      <c r="A157" s="39"/>
      <c r="B157" s="40"/>
      <c r="C157" s="225" t="s">
        <v>271</v>
      </c>
      <c r="D157" s="225" t="s">
        <v>157</v>
      </c>
      <c r="E157" s="226" t="s">
        <v>553</v>
      </c>
      <c r="F157" s="227" t="s">
        <v>554</v>
      </c>
      <c r="G157" s="228" t="s">
        <v>227</v>
      </c>
      <c r="H157" s="229">
        <v>3</v>
      </c>
      <c r="I157" s="230"/>
      <c r="J157" s="230"/>
      <c r="K157" s="231">
        <f>ROUND(P157*H157,2)</f>
        <v>0</v>
      </c>
      <c r="L157" s="227" t="s">
        <v>198</v>
      </c>
      <c r="M157" s="45"/>
      <c r="N157" s="232" t="s">
        <v>1</v>
      </c>
      <c r="O157" s="233" t="s">
        <v>38</v>
      </c>
      <c r="P157" s="234">
        <f>I157+J157</f>
        <v>0</v>
      </c>
      <c r="Q157" s="234">
        <f>ROUND(I157*H157,2)</f>
        <v>0</v>
      </c>
      <c r="R157" s="234">
        <f>ROUND(J157*H157,2)</f>
        <v>0</v>
      </c>
      <c r="S157" s="92"/>
      <c r="T157" s="235">
        <f>S157*H157</f>
        <v>0</v>
      </c>
      <c r="U157" s="235">
        <v>0</v>
      </c>
      <c r="V157" s="235">
        <f>U157*H157</f>
        <v>0</v>
      </c>
      <c r="W157" s="235">
        <v>0</v>
      </c>
      <c r="X157" s="236">
        <f>W157*H157</f>
        <v>0</v>
      </c>
      <c r="Y157" s="39"/>
      <c r="Z157" s="39"/>
      <c r="AA157" s="39"/>
      <c r="AB157" s="39"/>
      <c r="AC157" s="39"/>
      <c r="AD157" s="39"/>
      <c r="AE157" s="39"/>
      <c r="AR157" s="237" t="s">
        <v>173</v>
      </c>
      <c r="AT157" s="237" t="s">
        <v>157</v>
      </c>
      <c r="AU157" s="237" t="s">
        <v>85</v>
      </c>
      <c r="AY157" s="18" t="s">
        <v>156</v>
      </c>
      <c r="BE157" s="238">
        <f>IF(O157="základní",K157,0)</f>
        <v>0</v>
      </c>
      <c r="BF157" s="238">
        <f>IF(O157="snížená",K157,0)</f>
        <v>0</v>
      </c>
      <c r="BG157" s="238">
        <f>IF(O157="zákl. přenesená",K157,0)</f>
        <v>0</v>
      </c>
      <c r="BH157" s="238">
        <f>IF(O157="sníž. přenesená",K157,0)</f>
        <v>0</v>
      </c>
      <c r="BI157" s="238">
        <f>IF(O157="nulová",K157,0)</f>
        <v>0</v>
      </c>
      <c r="BJ157" s="18" t="s">
        <v>83</v>
      </c>
      <c r="BK157" s="238">
        <f>ROUND(P157*H157,2)</f>
        <v>0</v>
      </c>
      <c r="BL157" s="18" t="s">
        <v>173</v>
      </c>
      <c r="BM157" s="237" t="s">
        <v>1715</v>
      </c>
    </row>
    <row r="158" s="12" customFormat="1">
      <c r="A158" s="12"/>
      <c r="B158" s="239"/>
      <c r="C158" s="240"/>
      <c r="D158" s="241" t="s">
        <v>163</v>
      </c>
      <c r="E158" s="242" t="s">
        <v>1</v>
      </c>
      <c r="F158" s="243" t="s">
        <v>168</v>
      </c>
      <c r="G158" s="240"/>
      <c r="H158" s="244">
        <v>3</v>
      </c>
      <c r="I158" s="245"/>
      <c r="J158" s="245"/>
      <c r="K158" s="240"/>
      <c r="L158" s="240"/>
      <c r="M158" s="246"/>
      <c r="N158" s="247"/>
      <c r="O158" s="248"/>
      <c r="P158" s="248"/>
      <c r="Q158" s="248"/>
      <c r="R158" s="248"/>
      <c r="S158" s="248"/>
      <c r="T158" s="248"/>
      <c r="U158" s="248"/>
      <c r="V158" s="248"/>
      <c r="W158" s="248"/>
      <c r="X158" s="249"/>
      <c r="Y158" s="12"/>
      <c r="Z158" s="12"/>
      <c r="AA158" s="12"/>
      <c r="AB158" s="12"/>
      <c r="AC158" s="12"/>
      <c r="AD158" s="12"/>
      <c r="AE158" s="12"/>
      <c r="AT158" s="250" t="s">
        <v>163</v>
      </c>
      <c r="AU158" s="250" t="s">
        <v>85</v>
      </c>
      <c r="AV158" s="12" t="s">
        <v>85</v>
      </c>
      <c r="AW158" s="12" t="s">
        <v>5</v>
      </c>
      <c r="AX158" s="12" t="s">
        <v>83</v>
      </c>
      <c r="AY158" s="250" t="s">
        <v>156</v>
      </c>
    </row>
    <row r="159" s="11" customFormat="1" ht="25.92" customHeight="1">
      <c r="A159" s="11"/>
      <c r="B159" s="210"/>
      <c r="C159" s="211"/>
      <c r="D159" s="212" t="s">
        <v>74</v>
      </c>
      <c r="E159" s="213" t="s">
        <v>997</v>
      </c>
      <c r="F159" s="213" t="s">
        <v>998</v>
      </c>
      <c r="G159" s="211"/>
      <c r="H159" s="211"/>
      <c r="I159" s="214"/>
      <c r="J159" s="214"/>
      <c r="K159" s="215">
        <f>BK159</f>
        <v>0</v>
      </c>
      <c r="L159" s="211"/>
      <c r="M159" s="216"/>
      <c r="N159" s="217"/>
      <c r="O159" s="218"/>
      <c r="P159" s="218"/>
      <c r="Q159" s="219">
        <f>Q160</f>
        <v>0</v>
      </c>
      <c r="R159" s="219">
        <f>R160</f>
        <v>0</v>
      </c>
      <c r="S159" s="218"/>
      <c r="T159" s="220">
        <f>T160</f>
        <v>0</v>
      </c>
      <c r="U159" s="218"/>
      <c r="V159" s="220">
        <f>V160</f>
        <v>0.1108485</v>
      </c>
      <c r="W159" s="218"/>
      <c r="X159" s="221">
        <f>X160</f>
        <v>0</v>
      </c>
      <c r="Y159" s="11"/>
      <c r="Z159" s="11"/>
      <c r="AA159" s="11"/>
      <c r="AB159" s="11"/>
      <c r="AC159" s="11"/>
      <c r="AD159" s="11"/>
      <c r="AE159" s="11"/>
      <c r="AR159" s="222" t="s">
        <v>85</v>
      </c>
      <c r="AT159" s="223" t="s">
        <v>74</v>
      </c>
      <c r="AU159" s="223" t="s">
        <v>75</v>
      </c>
      <c r="AY159" s="222" t="s">
        <v>156</v>
      </c>
      <c r="BK159" s="224">
        <f>BK160</f>
        <v>0</v>
      </c>
    </row>
    <row r="160" s="11" customFormat="1" ht="22.8" customHeight="1">
      <c r="A160" s="11"/>
      <c r="B160" s="210"/>
      <c r="C160" s="211"/>
      <c r="D160" s="212" t="s">
        <v>74</v>
      </c>
      <c r="E160" s="262" t="s">
        <v>1716</v>
      </c>
      <c r="F160" s="262" t="s">
        <v>1717</v>
      </c>
      <c r="G160" s="211"/>
      <c r="H160" s="211"/>
      <c r="I160" s="214"/>
      <c r="J160" s="214"/>
      <c r="K160" s="263">
        <f>BK160</f>
        <v>0</v>
      </c>
      <c r="L160" s="211"/>
      <c r="M160" s="216"/>
      <c r="N160" s="217"/>
      <c r="O160" s="218"/>
      <c r="P160" s="218"/>
      <c r="Q160" s="219">
        <f>SUM(Q161:Q165)</f>
        <v>0</v>
      </c>
      <c r="R160" s="219">
        <f>SUM(R161:R165)</f>
        <v>0</v>
      </c>
      <c r="S160" s="218"/>
      <c r="T160" s="220">
        <f>SUM(T161:T165)</f>
        <v>0</v>
      </c>
      <c r="U160" s="218"/>
      <c r="V160" s="220">
        <f>SUM(V161:V165)</f>
        <v>0.1108485</v>
      </c>
      <c r="W160" s="218"/>
      <c r="X160" s="221">
        <f>SUM(X161:X165)</f>
        <v>0</v>
      </c>
      <c r="Y160" s="11"/>
      <c r="Z160" s="11"/>
      <c r="AA160" s="11"/>
      <c r="AB160" s="11"/>
      <c r="AC160" s="11"/>
      <c r="AD160" s="11"/>
      <c r="AE160" s="11"/>
      <c r="AR160" s="222" t="s">
        <v>85</v>
      </c>
      <c r="AT160" s="223" t="s">
        <v>74</v>
      </c>
      <c r="AU160" s="223" t="s">
        <v>83</v>
      </c>
      <c r="AY160" s="222" t="s">
        <v>156</v>
      </c>
      <c r="BK160" s="224">
        <f>SUM(BK161:BK165)</f>
        <v>0</v>
      </c>
    </row>
    <row r="161" s="2" customFormat="1" ht="24.15" customHeight="1">
      <c r="A161" s="39"/>
      <c r="B161" s="40"/>
      <c r="C161" s="225" t="s">
        <v>277</v>
      </c>
      <c r="D161" s="225" t="s">
        <v>157</v>
      </c>
      <c r="E161" s="226" t="s">
        <v>1718</v>
      </c>
      <c r="F161" s="227" t="s">
        <v>1719</v>
      </c>
      <c r="G161" s="228" t="s">
        <v>227</v>
      </c>
      <c r="H161" s="229">
        <v>153</v>
      </c>
      <c r="I161" s="230"/>
      <c r="J161" s="230"/>
      <c r="K161" s="231">
        <f>ROUND(P161*H161,2)</f>
        <v>0</v>
      </c>
      <c r="L161" s="227" t="s">
        <v>198</v>
      </c>
      <c r="M161" s="45"/>
      <c r="N161" s="232" t="s">
        <v>1</v>
      </c>
      <c r="O161" s="233" t="s">
        <v>38</v>
      </c>
      <c r="P161" s="234">
        <f>I161+J161</f>
        <v>0</v>
      </c>
      <c r="Q161" s="234">
        <f>ROUND(I161*H161,2)</f>
        <v>0</v>
      </c>
      <c r="R161" s="234">
        <f>ROUND(J161*H161,2)</f>
        <v>0</v>
      </c>
      <c r="S161" s="92"/>
      <c r="T161" s="235">
        <f>S161*H161</f>
        <v>0</v>
      </c>
      <c r="U161" s="235">
        <v>0</v>
      </c>
      <c r="V161" s="235">
        <f>U161*H161</f>
        <v>0</v>
      </c>
      <c r="W161" s="235">
        <v>0</v>
      </c>
      <c r="X161" s="236">
        <f>W161*H161</f>
        <v>0</v>
      </c>
      <c r="Y161" s="39"/>
      <c r="Z161" s="39"/>
      <c r="AA161" s="39"/>
      <c r="AB161" s="39"/>
      <c r="AC161" s="39"/>
      <c r="AD161" s="39"/>
      <c r="AE161" s="39"/>
      <c r="AR161" s="237" t="s">
        <v>643</v>
      </c>
      <c r="AT161" s="237" t="s">
        <v>157</v>
      </c>
      <c r="AU161" s="237" t="s">
        <v>85</v>
      </c>
      <c r="AY161" s="18" t="s">
        <v>156</v>
      </c>
      <c r="BE161" s="238">
        <f>IF(O161="základní",K161,0)</f>
        <v>0</v>
      </c>
      <c r="BF161" s="238">
        <f>IF(O161="snížená",K161,0)</f>
        <v>0</v>
      </c>
      <c r="BG161" s="238">
        <f>IF(O161="zákl. přenesená",K161,0)</f>
        <v>0</v>
      </c>
      <c r="BH161" s="238">
        <f>IF(O161="sníž. přenesená",K161,0)</f>
        <v>0</v>
      </c>
      <c r="BI161" s="238">
        <f>IF(O161="nulová",K161,0)</f>
        <v>0</v>
      </c>
      <c r="BJ161" s="18" t="s">
        <v>83</v>
      </c>
      <c r="BK161" s="238">
        <f>ROUND(P161*H161,2)</f>
        <v>0</v>
      </c>
      <c r="BL161" s="18" t="s">
        <v>643</v>
      </c>
      <c r="BM161" s="237" t="s">
        <v>1720</v>
      </c>
    </row>
    <row r="162" s="12" customFormat="1">
      <c r="A162" s="12"/>
      <c r="B162" s="239"/>
      <c r="C162" s="240"/>
      <c r="D162" s="241" t="s">
        <v>163</v>
      </c>
      <c r="E162" s="242" t="s">
        <v>1</v>
      </c>
      <c r="F162" s="243" t="s">
        <v>1721</v>
      </c>
      <c r="G162" s="240"/>
      <c r="H162" s="244">
        <v>153</v>
      </c>
      <c r="I162" s="245"/>
      <c r="J162" s="245"/>
      <c r="K162" s="240"/>
      <c r="L162" s="240"/>
      <c r="M162" s="246"/>
      <c r="N162" s="247"/>
      <c r="O162" s="248"/>
      <c r="P162" s="248"/>
      <c r="Q162" s="248"/>
      <c r="R162" s="248"/>
      <c r="S162" s="248"/>
      <c r="T162" s="248"/>
      <c r="U162" s="248"/>
      <c r="V162" s="248"/>
      <c r="W162" s="248"/>
      <c r="X162" s="249"/>
      <c r="Y162" s="12"/>
      <c r="Z162" s="12"/>
      <c r="AA162" s="12"/>
      <c r="AB162" s="12"/>
      <c r="AC162" s="12"/>
      <c r="AD162" s="12"/>
      <c r="AE162" s="12"/>
      <c r="AT162" s="250" t="s">
        <v>163</v>
      </c>
      <c r="AU162" s="250" t="s">
        <v>85</v>
      </c>
      <c r="AV162" s="12" t="s">
        <v>85</v>
      </c>
      <c r="AW162" s="12" t="s">
        <v>5</v>
      </c>
      <c r="AX162" s="12" t="s">
        <v>83</v>
      </c>
      <c r="AY162" s="250" t="s">
        <v>156</v>
      </c>
    </row>
    <row r="163" s="2" customFormat="1" ht="24.15" customHeight="1">
      <c r="A163" s="39"/>
      <c r="B163" s="40"/>
      <c r="C163" s="264" t="s">
        <v>9</v>
      </c>
      <c r="D163" s="264" t="s">
        <v>291</v>
      </c>
      <c r="E163" s="265" t="s">
        <v>1722</v>
      </c>
      <c r="F163" s="266" t="s">
        <v>1723</v>
      </c>
      <c r="G163" s="267" t="s">
        <v>227</v>
      </c>
      <c r="H163" s="268">
        <v>160.65000000000001</v>
      </c>
      <c r="I163" s="269"/>
      <c r="J163" s="270"/>
      <c r="K163" s="271">
        <f>ROUND(P163*H163,2)</f>
        <v>0</v>
      </c>
      <c r="L163" s="266" t="s">
        <v>198</v>
      </c>
      <c r="M163" s="272"/>
      <c r="N163" s="273" t="s">
        <v>1</v>
      </c>
      <c r="O163" s="233" t="s">
        <v>38</v>
      </c>
      <c r="P163" s="234">
        <f>I163+J163</f>
        <v>0</v>
      </c>
      <c r="Q163" s="234">
        <f>ROUND(I163*H163,2)</f>
        <v>0</v>
      </c>
      <c r="R163" s="234">
        <f>ROUND(J163*H163,2)</f>
        <v>0</v>
      </c>
      <c r="S163" s="92"/>
      <c r="T163" s="235">
        <f>S163*H163</f>
        <v>0</v>
      </c>
      <c r="U163" s="235">
        <v>0.00068999999999999997</v>
      </c>
      <c r="V163" s="235">
        <f>U163*H163</f>
        <v>0.1108485</v>
      </c>
      <c r="W163" s="235">
        <v>0</v>
      </c>
      <c r="X163" s="236">
        <f>W163*H163</f>
        <v>0</v>
      </c>
      <c r="Y163" s="39"/>
      <c r="Z163" s="39"/>
      <c r="AA163" s="39"/>
      <c r="AB163" s="39"/>
      <c r="AC163" s="39"/>
      <c r="AD163" s="39"/>
      <c r="AE163" s="39"/>
      <c r="AR163" s="237" t="s">
        <v>371</v>
      </c>
      <c r="AT163" s="237" t="s">
        <v>291</v>
      </c>
      <c r="AU163" s="237" t="s">
        <v>85</v>
      </c>
      <c r="AY163" s="18" t="s">
        <v>156</v>
      </c>
      <c r="BE163" s="238">
        <f>IF(O163="základní",K163,0)</f>
        <v>0</v>
      </c>
      <c r="BF163" s="238">
        <f>IF(O163="snížená",K163,0)</f>
        <v>0</v>
      </c>
      <c r="BG163" s="238">
        <f>IF(O163="zákl. přenesená",K163,0)</f>
        <v>0</v>
      </c>
      <c r="BH163" s="238">
        <f>IF(O163="sníž. přenesená",K163,0)</f>
        <v>0</v>
      </c>
      <c r="BI163" s="238">
        <f>IF(O163="nulová",K163,0)</f>
        <v>0</v>
      </c>
      <c r="BJ163" s="18" t="s">
        <v>83</v>
      </c>
      <c r="BK163" s="238">
        <f>ROUND(P163*H163,2)</f>
        <v>0</v>
      </c>
      <c r="BL163" s="18" t="s">
        <v>643</v>
      </c>
      <c r="BM163" s="237" t="s">
        <v>1724</v>
      </c>
    </row>
    <row r="164" s="12" customFormat="1">
      <c r="A164" s="12"/>
      <c r="B164" s="239"/>
      <c r="C164" s="240"/>
      <c r="D164" s="241" t="s">
        <v>163</v>
      </c>
      <c r="E164" s="242" t="s">
        <v>1</v>
      </c>
      <c r="F164" s="243" t="s">
        <v>1721</v>
      </c>
      <c r="G164" s="240"/>
      <c r="H164" s="244">
        <v>153</v>
      </c>
      <c r="I164" s="245"/>
      <c r="J164" s="245"/>
      <c r="K164" s="240"/>
      <c r="L164" s="240"/>
      <c r="M164" s="246"/>
      <c r="N164" s="247"/>
      <c r="O164" s="248"/>
      <c r="P164" s="248"/>
      <c r="Q164" s="248"/>
      <c r="R164" s="248"/>
      <c r="S164" s="248"/>
      <c r="T164" s="248"/>
      <c r="U164" s="248"/>
      <c r="V164" s="248"/>
      <c r="W164" s="248"/>
      <c r="X164" s="249"/>
      <c r="Y164" s="12"/>
      <c r="Z164" s="12"/>
      <c r="AA164" s="12"/>
      <c r="AB164" s="12"/>
      <c r="AC164" s="12"/>
      <c r="AD164" s="12"/>
      <c r="AE164" s="12"/>
      <c r="AT164" s="250" t="s">
        <v>163</v>
      </c>
      <c r="AU164" s="250" t="s">
        <v>85</v>
      </c>
      <c r="AV164" s="12" t="s">
        <v>85</v>
      </c>
      <c r="AW164" s="12" t="s">
        <v>5</v>
      </c>
      <c r="AX164" s="12" t="s">
        <v>75</v>
      </c>
      <c r="AY164" s="250" t="s">
        <v>156</v>
      </c>
    </row>
    <row r="165" s="12" customFormat="1">
      <c r="A165" s="12"/>
      <c r="B165" s="239"/>
      <c r="C165" s="240"/>
      <c r="D165" s="241" t="s">
        <v>163</v>
      </c>
      <c r="E165" s="242" t="s">
        <v>1</v>
      </c>
      <c r="F165" s="243" t="s">
        <v>1725</v>
      </c>
      <c r="G165" s="240"/>
      <c r="H165" s="244">
        <v>160.65000000000001</v>
      </c>
      <c r="I165" s="245"/>
      <c r="J165" s="245"/>
      <c r="K165" s="240"/>
      <c r="L165" s="240"/>
      <c r="M165" s="246"/>
      <c r="N165" s="247"/>
      <c r="O165" s="248"/>
      <c r="P165" s="248"/>
      <c r="Q165" s="248"/>
      <c r="R165" s="248"/>
      <c r="S165" s="248"/>
      <c r="T165" s="248"/>
      <c r="U165" s="248"/>
      <c r="V165" s="248"/>
      <c r="W165" s="248"/>
      <c r="X165" s="249"/>
      <c r="Y165" s="12"/>
      <c r="Z165" s="12"/>
      <c r="AA165" s="12"/>
      <c r="AB165" s="12"/>
      <c r="AC165" s="12"/>
      <c r="AD165" s="12"/>
      <c r="AE165" s="12"/>
      <c r="AT165" s="250" t="s">
        <v>163</v>
      </c>
      <c r="AU165" s="250" t="s">
        <v>85</v>
      </c>
      <c r="AV165" s="12" t="s">
        <v>85</v>
      </c>
      <c r="AW165" s="12" t="s">
        <v>5</v>
      </c>
      <c r="AX165" s="12" t="s">
        <v>83</v>
      </c>
      <c r="AY165" s="250" t="s">
        <v>156</v>
      </c>
    </row>
    <row r="166" s="11" customFormat="1" ht="25.92" customHeight="1">
      <c r="A166" s="11"/>
      <c r="B166" s="210"/>
      <c r="C166" s="211"/>
      <c r="D166" s="212" t="s">
        <v>74</v>
      </c>
      <c r="E166" s="213" t="s">
        <v>291</v>
      </c>
      <c r="F166" s="213" t="s">
        <v>1726</v>
      </c>
      <c r="G166" s="211"/>
      <c r="H166" s="211"/>
      <c r="I166" s="214"/>
      <c r="J166" s="214"/>
      <c r="K166" s="215">
        <f>BK166</f>
        <v>0</v>
      </c>
      <c r="L166" s="211"/>
      <c r="M166" s="216"/>
      <c r="N166" s="217"/>
      <c r="O166" s="218"/>
      <c r="P166" s="218"/>
      <c r="Q166" s="219">
        <f>Q167+Q170</f>
        <v>0</v>
      </c>
      <c r="R166" s="219">
        <f>R167+R170</f>
        <v>0</v>
      </c>
      <c r="S166" s="218"/>
      <c r="T166" s="220">
        <f>T167+T170</f>
        <v>0</v>
      </c>
      <c r="U166" s="218"/>
      <c r="V166" s="220">
        <f>V167+V170</f>
        <v>87.884059999999991</v>
      </c>
      <c r="W166" s="218"/>
      <c r="X166" s="221">
        <f>X167+X170</f>
        <v>0</v>
      </c>
      <c r="Y166" s="11"/>
      <c r="Z166" s="11"/>
      <c r="AA166" s="11"/>
      <c r="AB166" s="11"/>
      <c r="AC166" s="11"/>
      <c r="AD166" s="11"/>
      <c r="AE166" s="11"/>
      <c r="AR166" s="222" t="s">
        <v>168</v>
      </c>
      <c r="AT166" s="223" t="s">
        <v>74</v>
      </c>
      <c r="AU166" s="223" t="s">
        <v>75</v>
      </c>
      <c r="AY166" s="222" t="s">
        <v>156</v>
      </c>
      <c r="BK166" s="224">
        <f>BK167+BK170</f>
        <v>0</v>
      </c>
    </row>
    <row r="167" s="11" customFormat="1" ht="22.8" customHeight="1">
      <c r="A167" s="11"/>
      <c r="B167" s="210"/>
      <c r="C167" s="211"/>
      <c r="D167" s="212" t="s">
        <v>74</v>
      </c>
      <c r="E167" s="262" t="s">
        <v>1727</v>
      </c>
      <c r="F167" s="262" t="s">
        <v>1728</v>
      </c>
      <c r="G167" s="211"/>
      <c r="H167" s="211"/>
      <c r="I167" s="214"/>
      <c r="J167" s="214"/>
      <c r="K167" s="263">
        <f>BK167</f>
        <v>0</v>
      </c>
      <c r="L167" s="211"/>
      <c r="M167" s="216"/>
      <c r="N167" s="217"/>
      <c r="O167" s="218"/>
      <c r="P167" s="218"/>
      <c r="Q167" s="219">
        <f>SUM(Q168:Q169)</f>
        <v>0</v>
      </c>
      <c r="R167" s="219">
        <f>SUM(R168:R169)</f>
        <v>0</v>
      </c>
      <c r="S167" s="218"/>
      <c r="T167" s="220">
        <f>SUM(T168:T169)</f>
        <v>0</v>
      </c>
      <c r="U167" s="218"/>
      <c r="V167" s="220">
        <f>SUM(V168:V169)</f>
        <v>1.5602</v>
      </c>
      <c r="W167" s="218"/>
      <c r="X167" s="221">
        <f>SUM(X168:X169)</f>
        <v>0</v>
      </c>
      <c r="Y167" s="11"/>
      <c r="Z167" s="11"/>
      <c r="AA167" s="11"/>
      <c r="AB167" s="11"/>
      <c r="AC167" s="11"/>
      <c r="AD167" s="11"/>
      <c r="AE167" s="11"/>
      <c r="AR167" s="222" t="s">
        <v>168</v>
      </c>
      <c r="AT167" s="223" t="s">
        <v>74</v>
      </c>
      <c r="AU167" s="223" t="s">
        <v>83</v>
      </c>
      <c r="AY167" s="222" t="s">
        <v>156</v>
      </c>
      <c r="BK167" s="224">
        <f>SUM(BK168:BK169)</f>
        <v>0</v>
      </c>
    </row>
    <row r="168" s="2" customFormat="1" ht="24.15" customHeight="1">
      <c r="A168" s="39"/>
      <c r="B168" s="40"/>
      <c r="C168" s="225" t="s">
        <v>643</v>
      </c>
      <c r="D168" s="225" t="s">
        <v>157</v>
      </c>
      <c r="E168" s="226" t="s">
        <v>1729</v>
      </c>
      <c r="F168" s="227" t="s">
        <v>1730</v>
      </c>
      <c r="G168" s="228" t="s">
        <v>334</v>
      </c>
      <c r="H168" s="229">
        <v>2</v>
      </c>
      <c r="I168" s="230"/>
      <c r="J168" s="230"/>
      <c r="K168" s="231">
        <f>ROUND(P168*H168,2)</f>
        <v>0</v>
      </c>
      <c r="L168" s="227" t="s">
        <v>1</v>
      </c>
      <c r="M168" s="45"/>
      <c r="N168" s="232" t="s">
        <v>1</v>
      </c>
      <c r="O168" s="233" t="s">
        <v>38</v>
      </c>
      <c r="P168" s="234">
        <f>I168+J168</f>
        <v>0</v>
      </c>
      <c r="Q168" s="234">
        <f>ROUND(I168*H168,2)</f>
        <v>0</v>
      </c>
      <c r="R168" s="234">
        <f>ROUND(J168*H168,2)</f>
        <v>0</v>
      </c>
      <c r="S168" s="92"/>
      <c r="T168" s="235">
        <f>S168*H168</f>
        <v>0</v>
      </c>
      <c r="U168" s="235">
        <v>0.78010000000000002</v>
      </c>
      <c r="V168" s="235">
        <f>U168*H168</f>
        <v>1.5602</v>
      </c>
      <c r="W168" s="235">
        <v>0</v>
      </c>
      <c r="X168" s="236">
        <f>W168*H168</f>
        <v>0</v>
      </c>
      <c r="Y168" s="39"/>
      <c r="Z168" s="39"/>
      <c r="AA168" s="39"/>
      <c r="AB168" s="39"/>
      <c r="AC168" s="39"/>
      <c r="AD168" s="39"/>
      <c r="AE168" s="39"/>
      <c r="AR168" s="237" t="s">
        <v>720</v>
      </c>
      <c r="AT168" s="237" t="s">
        <v>157</v>
      </c>
      <c r="AU168" s="237" t="s">
        <v>85</v>
      </c>
      <c r="AY168" s="18" t="s">
        <v>156</v>
      </c>
      <c r="BE168" s="238">
        <f>IF(O168="základní",K168,0)</f>
        <v>0</v>
      </c>
      <c r="BF168" s="238">
        <f>IF(O168="snížená",K168,0)</f>
        <v>0</v>
      </c>
      <c r="BG168" s="238">
        <f>IF(O168="zákl. přenesená",K168,0)</f>
        <v>0</v>
      </c>
      <c r="BH168" s="238">
        <f>IF(O168="sníž. přenesená",K168,0)</f>
        <v>0</v>
      </c>
      <c r="BI168" s="238">
        <f>IF(O168="nulová",K168,0)</f>
        <v>0</v>
      </c>
      <c r="BJ168" s="18" t="s">
        <v>83</v>
      </c>
      <c r="BK168" s="238">
        <f>ROUND(P168*H168,2)</f>
        <v>0</v>
      </c>
      <c r="BL168" s="18" t="s">
        <v>720</v>
      </c>
      <c r="BM168" s="237" t="s">
        <v>1731</v>
      </c>
    </row>
    <row r="169" s="12" customFormat="1">
      <c r="A169" s="12"/>
      <c r="B169" s="239"/>
      <c r="C169" s="240"/>
      <c r="D169" s="241" t="s">
        <v>163</v>
      </c>
      <c r="E169" s="242" t="s">
        <v>1</v>
      </c>
      <c r="F169" s="243" t="s">
        <v>85</v>
      </c>
      <c r="G169" s="240"/>
      <c r="H169" s="244">
        <v>2</v>
      </c>
      <c r="I169" s="245"/>
      <c r="J169" s="245"/>
      <c r="K169" s="240"/>
      <c r="L169" s="240"/>
      <c r="M169" s="246"/>
      <c r="N169" s="247"/>
      <c r="O169" s="248"/>
      <c r="P169" s="248"/>
      <c r="Q169" s="248"/>
      <c r="R169" s="248"/>
      <c r="S169" s="248"/>
      <c r="T169" s="248"/>
      <c r="U169" s="248"/>
      <c r="V169" s="248"/>
      <c r="W169" s="248"/>
      <c r="X169" s="249"/>
      <c r="Y169" s="12"/>
      <c r="Z169" s="12"/>
      <c r="AA169" s="12"/>
      <c r="AB169" s="12"/>
      <c r="AC169" s="12"/>
      <c r="AD169" s="12"/>
      <c r="AE169" s="12"/>
      <c r="AT169" s="250" t="s">
        <v>163</v>
      </c>
      <c r="AU169" s="250" t="s">
        <v>85</v>
      </c>
      <c r="AV169" s="12" t="s">
        <v>85</v>
      </c>
      <c r="AW169" s="12" t="s">
        <v>5</v>
      </c>
      <c r="AX169" s="12" t="s">
        <v>83</v>
      </c>
      <c r="AY169" s="250" t="s">
        <v>156</v>
      </c>
    </row>
    <row r="170" s="11" customFormat="1" ht="22.8" customHeight="1">
      <c r="A170" s="11"/>
      <c r="B170" s="210"/>
      <c r="C170" s="211"/>
      <c r="D170" s="212" t="s">
        <v>74</v>
      </c>
      <c r="E170" s="262" t="s">
        <v>1732</v>
      </c>
      <c r="F170" s="262" t="s">
        <v>1733</v>
      </c>
      <c r="G170" s="211"/>
      <c r="H170" s="211"/>
      <c r="I170" s="214"/>
      <c r="J170" s="214"/>
      <c r="K170" s="263">
        <f>BK170</f>
        <v>0</v>
      </c>
      <c r="L170" s="211"/>
      <c r="M170" s="216"/>
      <c r="N170" s="217"/>
      <c r="O170" s="218"/>
      <c r="P170" s="218"/>
      <c r="Q170" s="219">
        <f>SUM(Q171:Q180)</f>
        <v>0</v>
      </c>
      <c r="R170" s="219">
        <f>SUM(R171:R180)</f>
        <v>0</v>
      </c>
      <c r="S170" s="218"/>
      <c r="T170" s="220">
        <f>SUM(T171:T180)</f>
        <v>0</v>
      </c>
      <c r="U170" s="218"/>
      <c r="V170" s="220">
        <f>SUM(V171:V180)</f>
        <v>86.323859999999996</v>
      </c>
      <c r="W170" s="218"/>
      <c r="X170" s="221">
        <f>SUM(X171:X180)</f>
        <v>0</v>
      </c>
      <c r="Y170" s="11"/>
      <c r="Z170" s="11"/>
      <c r="AA170" s="11"/>
      <c r="AB170" s="11"/>
      <c r="AC170" s="11"/>
      <c r="AD170" s="11"/>
      <c r="AE170" s="11"/>
      <c r="AR170" s="222" t="s">
        <v>168</v>
      </c>
      <c r="AT170" s="223" t="s">
        <v>74</v>
      </c>
      <c r="AU170" s="223" t="s">
        <v>83</v>
      </c>
      <c r="AY170" s="222" t="s">
        <v>156</v>
      </c>
      <c r="BK170" s="224">
        <f>SUM(BK171:BK180)</f>
        <v>0</v>
      </c>
    </row>
    <row r="171" s="2" customFormat="1" ht="24.15" customHeight="1">
      <c r="A171" s="39"/>
      <c r="B171" s="40"/>
      <c r="C171" s="225" t="s">
        <v>83</v>
      </c>
      <c r="D171" s="225" t="s">
        <v>157</v>
      </c>
      <c r="E171" s="226" t="s">
        <v>1734</v>
      </c>
      <c r="F171" s="227" t="s">
        <v>1735</v>
      </c>
      <c r="G171" s="228" t="s">
        <v>237</v>
      </c>
      <c r="H171" s="229">
        <v>4.5</v>
      </c>
      <c r="I171" s="230"/>
      <c r="J171" s="230"/>
      <c r="K171" s="231">
        <f>ROUND(P171*H171,2)</f>
        <v>0</v>
      </c>
      <c r="L171" s="227" t="s">
        <v>198</v>
      </c>
      <c r="M171" s="45"/>
      <c r="N171" s="232" t="s">
        <v>1</v>
      </c>
      <c r="O171" s="233" t="s">
        <v>38</v>
      </c>
      <c r="P171" s="234">
        <f>I171+J171</f>
        <v>0</v>
      </c>
      <c r="Q171" s="234">
        <f>ROUND(I171*H171,2)</f>
        <v>0</v>
      </c>
      <c r="R171" s="234">
        <f>ROUND(J171*H171,2)</f>
        <v>0</v>
      </c>
      <c r="S171" s="92"/>
      <c r="T171" s="235">
        <f>S171*H171</f>
        <v>0</v>
      </c>
      <c r="U171" s="235">
        <v>2.3010199999999998</v>
      </c>
      <c r="V171" s="235">
        <f>U171*H171</f>
        <v>10.35459</v>
      </c>
      <c r="W171" s="235">
        <v>0</v>
      </c>
      <c r="X171" s="236">
        <f>W171*H171</f>
        <v>0</v>
      </c>
      <c r="Y171" s="39"/>
      <c r="Z171" s="39"/>
      <c r="AA171" s="39"/>
      <c r="AB171" s="39"/>
      <c r="AC171" s="39"/>
      <c r="AD171" s="39"/>
      <c r="AE171" s="39"/>
      <c r="AR171" s="237" t="s">
        <v>720</v>
      </c>
      <c r="AT171" s="237" t="s">
        <v>157</v>
      </c>
      <c r="AU171" s="237" t="s">
        <v>85</v>
      </c>
      <c r="AY171" s="18" t="s">
        <v>156</v>
      </c>
      <c r="BE171" s="238">
        <f>IF(O171="základní",K171,0)</f>
        <v>0</v>
      </c>
      <c r="BF171" s="238">
        <f>IF(O171="snížená",K171,0)</f>
        <v>0</v>
      </c>
      <c r="BG171" s="238">
        <f>IF(O171="zákl. přenesená",K171,0)</f>
        <v>0</v>
      </c>
      <c r="BH171" s="238">
        <f>IF(O171="sníž. přenesená",K171,0)</f>
        <v>0</v>
      </c>
      <c r="BI171" s="238">
        <f>IF(O171="nulová",K171,0)</f>
        <v>0</v>
      </c>
      <c r="BJ171" s="18" t="s">
        <v>83</v>
      </c>
      <c r="BK171" s="238">
        <f>ROUND(P171*H171,2)</f>
        <v>0</v>
      </c>
      <c r="BL171" s="18" t="s">
        <v>720</v>
      </c>
      <c r="BM171" s="237" t="s">
        <v>1736</v>
      </c>
    </row>
    <row r="172" s="12" customFormat="1">
      <c r="A172" s="12"/>
      <c r="B172" s="239"/>
      <c r="C172" s="240"/>
      <c r="D172" s="241" t="s">
        <v>163</v>
      </c>
      <c r="E172" s="242" t="s">
        <v>1</v>
      </c>
      <c r="F172" s="243" t="s">
        <v>1737</v>
      </c>
      <c r="G172" s="240"/>
      <c r="H172" s="244">
        <v>4.5</v>
      </c>
      <c r="I172" s="245"/>
      <c r="J172" s="245"/>
      <c r="K172" s="240"/>
      <c r="L172" s="240"/>
      <c r="M172" s="246"/>
      <c r="N172" s="247"/>
      <c r="O172" s="248"/>
      <c r="P172" s="248"/>
      <c r="Q172" s="248"/>
      <c r="R172" s="248"/>
      <c r="S172" s="248"/>
      <c r="T172" s="248"/>
      <c r="U172" s="248"/>
      <c r="V172" s="248"/>
      <c r="W172" s="248"/>
      <c r="X172" s="249"/>
      <c r="Y172" s="12"/>
      <c r="Z172" s="12"/>
      <c r="AA172" s="12"/>
      <c r="AB172" s="12"/>
      <c r="AC172" s="12"/>
      <c r="AD172" s="12"/>
      <c r="AE172" s="12"/>
      <c r="AT172" s="250" t="s">
        <v>163</v>
      </c>
      <c r="AU172" s="250" t="s">
        <v>85</v>
      </c>
      <c r="AV172" s="12" t="s">
        <v>85</v>
      </c>
      <c r="AW172" s="12" t="s">
        <v>5</v>
      </c>
      <c r="AX172" s="12" t="s">
        <v>83</v>
      </c>
      <c r="AY172" s="250" t="s">
        <v>156</v>
      </c>
    </row>
    <row r="173" s="2" customFormat="1" ht="24.15" customHeight="1">
      <c r="A173" s="39"/>
      <c r="B173" s="40"/>
      <c r="C173" s="264" t="s">
        <v>85</v>
      </c>
      <c r="D173" s="264" t="s">
        <v>291</v>
      </c>
      <c r="E173" s="265" t="s">
        <v>1738</v>
      </c>
      <c r="F173" s="266" t="s">
        <v>1739</v>
      </c>
      <c r="G173" s="267" t="s">
        <v>237</v>
      </c>
      <c r="H173" s="268">
        <v>4.5</v>
      </c>
      <c r="I173" s="269"/>
      <c r="J173" s="270"/>
      <c r="K173" s="271">
        <f>ROUND(P173*H173,2)</f>
        <v>0</v>
      </c>
      <c r="L173" s="266" t="s">
        <v>198</v>
      </c>
      <c r="M173" s="272"/>
      <c r="N173" s="273" t="s">
        <v>1</v>
      </c>
      <c r="O173" s="233" t="s">
        <v>38</v>
      </c>
      <c r="P173" s="234">
        <f>I173+J173</f>
        <v>0</v>
      </c>
      <c r="Q173" s="234">
        <f>ROUND(I173*H173,2)</f>
        <v>0</v>
      </c>
      <c r="R173" s="234">
        <f>ROUND(J173*H173,2)</f>
        <v>0</v>
      </c>
      <c r="S173" s="92"/>
      <c r="T173" s="235">
        <f>S173*H173</f>
        <v>0</v>
      </c>
      <c r="U173" s="235">
        <v>2.4289999999999998</v>
      </c>
      <c r="V173" s="235">
        <f>U173*H173</f>
        <v>10.930499999999999</v>
      </c>
      <c r="W173" s="235">
        <v>0</v>
      </c>
      <c r="X173" s="236">
        <f>W173*H173</f>
        <v>0</v>
      </c>
      <c r="Y173" s="39"/>
      <c r="Z173" s="39"/>
      <c r="AA173" s="39"/>
      <c r="AB173" s="39"/>
      <c r="AC173" s="39"/>
      <c r="AD173" s="39"/>
      <c r="AE173" s="39"/>
      <c r="AR173" s="237" t="s">
        <v>1740</v>
      </c>
      <c r="AT173" s="237" t="s">
        <v>291</v>
      </c>
      <c r="AU173" s="237" t="s">
        <v>85</v>
      </c>
      <c r="AY173" s="18" t="s">
        <v>156</v>
      </c>
      <c r="BE173" s="238">
        <f>IF(O173="základní",K173,0)</f>
        <v>0</v>
      </c>
      <c r="BF173" s="238">
        <f>IF(O173="snížená",K173,0)</f>
        <v>0</v>
      </c>
      <c r="BG173" s="238">
        <f>IF(O173="zákl. přenesená",K173,0)</f>
        <v>0</v>
      </c>
      <c r="BH173" s="238">
        <f>IF(O173="sníž. přenesená",K173,0)</f>
        <v>0</v>
      </c>
      <c r="BI173" s="238">
        <f>IF(O173="nulová",K173,0)</f>
        <v>0</v>
      </c>
      <c r="BJ173" s="18" t="s">
        <v>83</v>
      </c>
      <c r="BK173" s="238">
        <f>ROUND(P173*H173,2)</f>
        <v>0</v>
      </c>
      <c r="BL173" s="18" t="s">
        <v>720</v>
      </c>
      <c r="BM173" s="237" t="s">
        <v>1741</v>
      </c>
    </row>
    <row r="174" s="12" customFormat="1">
      <c r="A174" s="12"/>
      <c r="B174" s="239"/>
      <c r="C174" s="240"/>
      <c r="D174" s="241" t="s">
        <v>163</v>
      </c>
      <c r="E174" s="242" t="s">
        <v>1</v>
      </c>
      <c r="F174" s="243" t="s">
        <v>1737</v>
      </c>
      <c r="G174" s="240"/>
      <c r="H174" s="244">
        <v>4.5</v>
      </c>
      <c r="I174" s="245"/>
      <c r="J174" s="245"/>
      <c r="K174" s="240"/>
      <c r="L174" s="240"/>
      <c r="M174" s="246"/>
      <c r="N174" s="247"/>
      <c r="O174" s="248"/>
      <c r="P174" s="248"/>
      <c r="Q174" s="248"/>
      <c r="R174" s="248"/>
      <c r="S174" s="248"/>
      <c r="T174" s="248"/>
      <c r="U174" s="248"/>
      <c r="V174" s="248"/>
      <c r="W174" s="248"/>
      <c r="X174" s="249"/>
      <c r="Y174" s="12"/>
      <c r="Z174" s="12"/>
      <c r="AA174" s="12"/>
      <c r="AB174" s="12"/>
      <c r="AC174" s="12"/>
      <c r="AD174" s="12"/>
      <c r="AE174" s="12"/>
      <c r="AT174" s="250" t="s">
        <v>163</v>
      </c>
      <c r="AU174" s="250" t="s">
        <v>85</v>
      </c>
      <c r="AV174" s="12" t="s">
        <v>85</v>
      </c>
      <c r="AW174" s="12" t="s">
        <v>5</v>
      </c>
      <c r="AX174" s="12" t="s">
        <v>83</v>
      </c>
      <c r="AY174" s="250" t="s">
        <v>156</v>
      </c>
    </row>
    <row r="175" s="2" customFormat="1" ht="24.15" customHeight="1">
      <c r="A175" s="39"/>
      <c r="B175" s="40"/>
      <c r="C175" s="225" t="s">
        <v>211</v>
      </c>
      <c r="D175" s="225" t="s">
        <v>157</v>
      </c>
      <c r="E175" s="226" t="s">
        <v>1742</v>
      </c>
      <c r="F175" s="227" t="s">
        <v>1743</v>
      </c>
      <c r="G175" s="228" t="s">
        <v>227</v>
      </c>
      <c r="H175" s="229">
        <v>153</v>
      </c>
      <c r="I175" s="230"/>
      <c r="J175" s="230"/>
      <c r="K175" s="231">
        <f>ROUND(P175*H175,2)</f>
        <v>0</v>
      </c>
      <c r="L175" s="227" t="s">
        <v>198</v>
      </c>
      <c r="M175" s="45"/>
      <c r="N175" s="232" t="s">
        <v>1</v>
      </c>
      <c r="O175" s="233" t="s">
        <v>38</v>
      </c>
      <c r="P175" s="234">
        <f>I175+J175</f>
        <v>0</v>
      </c>
      <c r="Q175" s="234">
        <f>ROUND(I175*H175,2)</f>
        <v>0</v>
      </c>
      <c r="R175" s="234">
        <f>ROUND(J175*H175,2)</f>
        <v>0</v>
      </c>
      <c r="S175" s="92"/>
      <c r="T175" s="235">
        <f>S175*H175</f>
        <v>0</v>
      </c>
      <c r="U175" s="235">
        <v>0.26000000000000001</v>
      </c>
      <c r="V175" s="235">
        <f>U175*H175</f>
        <v>39.780000000000001</v>
      </c>
      <c r="W175" s="235">
        <v>0</v>
      </c>
      <c r="X175" s="236">
        <f>W175*H175</f>
        <v>0</v>
      </c>
      <c r="Y175" s="39"/>
      <c r="Z175" s="39"/>
      <c r="AA175" s="39"/>
      <c r="AB175" s="39"/>
      <c r="AC175" s="39"/>
      <c r="AD175" s="39"/>
      <c r="AE175" s="39"/>
      <c r="AR175" s="237" t="s">
        <v>720</v>
      </c>
      <c r="AT175" s="237" t="s">
        <v>157</v>
      </c>
      <c r="AU175" s="237" t="s">
        <v>85</v>
      </c>
      <c r="AY175" s="18" t="s">
        <v>156</v>
      </c>
      <c r="BE175" s="238">
        <f>IF(O175="základní",K175,0)</f>
        <v>0</v>
      </c>
      <c r="BF175" s="238">
        <f>IF(O175="snížená",K175,0)</f>
        <v>0</v>
      </c>
      <c r="BG175" s="238">
        <f>IF(O175="zákl. přenesená",K175,0)</f>
        <v>0</v>
      </c>
      <c r="BH175" s="238">
        <f>IF(O175="sníž. přenesená",K175,0)</f>
        <v>0</v>
      </c>
      <c r="BI175" s="238">
        <f>IF(O175="nulová",K175,0)</f>
        <v>0</v>
      </c>
      <c r="BJ175" s="18" t="s">
        <v>83</v>
      </c>
      <c r="BK175" s="238">
        <f>ROUND(P175*H175,2)</f>
        <v>0</v>
      </c>
      <c r="BL175" s="18" t="s">
        <v>720</v>
      </c>
      <c r="BM175" s="237" t="s">
        <v>1744</v>
      </c>
    </row>
    <row r="176" s="12" customFormat="1">
      <c r="A176" s="12"/>
      <c r="B176" s="239"/>
      <c r="C176" s="240"/>
      <c r="D176" s="241" t="s">
        <v>163</v>
      </c>
      <c r="E176" s="242" t="s">
        <v>1</v>
      </c>
      <c r="F176" s="243" t="s">
        <v>1721</v>
      </c>
      <c r="G176" s="240"/>
      <c r="H176" s="244">
        <v>153</v>
      </c>
      <c r="I176" s="245"/>
      <c r="J176" s="245"/>
      <c r="K176" s="240"/>
      <c r="L176" s="240"/>
      <c r="M176" s="246"/>
      <c r="N176" s="247"/>
      <c r="O176" s="248"/>
      <c r="P176" s="248"/>
      <c r="Q176" s="248"/>
      <c r="R176" s="248"/>
      <c r="S176" s="248"/>
      <c r="T176" s="248"/>
      <c r="U176" s="248"/>
      <c r="V176" s="248"/>
      <c r="W176" s="248"/>
      <c r="X176" s="249"/>
      <c r="Y176" s="12"/>
      <c r="Z176" s="12"/>
      <c r="AA176" s="12"/>
      <c r="AB176" s="12"/>
      <c r="AC176" s="12"/>
      <c r="AD176" s="12"/>
      <c r="AE176" s="12"/>
      <c r="AT176" s="250" t="s">
        <v>163</v>
      </c>
      <c r="AU176" s="250" t="s">
        <v>85</v>
      </c>
      <c r="AV176" s="12" t="s">
        <v>85</v>
      </c>
      <c r="AW176" s="12" t="s">
        <v>5</v>
      </c>
      <c r="AX176" s="12" t="s">
        <v>83</v>
      </c>
      <c r="AY176" s="250" t="s">
        <v>156</v>
      </c>
    </row>
    <row r="177" s="2" customFormat="1" ht="24.15" customHeight="1">
      <c r="A177" s="39"/>
      <c r="B177" s="40"/>
      <c r="C177" s="264" t="s">
        <v>201</v>
      </c>
      <c r="D177" s="264" t="s">
        <v>291</v>
      </c>
      <c r="E177" s="265" t="s">
        <v>1745</v>
      </c>
      <c r="F177" s="266" t="s">
        <v>1746</v>
      </c>
      <c r="G177" s="267" t="s">
        <v>274</v>
      </c>
      <c r="H177" s="268">
        <v>25.245000000000001</v>
      </c>
      <c r="I177" s="269"/>
      <c r="J177" s="270"/>
      <c r="K177" s="271">
        <f>ROUND(P177*H177,2)</f>
        <v>0</v>
      </c>
      <c r="L177" s="266" t="s">
        <v>198</v>
      </c>
      <c r="M177" s="272"/>
      <c r="N177" s="273" t="s">
        <v>1</v>
      </c>
      <c r="O177" s="233" t="s">
        <v>38</v>
      </c>
      <c r="P177" s="234">
        <f>I177+J177</f>
        <v>0</v>
      </c>
      <c r="Q177" s="234">
        <f>ROUND(I177*H177,2)</f>
        <v>0</v>
      </c>
      <c r="R177" s="234">
        <f>ROUND(J177*H177,2)</f>
        <v>0</v>
      </c>
      <c r="S177" s="92"/>
      <c r="T177" s="235">
        <f>S177*H177</f>
        <v>0</v>
      </c>
      <c r="U177" s="235">
        <v>1</v>
      </c>
      <c r="V177" s="235">
        <f>U177*H177</f>
        <v>25.245000000000001</v>
      </c>
      <c r="W177" s="235">
        <v>0</v>
      </c>
      <c r="X177" s="236">
        <f>W177*H177</f>
        <v>0</v>
      </c>
      <c r="Y177" s="39"/>
      <c r="Z177" s="39"/>
      <c r="AA177" s="39"/>
      <c r="AB177" s="39"/>
      <c r="AC177" s="39"/>
      <c r="AD177" s="39"/>
      <c r="AE177" s="39"/>
      <c r="AR177" s="237" t="s">
        <v>266</v>
      </c>
      <c r="AT177" s="237" t="s">
        <v>291</v>
      </c>
      <c r="AU177" s="237" t="s">
        <v>85</v>
      </c>
      <c r="AY177" s="18" t="s">
        <v>156</v>
      </c>
      <c r="BE177" s="238">
        <f>IF(O177="základní",K177,0)</f>
        <v>0</v>
      </c>
      <c r="BF177" s="238">
        <f>IF(O177="snížená",K177,0)</f>
        <v>0</v>
      </c>
      <c r="BG177" s="238">
        <f>IF(O177="zákl. přenesená",K177,0)</f>
        <v>0</v>
      </c>
      <c r="BH177" s="238">
        <f>IF(O177="sníž. přenesená",K177,0)</f>
        <v>0</v>
      </c>
      <c r="BI177" s="238">
        <f>IF(O177="nulová",K177,0)</f>
        <v>0</v>
      </c>
      <c r="BJ177" s="18" t="s">
        <v>83</v>
      </c>
      <c r="BK177" s="238">
        <f>ROUND(P177*H177,2)</f>
        <v>0</v>
      </c>
      <c r="BL177" s="18" t="s">
        <v>173</v>
      </c>
      <c r="BM177" s="237" t="s">
        <v>1747</v>
      </c>
    </row>
    <row r="178" s="12" customFormat="1">
      <c r="A178" s="12"/>
      <c r="B178" s="239"/>
      <c r="C178" s="240"/>
      <c r="D178" s="241" t="s">
        <v>163</v>
      </c>
      <c r="E178" s="242" t="s">
        <v>1</v>
      </c>
      <c r="F178" s="243" t="s">
        <v>1748</v>
      </c>
      <c r="G178" s="240"/>
      <c r="H178" s="244">
        <v>25.245000000000001</v>
      </c>
      <c r="I178" s="245"/>
      <c r="J178" s="245"/>
      <c r="K178" s="240"/>
      <c r="L178" s="240"/>
      <c r="M178" s="246"/>
      <c r="N178" s="247"/>
      <c r="O178" s="248"/>
      <c r="P178" s="248"/>
      <c r="Q178" s="248"/>
      <c r="R178" s="248"/>
      <c r="S178" s="248"/>
      <c r="T178" s="248"/>
      <c r="U178" s="248"/>
      <c r="V178" s="248"/>
      <c r="W178" s="248"/>
      <c r="X178" s="249"/>
      <c r="Y178" s="12"/>
      <c r="Z178" s="12"/>
      <c r="AA178" s="12"/>
      <c r="AB178" s="12"/>
      <c r="AC178" s="12"/>
      <c r="AD178" s="12"/>
      <c r="AE178" s="12"/>
      <c r="AT178" s="250" t="s">
        <v>163</v>
      </c>
      <c r="AU178" s="250" t="s">
        <v>85</v>
      </c>
      <c r="AV178" s="12" t="s">
        <v>85</v>
      </c>
      <c r="AW178" s="12" t="s">
        <v>5</v>
      </c>
      <c r="AX178" s="12" t="s">
        <v>83</v>
      </c>
      <c r="AY178" s="250" t="s">
        <v>156</v>
      </c>
    </row>
    <row r="179" s="2" customFormat="1">
      <c r="A179" s="39"/>
      <c r="B179" s="40"/>
      <c r="C179" s="225" t="s">
        <v>206</v>
      </c>
      <c r="D179" s="225" t="s">
        <v>157</v>
      </c>
      <c r="E179" s="226" t="s">
        <v>1749</v>
      </c>
      <c r="F179" s="227" t="s">
        <v>1750</v>
      </c>
      <c r="G179" s="228" t="s">
        <v>227</v>
      </c>
      <c r="H179" s="229">
        <v>153</v>
      </c>
      <c r="I179" s="230"/>
      <c r="J179" s="230"/>
      <c r="K179" s="231">
        <f>ROUND(P179*H179,2)</f>
        <v>0</v>
      </c>
      <c r="L179" s="227" t="s">
        <v>198</v>
      </c>
      <c r="M179" s="45"/>
      <c r="N179" s="232" t="s">
        <v>1</v>
      </c>
      <c r="O179" s="233" t="s">
        <v>38</v>
      </c>
      <c r="P179" s="234">
        <f>I179+J179</f>
        <v>0</v>
      </c>
      <c r="Q179" s="234">
        <f>ROUND(I179*H179,2)</f>
        <v>0</v>
      </c>
      <c r="R179" s="234">
        <f>ROUND(J179*H179,2)</f>
        <v>0</v>
      </c>
      <c r="S179" s="92"/>
      <c r="T179" s="235">
        <f>S179*H179</f>
        <v>0</v>
      </c>
      <c r="U179" s="235">
        <v>9.0000000000000006E-05</v>
      </c>
      <c r="V179" s="235">
        <f>U179*H179</f>
        <v>0.013770000000000001</v>
      </c>
      <c r="W179" s="235">
        <v>0</v>
      </c>
      <c r="X179" s="236">
        <f>W179*H179</f>
        <v>0</v>
      </c>
      <c r="Y179" s="39"/>
      <c r="Z179" s="39"/>
      <c r="AA179" s="39"/>
      <c r="AB179" s="39"/>
      <c r="AC179" s="39"/>
      <c r="AD179" s="39"/>
      <c r="AE179" s="39"/>
      <c r="AR179" s="237" t="s">
        <v>720</v>
      </c>
      <c r="AT179" s="237" t="s">
        <v>157</v>
      </c>
      <c r="AU179" s="237" t="s">
        <v>85</v>
      </c>
      <c r="AY179" s="18" t="s">
        <v>156</v>
      </c>
      <c r="BE179" s="238">
        <f>IF(O179="základní",K179,0)</f>
        <v>0</v>
      </c>
      <c r="BF179" s="238">
        <f>IF(O179="snížená",K179,0)</f>
        <v>0</v>
      </c>
      <c r="BG179" s="238">
        <f>IF(O179="zákl. přenesená",K179,0)</f>
        <v>0</v>
      </c>
      <c r="BH179" s="238">
        <f>IF(O179="sníž. přenesená",K179,0)</f>
        <v>0</v>
      </c>
      <c r="BI179" s="238">
        <f>IF(O179="nulová",K179,0)</f>
        <v>0</v>
      </c>
      <c r="BJ179" s="18" t="s">
        <v>83</v>
      </c>
      <c r="BK179" s="238">
        <f>ROUND(P179*H179,2)</f>
        <v>0</v>
      </c>
      <c r="BL179" s="18" t="s">
        <v>720</v>
      </c>
      <c r="BM179" s="237" t="s">
        <v>1751</v>
      </c>
    </row>
    <row r="180" s="12" customFormat="1">
      <c r="A180" s="12"/>
      <c r="B180" s="239"/>
      <c r="C180" s="240"/>
      <c r="D180" s="241" t="s">
        <v>163</v>
      </c>
      <c r="E180" s="242" t="s">
        <v>1</v>
      </c>
      <c r="F180" s="243" t="s">
        <v>1721</v>
      </c>
      <c r="G180" s="240"/>
      <c r="H180" s="244">
        <v>153</v>
      </c>
      <c r="I180" s="245"/>
      <c r="J180" s="245"/>
      <c r="K180" s="240"/>
      <c r="L180" s="240"/>
      <c r="M180" s="246"/>
      <c r="N180" s="310"/>
      <c r="O180" s="311"/>
      <c r="P180" s="311"/>
      <c r="Q180" s="311"/>
      <c r="R180" s="311"/>
      <c r="S180" s="311"/>
      <c r="T180" s="311"/>
      <c r="U180" s="311"/>
      <c r="V180" s="311"/>
      <c r="W180" s="311"/>
      <c r="X180" s="312"/>
      <c r="Y180" s="12"/>
      <c r="Z180" s="12"/>
      <c r="AA180" s="12"/>
      <c r="AB180" s="12"/>
      <c r="AC180" s="12"/>
      <c r="AD180" s="12"/>
      <c r="AE180" s="12"/>
      <c r="AT180" s="250" t="s">
        <v>163</v>
      </c>
      <c r="AU180" s="250" t="s">
        <v>85</v>
      </c>
      <c r="AV180" s="12" t="s">
        <v>85</v>
      </c>
      <c r="AW180" s="12" t="s">
        <v>5</v>
      </c>
      <c r="AX180" s="12" t="s">
        <v>83</v>
      </c>
      <c r="AY180" s="250" t="s">
        <v>156</v>
      </c>
    </row>
    <row r="181" s="2" customFormat="1" ht="6.96" customHeight="1">
      <c r="A181" s="39"/>
      <c r="B181" s="67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45"/>
      <c r="N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</row>
  </sheetData>
  <sheetProtection sheet="1" autoFilter="0" formatColumns="0" formatRows="0" objects="1" scenarios="1" spinCount="100000" saltValue="v8pdDo3QiFyuxFJBJlRrXnU9uqRbsR8uZOpr/AFPAcpgpjiDqHOrS3m6L5gKtqZf5+ahZcZPc1dpp3WS132+LA==" hashValue="/yBGBl+Bwd3t0KAjvxehM7OcLQXEeKpxMI9Rn86d0UQ9MqA9SY7eXFYUDXDr0jEJqrZiqZ0p6sZchYpUbmGsqg==" algorithmName="SHA-512" password="CC35"/>
  <autoFilter ref="C124:L180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123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21"/>
      <c r="AT3" s="18" t="s">
        <v>75</v>
      </c>
    </row>
    <row r="4" s="1" customFormat="1" ht="24.96" customHeight="1">
      <c r="B4" s="21"/>
      <c r="D4" s="152" t="s">
        <v>124</v>
      </c>
      <c r="M4" s="21"/>
      <c r="N4" s="153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4" t="s">
        <v>17</v>
      </c>
      <c r="M6" s="21"/>
    </row>
    <row r="7" s="1" customFormat="1" ht="26.25" customHeight="1">
      <c r="B7" s="21"/>
      <c r="E7" s="155" t="str">
        <f>'Rekapitulace stavby'!K6</f>
        <v>NPK a.s., Pardubická nemocnice, rozšíření parkovací kapacity Kyjevská, Pardubice</v>
      </c>
      <c r="F7" s="154"/>
      <c r="G7" s="154"/>
      <c r="H7" s="154"/>
      <c r="M7" s="21"/>
    </row>
    <row r="8" s="2" customFormat="1" ht="12" customHeight="1">
      <c r="A8" s="39"/>
      <c r="B8" s="45"/>
      <c r="C8" s="39"/>
      <c r="D8" s="154" t="s">
        <v>125</v>
      </c>
      <c r="E8" s="39"/>
      <c r="F8" s="39"/>
      <c r="G8" s="39"/>
      <c r="H8" s="39"/>
      <c r="I8" s="39"/>
      <c r="J8" s="39"/>
      <c r="K8" s="39"/>
      <c r="L8" s="39"/>
      <c r="M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6" t="s">
        <v>1752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4" t="s">
        <v>19</v>
      </c>
      <c r="E11" s="39"/>
      <c r="F11" s="145" t="s">
        <v>1</v>
      </c>
      <c r="G11" s="39"/>
      <c r="H11" s="39"/>
      <c r="I11" s="154" t="s">
        <v>20</v>
      </c>
      <c r="J11" s="145" t="s">
        <v>1</v>
      </c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4" t="s">
        <v>21</v>
      </c>
      <c r="E12" s="39"/>
      <c r="F12" s="145" t="s">
        <v>22</v>
      </c>
      <c r="G12" s="39"/>
      <c r="H12" s="39"/>
      <c r="I12" s="154" t="s">
        <v>23</v>
      </c>
      <c r="J12" s="157" t="str">
        <f>'Rekapitulace stavby'!AN8</f>
        <v>30. 1. 2025</v>
      </c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4" t="s">
        <v>25</v>
      </c>
      <c r="E14" s="39"/>
      <c r="F14" s="39"/>
      <c r="G14" s="39"/>
      <c r="H14" s="39"/>
      <c r="I14" s="154" t="s">
        <v>26</v>
      </c>
      <c r="J14" s="145" t="s">
        <v>1</v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22</v>
      </c>
      <c r="F15" s="39"/>
      <c r="G15" s="39"/>
      <c r="H15" s="39"/>
      <c r="I15" s="154" t="s">
        <v>27</v>
      </c>
      <c r="J15" s="145" t="s">
        <v>1</v>
      </c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4" t="s">
        <v>28</v>
      </c>
      <c r="E17" s="39"/>
      <c r="F17" s="39"/>
      <c r="G17" s="39"/>
      <c r="H17" s="39"/>
      <c r="I17" s="154" t="s">
        <v>26</v>
      </c>
      <c r="J17" s="34" t="str">
        <f>'Rekapitulace stavby'!AN13</f>
        <v>Vyplň údaj</v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54" t="s">
        <v>27</v>
      </c>
      <c r="J18" s="34" t="str">
        <f>'Rekapitulace stavby'!AN14</f>
        <v>Vyplň údaj</v>
      </c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4" t="s">
        <v>30</v>
      </c>
      <c r="E20" s="39"/>
      <c r="F20" s="39"/>
      <c r="G20" s="39"/>
      <c r="H20" s="39"/>
      <c r="I20" s="154" t="s">
        <v>26</v>
      </c>
      <c r="J20" s="145" t="s">
        <v>1</v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22</v>
      </c>
      <c r="F21" s="39"/>
      <c r="G21" s="39"/>
      <c r="H21" s="39"/>
      <c r="I21" s="154" t="s">
        <v>27</v>
      </c>
      <c r="J21" s="145" t="s">
        <v>1</v>
      </c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4" t="s">
        <v>31</v>
      </c>
      <c r="E23" s="39"/>
      <c r="F23" s="39"/>
      <c r="G23" s="39"/>
      <c r="H23" s="39"/>
      <c r="I23" s="154" t="s">
        <v>26</v>
      </c>
      <c r="J23" s="145" t="s">
        <v>1</v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22</v>
      </c>
      <c r="F24" s="39"/>
      <c r="G24" s="39"/>
      <c r="H24" s="39"/>
      <c r="I24" s="154" t="s">
        <v>27</v>
      </c>
      <c r="J24" s="145" t="s">
        <v>1</v>
      </c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4" t="s">
        <v>32</v>
      </c>
      <c r="E26" s="39"/>
      <c r="F26" s="39"/>
      <c r="G26" s="39"/>
      <c r="H26" s="39"/>
      <c r="I26" s="39"/>
      <c r="J26" s="39"/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8"/>
      <c r="B27" s="159"/>
      <c r="C27" s="158"/>
      <c r="D27" s="158"/>
      <c r="E27" s="160" t="s">
        <v>1</v>
      </c>
      <c r="F27" s="160"/>
      <c r="G27" s="160"/>
      <c r="H27" s="160"/>
      <c r="I27" s="158"/>
      <c r="J27" s="158"/>
      <c r="K27" s="158"/>
      <c r="L27" s="158"/>
      <c r="M27" s="161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2"/>
      <c r="E29" s="162"/>
      <c r="F29" s="162"/>
      <c r="G29" s="162"/>
      <c r="H29" s="162"/>
      <c r="I29" s="162"/>
      <c r="J29" s="162"/>
      <c r="K29" s="162"/>
      <c r="L29" s="162"/>
      <c r="M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>
      <c r="A30" s="39"/>
      <c r="B30" s="45"/>
      <c r="C30" s="39"/>
      <c r="D30" s="39"/>
      <c r="E30" s="154" t="s">
        <v>127</v>
      </c>
      <c r="F30" s="39"/>
      <c r="G30" s="39"/>
      <c r="H30" s="39"/>
      <c r="I30" s="39"/>
      <c r="J30" s="39"/>
      <c r="K30" s="163">
        <f>I96</f>
        <v>0</v>
      </c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>
      <c r="A31" s="39"/>
      <c r="B31" s="45"/>
      <c r="C31" s="39"/>
      <c r="D31" s="39"/>
      <c r="E31" s="154" t="s">
        <v>128</v>
      </c>
      <c r="F31" s="39"/>
      <c r="G31" s="39"/>
      <c r="H31" s="39"/>
      <c r="I31" s="39"/>
      <c r="J31" s="39"/>
      <c r="K31" s="163">
        <f>J96</f>
        <v>0</v>
      </c>
      <c r="L31" s="39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4" t="s">
        <v>33</v>
      </c>
      <c r="E32" s="39"/>
      <c r="F32" s="39"/>
      <c r="G32" s="39"/>
      <c r="H32" s="39"/>
      <c r="I32" s="39"/>
      <c r="J32" s="39"/>
      <c r="K32" s="165">
        <f>ROUND(K118, 2)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2"/>
      <c r="E33" s="162"/>
      <c r="F33" s="162"/>
      <c r="G33" s="162"/>
      <c r="H33" s="162"/>
      <c r="I33" s="162"/>
      <c r="J33" s="162"/>
      <c r="K33" s="162"/>
      <c r="L33" s="162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6" t="s">
        <v>35</v>
      </c>
      <c r="G34" s="39"/>
      <c r="H34" s="39"/>
      <c r="I34" s="166" t="s">
        <v>34</v>
      </c>
      <c r="J34" s="39"/>
      <c r="K34" s="166" t="s">
        <v>36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7" t="s">
        <v>37</v>
      </c>
      <c r="E35" s="154" t="s">
        <v>38</v>
      </c>
      <c r="F35" s="163">
        <f>ROUND((SUM(BE118:BE150)),  2)</f>
        <v>0</v>
      </c>
      <c r="G35" s="39"/>
      <c r="H35" s="39"/>
      <c r="I35" s="168">
        <v>0.20999999999999999</v>
      </c>
      <c r="J35" s="39"/>
      <c r="K35" s="163">
        <f>ROUND(((SUM(BE118:BE150))*I35),  2)</f>
        <v>0</v>
      </c>
      <c r="L35" s="39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4" t="s">
        <v>39</v>
      </c>
      <c r="F36" s="163">
        <f>ROUND((SUM(BF118:BF150)),  2)</f>
        <v>0</v>
      </c>
      <c r="G36" s="39"/>
      <c r="H36" s="39"/>
      <c r="I36" s="168">
        <v>0.12</v>
      </c>
      <c r="J36" s="39"/>
      <c r="K36" s="163">
        <f>ROUND(((SUM(BF118:BF150))*I36),  2)</f>
        <v>0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4" t="s">
        <v>40</v>
      </c>
      <c r="F37" s="163">
        <f>ROUND((SUM(BG118:BG150)),  2)</f>
        <v>0</v>
      </c>
      <c r="G37" s="39"/>
      <c r="H37" s="39"/>
      <c r="I37" s="168">
        <v>0.20999999999999999</v>
      </c>
      <c r="J37" s="39"/>
      <c r="K37" s="163">
        <f>0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4" t="s">
        <v>41</v>
      </c>
      <c r="F38" s="163">
        <f>ROUND((SUM(BH118:BH150)),  2)</f>
        <v>0</v>
      </c>
      <c r="G38" s="39"/>
      <c r="H38" s="39"/>
      <c r="I38" s="168">
        <v>0.12</v>
      </c>
      <c r="J38" s="39"/>
      <c r="K38" s="163">
        <f>0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4" t="s">
        <v>42</v>
      </c>
      <c r="F39" s="163">
        <f>ROUND((SUM(BI118:BI150)),  2)</f>
        <v>0</v>
      </c>
      <c r="G39" s="39"/>
      <c r="H39" s="39"/>
      <c r="I39" s="168">
        <v>0</v>
      </c>
      <c r="J39" s="39"/>
      <c r="K39" s="163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9"/>
      <c r="D41" s="170" t="s">
        <v>43</v>
      </c>
      <c r="E41" s="171"/>
      <c r="F41" s="171"/>
      <c r="G41" s="172" t="s">
        <v>44</v>
      </c>
      <c r="H41" s="173" t="s">
        <v>45</v>
      </c>
      <c r="I41" s="171"/>
      <c r="J41" s="171"/>
      <c r="K41" s="174">
        <f>SUM(K32:K39)</f>
        <v>0</v>
      </c>
      <c r="L41" s="175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M43" s="21"/>
    </row>
    <row r="44" s="1" customFormat="1" ht="14.4" customHeight="1">
      <c r="B44" s="21"/>
      <c r="M44" s="21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6" t="s">
        <v>46</v>
      </c>
      <c r="E50" s="177"/>
      <c r="F50" s="177"/>
      <c r="G50" s="176" t="s">
        <v>47</v>
      </c>
      <c r="H50" s="177"/>
      <c r="I50" s="177"/>
      <c r="J50" s="177"/>
      <c r="K50" s="177"/>
      <c r="L50" s="177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8" t="s">
        <v>48</v>
      </c>
      <c r="E61" s="179"/>
      <c r="F61" s="180" t="s">
        <v>49</v>
      </c>
      <c r="G61" s="178" t="s">
        <v>48</v>
      </c>
      <c r="H61" s="179"/>
      <c r="I61" s="179"/>
      <c r="J61" s="181" t="s">
        <v>49</v>
      </c>
      <c r="K61" s="179"/>
      <c r="L61" s="179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6" t="s">
        <v>50</v>
      </c>
      <c r="E65" s="182"/>
      <c r="F65" s="182"/>
      <c r="G65" s="176" t="s">
        <v>51</v>
      </c>
      <c r="H65" s="182"/>
      <c r="I65" s="182"/>
      <c r="J65" s="182"/>
      <c r="K65" s="182"/>
      <c r="L65" s="182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8" t="s">
        <v>48</v>
      </c>
      <c r="E76" s="179"/>
      <c r="F76" s="180" t="s">
        <v>49</v>
      </c>
      <c r="G76" s="178" t="s">
        <v>48</v>
      </c>
      <c r="H76" s="179"/>
      <c r="I76" s="179"/>
      <c r="J76" s="181" t="s">
        <v>49</v>
      </c>
      <c r="K76" s="179"/>
      <c r="L76" s="179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129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7" t="str">
        <f>E7</f>
        <v>NPK a.s., Pardubická nemocnice, rozšíření parkovací kapacity Kyjevská, Pardubice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125</v>
      </c>
      <c r="D86" s="41"/>
      <c r="E86" s="41"/>
      <c r="F86" s="41"/>
      <c r="G86" s="41"/>
      <c r="H86" s="41"/>
      <c r="I86" s="41"/>
      <c r="J86" s="41"/>
      <c r="K86" s="41"/>
      <c r="L86" s="41"/>
      <c r="M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801 - Objekty úpravy území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 xml:space="preserve"> </v>
      </c>
      <c r="G89" s="41"/>
      <c r="H89" s="41"/>
      <c r="I89" s="33" t="s">
        <v>23</v>
      </c>
      <c r="J89" s="80" t="str">
        <f>IF(J12="","",J12)</f>
        <v>30. 1. 2025</v>
      </c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8" t="s">
        <v>130</v>
      </c>
      <c r="D94" s="189"/>
      <c r="E94" s="189"/>
      <c r="F94" s="189"/>
      <c r="G94" s="189"/>
      <c r="H94" s="189"/>
      <c r="I94" s="190" t="s">
        <v>131</v>
      </c>
      <c r="J94" s="190" t="s">
        <v>132</v>
      </c>
      <c r="K94" s="190" t="s">
        <v>133</v>
      </c>
      <c r="L94" s="189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91" t="s">
        <v>134</v>
      </c>
      <c r="D96" s="41"/>
      <c r="E96" s="41"/>
      <c r="F96" s="41"/>
      <c r="G96" s="41"/>
      <c r="H96" s="41"/>
      <c r="I96" s="111">
        <f>Q118</f>
        <v>0</v>
      </c>
      <c r="J96" s="111">
        <f>R118</f>
        <v>0</v>
      </c>
      <c r="K96" s="111">
        <f>K118</f>
        <v>0</v>
      </c>
      <c r="L96" s="41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135</v>
      </c>
    </row>
    <row r="97" s="9" customFormat="1" ht="24.96" customHeight="1">
      <c r="A97" s="9"/>
      <c r="B97" s="192"/>
      <c r="C97" s="193"/>
      <c r="D97" s="194" t="s">
        <v>183</v>
      </c>
      <c r="E97" s="195"/>
      <c r="F97" s="195"/>
      <c r="G97" s="195"/>
      <c r="H97" s="195"/>
      <c r="I97" s="196">
        <f>Q119</f>
        <v>0</v>
      </c>
      <c r="J97" s="196">
        <f>R119</f>
        <v>0</v>
      </c>
      <c r="K97" s="196">
        <f>K119</f>
        <v>0</v>
      </c>
      <c r="L97" s="193"/>
      <c r="M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57"/>
      <c r="C98" s="137"/>
      <c r="D98" s="258" t="s">
        <v>184</v>
      </c>
      <c r="E98" s="259"/>
      <c r="F98" s="259"/>
      <c r="G98" s="259"/>
      <c r="H98" s="259"/>
      <c r="I98" s="260">
        <f>Q120</f>
        <v>0</v>
      </c>
      <c r="J98" s="260">
        <f>R120</f>
        <v>0</v>
      </c>
      <c r="K98" s="260">
        <f>K120</f>
        <v>0</v>
      </c>
      <c r="L98" s="137"/>
      <c r="M98" s="261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137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17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6.25" customHeight="1">
      <c r="A108" s="39"/>
      <c r="B108" s="40"/>
      <c r="C108" s="41"/>
      <c r="D108" s="41"/>
      <c r="E108" s="187" t="str">
        <f>E7</f>
        <v>NPK a.s., Pardubická nemocnice, rozšíření parkovací kapacity Kyjevská, Pardubice</v>
      </c>
      <c r="F108" s="33"/>
      <c r="G108" s="33"/>
      <c r="H108" s="33"/>
      <c r="I108" s="41"/>
      <c r="J108" s="41"/>
      <c r="K108" s="41"/>
      <c r="L108" s="41"/>
      <c r="M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125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77" t="str">
        <f>E9</f>
        <v>SO 801 - Objekty úpravy území</v>
      </c>
      <c r="F110" s="41"/>
      <c r="G110" s="41"/>
      <c r="H110" s="41"/>
      <c r="I110" s="41"/>
      <c r="J110" s="41"/>
      <c r="K110" s="41"/>
      <c r="L110" s="41"/>
      <c r="M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21</v>
      </c>
      <c r="D112" s="41"/>
      <c r="E112" s="41"/>
      <c r="F112" s="28" t="str">
        <f>F12</f>
        <v xml:space="preserve"> </v>
      </c>
      <c r="G112" s="41"/>
      <c r="H112" s="41"/>
      <c r="I112" s="33" t="s">
        <v>23</v>
      </c>
      <c r="J112" s="80" t="str">
        <f>IF(J12="","",J12)</f>
        <v>30. 1. 2025</v>
      </c>
      <c r="K112" s="41"/>
      <c r="L112" s="41"/>
      <c r="M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25</v>
      </c>
      <c r="D114" s="41"/>
      <c r="E114" s="41"/>
      <c r="F114" s="28" t="str">
        <f>E15</f>
        <v xml:space="preserve"> </v>
      </c>
      <c r="G114" s="41"/>
      <c r="H114" s="41"/>
      <c r="I114" s="33" t="s">
        <v>30</v>
      </c>
      <c r="J114" s="37" t="str">
        <f>E21</f>
        <v xml:space="preserve"> </v>
      </c>
      <c r="K114" s="41"/>
      <c r="L114" s="41"/>
      <c r="M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28</v>
      </c>
      <c r="D115" s="41"/>
      <c r="E115" s="41"/>
      <c r="F115" s="28" t="str">
        <f>IF(E18="","",E18)</f>
        <v>Vyplň údaj</v>
      </c>
      <c r="G115" s="41"/>
      <c r="H115" s="41"/>
      <c r="I115" s="33" t="s">
        <v>31</v>
      </c>
      <c r="J115" s="37" t="str">
        <f>E24</f>
        <v xml:space="preserve"> </v>
      </c>
      <c r="K115" s="41"/>
      <c r="L115" s="41"/>
      <c r="M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0" customFormat="1" ht="29.28" customHeight="1">
      <c r="A117" s="198"/>
      <c r="B117" s="199"/>
      <c r="C117" s="200" t="s">
        <v>138</v>
      </c>
      <c r="D117" s="201" t="s">
        <v>58</v>
      </c>
      <c r="E117" s="201" t="s">
        <v>54</v>
      </c>
      <c r="F117" s="201" t="s">
        <v>55</v>
      </c>
      <c r="G117" s="201" t="s">
        <v>139</v>
      </c>
      <c r="H117" s="201" t="s">
        <v>140</v>
      </c>
      <c r="I117" s="201" t="s">
        <v>141</v>
      </c>
      <c r="J117" s="201" t="s">
        <v>142</v>
      </c>
      <c r="K117" s="201" t="s">
        <v>133</v>
      </c>
      <c r="L117" s="202" t="s">
        <v>143</v>
      </c>
      <c r="M117" s="203"/>
      <c r="N117" s="101" t="s">
        <v>1</v>
      </c>
      <c r="O117" s="102" t="s">
        <v>37</v>
      </c>
      <c r="P117" s="102" t="s">
        <v>144</v>
      </c>
      <c r="Q117" s="102" t="s">
        <v>145</v>
      </c>
      <c r="R117" s="102" t="s">
        <v>146</v>
      </c>
      <c r="S117" s="102" t="s">
        <v>147</v>
      </c>
      <c r="T117" s="102" t="s">
        <v>148</v>
      </c>
      <c r="U117" s="102" t="s">
        <v>149</v>
      </c>
      <c r="V117" s="102" t="s">
        <v>150</v>
      </c>
      <c r="W117" s="102" t="s">
        <v>151</v>
      </c>
      <c r="X117" s="103" t="s">
        <v>152</v>
      </c>
      <c r="Y117" s="198"/>
      <c r="Z117" s="198"/>
      <c r="AA117" s="198"/>
      <c r="AB117" s="198"/>
      <c r="AC117" s="198"/>
      <c r="AD117" s="198"/>
      <c r="AE117" s="198"/>
    </row>
    <row r="118" s="2" customFormat="1" ht="22.8" customHeight="1">
      <c r="A118" s="39"/>
      <c r="B118" s="40"/>
      <c r="C118" s="108" t="s">
        <v>153</v>
      </c>
      <c r="D118" s="41"/>
      <c r="E118" s="41"/>
      <c r="F118" s="41"/>
      <c r="G118" s="41"/>
      <c r="H118" s="41"/>
      <c r="I118" s="41"/>
      <c r="J118" s="41"/>
      <c r="K118" s="204">
        <f>BK118</f>
        <v>0</v>
      </c>
      <c r="L118" s="41"/>
      <c r="M118" s="45"/>
      <c r="N118" s="104"/>
      <c r="O118" s="205"/>
      <c r="P118" s="105"/>
      <c r="Q118" s="206">
        <f>Q119</f>
        <v>0</v>
      </c>
      <c r="R118" s="206">
        <f>R119</f>
        <v>0</v>
      </c>
      <c r="S118" s="105"/>
      <c r="T118" s="207">
        <f>T119</f>
        <v>0</v>
      </c>
      <c r="U118" s="105"/>
      <c r="V118" s="207">
        <f>V119</f>
        <v>0.0693</v>
      </c>
      <c r="W118" s="105"/>
      <c r="X118" s="208">
        <f>X119</f>
        <v>0</v>
      </c>
      <c r="Y118" s="39"/>
      <c r="Z118" s="39"/>
      <c r="AA118" s="39"/>
      <c r="AB118" s="39"/>
      <c r="AC118" s="39"/>
      <c r="AD118" s="39"/>
      <c r="AE118" s="39"/>
      <c r="AT118" s="18" t="s">
        <v>74</v>
      </c>
      <c r="AU118" s="18" t="s">
        <v>135</v>
      </c>
      <c r="BK118" s="209">
        <f>BK119</f>
        <v>0</v>
      </c>
    </row>
    <row r="119" s="11" customFormat="1" ht="25.92" customHeight="1">
      <c r="A119" s="11"/>
      <c r="B119" s="210"/>
      <c r="C119" s="211"/>
      <c r="D119" s="212" t="s">
        <v>74</v>
      </c>
      <c r="E119" s="213" t="s">
        <v>192</v>
      </c>
      <c r="F119" s="213" t="s">
        <v>193</v>
      </c>
      <c r="G119" s="211"/>
      <c r="H119" s="211"/>
      <c r="I119" s="214"/>
      <c r="J119" s="214"/>
      <c r="K119" s="215">
        <f>BK119</f>
        <v>0</v>
      </c>
      <c r="L119" s="211"/>
      <c r="M119" s="216"/>
      <c r="N119" s="217"/>
      <c r="O119" s="218"/>
      <c r="P119" s="218"/>
      <c r="Q119" s="219">
        <f>Q120</f>
        <v>0</v>
      </c>
      <c r="R119" s="219">
        <f>R120</f>
        <v>0</v>
      </c>
      <c r="S119" s="218"/>
      <c r="T119" s="220">
        <f>T120</f>
        <v>0</v>
      </c>
      <c r="U119" s="218"/>
      <c r="V119" s="220">
        <f>V120</f>
        <v>0.0693</v>
      </c>
      <c r="W119" s="218"/>
      <c r="X119" s="221">
        <f>X120</f>
        <v>0</v>
      </c>
      <c r="Y119" s="11"/>
      <c r="Z119" s="11"/>
      <c r="AA119" s="11"/>
      <c r="AB119" s="11"/>
      <c r="AC119" s="11"/>
      <c r="AD119" s="11"/>
      <c r="AE119" s="11"/>
      <c r="AR119" s="222" t="s">
        <v>83</v>
      </c>
      <c r="AT119" s="223" t="s">
        <v>74</v>
      </c>
      <c r="AU119" s="223" t="s">
        <v>75</v>
      </c>
      <c r="AY119" s="222" t="s">
        <v>156</v>
      </c>
      <c r="BK119" s="224">
        <f>BK120</f>
        <v>0</v>
      </c>
    </row>
    <row r="120" s="11" customFormat="1" ht="22.8" customHeight="1">
      <c r="A120" s="11"/>
      <c r="B120" s="210"/>
      <c r="C120" s="211"/>
      <c r="D120" s="212" t="s">
        <v>74</v>
      </c>
      <c r="E120" s="262" t="s">
        <v>83</v>
      </c>
      <c r="F120" s="262" t="s">
        <v>194</v>
      </c>
      <c r="G120" s="211"/>
      <c r="H120" s="211"/>
      <c r="I120" s="214"/>
      <c r="J120" s="214"/>
      <c r="K120" s="263">
        <f>BK120</f>
        <v>0</v>
      </c>
      <c r="L120" s="211"/>
      <c r="M120" s="216"/>
      <c r="N120" s="217"/>
      <c r="O120" s="218"/>
      <c r="P120" s="218"/>
      <c r="Q120" s="219">
        <f>SUM(Q121:Q150)</f>
        <v>0</v>
      </c>
      <c r="R120" s="219">
        <f>SUM(R121:R150)</f>
        <v>0</v>
      </c>
      <c r="S120" s="218"/>
      <c r="T120" s="220">
        <f>SUM(T121:T150)</f>
        <v>0</v>
      </c>
      <c r="U120" s="218"/>
      <c r="V120" s="220">
        <f>SUM(V121:V150)</f>
        <v>0.0693</v>
      </c>
      <c r="W120" s="218"/>
      <c r="X120" s="221">
        <f>SUM(X121:X150)</f>
        <v>0</v>
      </c>
      <c r="Y120" s="11"/>
      <c r="Z120" s="11"/>
      <c r="AA120" s="11"/>
      <c r="AB120" s="11"/>
      <c r="AC120" s="11"/>
      <c r="AD120" s="11"/>
      <c r="AE120" s="11"/>
      <c r="AR120" s="222" t="s">
        <v>83</v>
      </c>
      <c r="AT120" s="223" t="s">
        <v>74</v>
      </c>
      <c r="AU120" s="223" t="s">
        <v>83</v>
      </c>
      <c r="AY120" s="222" t="s">
        <v>156</v>
      </c>
      <c r="BK120" s="224">
        <f>SUM(BK121:BK150)</f>
        <v>0</v>
      </c>
    </row>
    <row r="121" s="2" customFormat="1">
      <c r="A121" s="39"/>
      <c r="B121" s="40"/>
      <c r="C121" s="225" t="s">
        <v>240</v>
      </c>
      <c r="D121" s="225" t="s">
        <v>157</v>
      </c>
      <c r="E121" s="226" t="s">
        <v>1753</v>
      </c>
      <c r="F121" s="227" t="s">
        <v>1754</v>
      </c>
      <c r="G121" s="228" t="s">
        <v>334</v>
      </c>
      <c r="H121" s="229">
        <v>12</v>
      </c>
      <c r="I121" s="230"/>
      <c r="J121" s="230"/>
      <c r="K121" s="231">
        <f>ROUND(P121*H121,2)</f>
        <v>0</v>
      </c>
      <c r="L121" s="227" t="s">
        <v>198</v>
      </c>
      <c r="M121" s="45"/>
      <c r="N121" s="232" t="s">
        <v>1</v>
      </c>
      <c r="O121" s="233" t="s">
        <v>38</v>
      </c>
      <c r="P121" s="234">
        <f>I121+J121</f>
        <v>0</v>
      </c>
      <c r="Q121" s="234">
        <f>ROUND(I121*H121,2)</f>
        <v>0</v>
      </c>
      <c r="R121" s="234">
        <f>ROUND(J121*H121,2)</f>
        <v>0</v>
      </c>
      <c r="S121" s="92"/>
      <c r="T121" s="235">
        <f>S121*H121</f>
        <v>0</v>
      </c>
      <c r="U121" s="235">
        <v>0</v>
      </c>
      <c r="V121" s="235">
        <f>U121*H121</f>
        <v>0</v>
      </c>
      <c r="W121" s="235">
        <v>0</v>
      </c>
      <c r="X121" s="236">
        <f>W121*H121</f>
        <v>0</v>
      </c>
      <c r="Y121" s="39"/>
      <c r="Z121" s="39"/>
      <c r="AA121" s="39"/>
      <c r="AB121" s="39"/>
      <c r="AC121" s="39"/>
      <c r="AD121" s="39"/>
      <c r="AE121" s="39"/>
      <c r="AR121" s="237" t="s">
        <v>173</v>
      </c>
      <c r="AT121" s="237" t="s">
        <v>157</v>
      </c>
      <c r="AU121" s="237" t="s">
        <v>85</v>
      </c>
      <c r="AY121" s="18" t="s">
        <v>156</v>
      </c>
      <c r="BE121" s="238">
        <f>IF(O121="základní",K121,0)</f>
        <v>0</v>
      </c>
      <c r="BF121" s="238">
        <f>IF(O121="snížená",K121,0)</f>
        <v>0</v>
      </c>
      <c r="BG121" s="238">
        <f>IF(O121="zákl. přenesená",K121,0)</f>
        <v>0</v>
      </c>
      <c r="BH121" s="238">
        <f>IF(O121="sníž. přenesená",K121,0)</f>
        <v>0</v>
      </c>
      <c r="BI121" s="238">
        <f>IF(O121="nulová",K121,0)</f>
        <v>0</v>
      </c>
      <c r="BJ121" s="18" t="s">
        <v>83</v>
      </c>
      <c r="BK121" s="238">
        <f>ROUND(P121*H121,2)</f>
        <v>0</v>
      </c>
      <c r="BL121" s="18" t="s">
        <v>173</v>
      </c>
      <c r="BM121" s="237" t="s">
        <v>1755</v>
      </c>
    </row>
    <row r="122" s="12" customFormat="1">
      <c r="A122" s="12"/>
      <c r="B122" s="239"/>
      <c r="C122" s="240"/>
      <c r="D122" s="241" t="s">
        <v>163</v>
      </c>
      <c r="E122" s="242" t="s">
        <v>1</v>
      </c>
      <c r="F122" s="243" t="s">
        <v>9</v>
      </c>
      <c r="G122" s="240"/>
      <c r="H122" s="244">
        <v>12</v>
      </c>
      <c r="I122" s="245"/>
      <c r="J122" s="245"/>
      <c r="K122" s="240"/>
      <c r="L122" s="240"/>
      <c r="M122" s="246"/>
      <c r="N122" s="247"/>
      <c r="O122" s="248"/>
      <c r="P122" s="248"/>
      <c r="Q122" s="248"/>
      <c r="R122" s="248"/>
      <c r="S122" s="248"/>
      <c r="T122" s="248"/>
      <c r="U122" s="248"/>
      <c r="V122" s="248"/>
      <c r="W122" s="248"/>
      <c r="X122" s="249"/>
      <c r="Y122" s="12"/>
      <c r="Z122" s="12"/>
      <c r="AA122" s="12"/>
      <c r="AB122" s="12"/>
      <c r="AC122" s="12"/>
      <c r="AD122" s="12"/>
      <c r="AE122" s="12"/>
      <c r="AT122" s="250" t="s">
        <v>163</v>
      </c>
      <c r="AU122" s="250" t="s">
        <v>85</v>
      </c>
      <c r="AV122" s="12" t="s">
        <v>85</v>
      </c>
      <c r="AW122" s="12" t="s">
        <v>5</v>
      </c>
      <c r="AX122" s="12" t="s">
        <v>83</v>
      </c>
      <c r="AY122" s="250" t="s">
        <v>156</v>
      </c>
    </row>
    <row r="123" s="2" customFormat="1" ht="37.8" customHeight="1">
      <c r="A123" s="39"/>
      <c r="B123" s="40"/>
      <c r="C123" s="225" t="s">
        <v>266</v>
      </c>
      <c r="D123" s="225" t="s">
        <v>157</v>
      </c>
      <c r="E123" s="226" t="s">
        <v>1756</v>
      </c>
      <c r="F123" s="227" t="s">
        <v>1757</v>
      </c>
      <c r="G123" s="228" t="s">
        <v>197</v>
      </c>
      <c r="H123" s="229">
        <v>846</v>
      </c>
      <c r="I123" s="230"/>
      <c r="J123" s="230"/>
      <c r="K123" s="231">
        <f>ROUND(P123*H123,2)</f>
        <v>0</v>
      </c>
      <c r="L123" s="227" t="s">
        <v>198</v>
      </c>
      <c r="M123" s="45"/>
      <c r="N123" s="232" t="s">
        <v>1</v>
      </c>
      <c r="O123" s="233" t="s">
        <v>38</v>
      </c>
      <c r="P123" s="234">
        <f>I123+J123</f>
        <v>0</v>
      </c>
      <c r="Q123" s="234">
        <f>ROUND(I123*H123,2)</f>
        <v>0</v>
      </c>
      <c r="R123" s="234">
        <f>ROUND(J123*H123,2)</f>
        <v>0</v>
      </c>
      <c r="S123" s="92"/>
      <c r="T123" s="235">
        <f>S123*H123</f>
        <v>0</v>
      </c>
      <c r="U123" s="235">
        <v>0</v>
      </c>
      <c r="V123" s="235">
        <f>U123*H123</f>
        <v>0</v>
      </c>
      <c r="W123" s="235">
        <v>0</v>
      </c>
      <c r="X123" s="236">
        <f>W123*H123</f>
        <v>0</v>
      </c>
      <c r="Y123" s="39"/>
      <c r="Z123" s="39"/>
      <c r="AA123" s="39"/>
      <c r="AB123" s="39"/>
      <c r="AC123" s="39"/>
      <c r="AD123" s="39"/>
      <c r="AE123" s="39"/>
      <c r="AR123" s="237" t="s">
        <v>173</v>
      </c>
      <c r="AT123" s="237" t="s">
        <v>157</v>
      </c>
      <c r="AU123" s="237" t="s">
        <v>85</v>
      </c>
      <c r="AY123" s="18" t="s">
        <v>156</v>
      </c>
      <c r="BE123" s="238">
        <f>IF(O123="základní",K123,0)</f>
        <v>0</v>
      </c>
      <c r="BF123" s="238">
        <f>IF(O123="snížená",K123,0)</f>
        <v>0</v>
      </c>
      <c r="BG123" s="238">
        <f>IF(O123="zákl. přenesená",K123,0)</f>
        <v>0</v>
      </c>
      <c r="BH123" s="238">
        <f>IF(O123="sníž. přenesená",K123,0)</f>
        <v>0</v>
      </c>
      <c r="BI123" s="238">
        <f>IF(O123="nulová",K123,0)</f>
        <v>0</v>
      </c>
      <c r="BJ123" s="18" t="s">
        <v>83</v>
      </c>
      <c r="BK123" s="238">
        <f>ROUND(P123*H123,2)</f>
        <v>0</v>
      </c>
      <c r="BL123" s="18" t="s">
        <v>173</v>
      </c>
      <c r="BM123" s="237" t="s">
        <v>1758</v>
      </c>
    </row>
    <row r="124" s="12" customFormat="1">
      <c r="A124" s="12"/>
      <c r="B124" s="239"/>
      <c r="C124" s="240"/>
      <c r="D124" s="241" t="s">
        <v>163</v>
      </c>
      <c r="E124" s="242" t="s">
        <v>1</v>
      </c>
      <c r="F124" s="243" t="s">
        <v>1759</v>
      </c>
      <c r="G124" s="240"/>
      <c r="H124" s="244">
        <v>846</v>
      </c>
      <c r="I124" s="245"/>
      <c r="J124" s="245"/>
      <c r="K124" s="240"/>
      <c r="L124" s="240"/>
      <c r="M124" s="246"/>
      <c r="N124" s="247"/>
      <c r="O124" s="248"/>
      <c r="P124" s="248"/>
      <c r="Q124" s="248"/>
      <c r="R124" s="248"/>
      <c r="S124" s="248"/>
      <c r="T124" s="248"/>
      <c r="U124" s="248"/>
      <c r="V124" s="248"/>
      <c r="W124" s="248"/>
      <c r="X124" s="249"/>
      <c r="Y124" s="12"/>
      <c r="Z124" s="12"/>
      <c r="AA124" s="12"/>
      <c r="AB124" s="12"/>
      <c r="AC124" s="12"/>
      <c r="AD124" s="12"/>
      <c r="AE124" s="12"/>
      <c r="AT124" s="250" t="s">
        <v>163</v>
      </c>
      <c r="AU124" s="250" t="s">
        <v>85</v>
      </c>
      <c r="AV124" s="12" t="s">
        <v>85</v>
      </c>
      <c r="AW124" s="12" t="s">
        <v>5</v>
      </c>
      <c r="AX124" s="12" t="s">
        <v>83</v>
      </c>
      <c r="AY124" s="250" t="s">
        <v>156</v>
      </c>
    </row>
    <row r="125" s="2" customFormat="1" ht="24.15" customHeight="1">
      <c r="A125" s="39"/>
      <c r="B125" s="40"/>
      <c r="C125" s="225" t="s">
        <v>85</v>
      </c>
      <c r="D125" s="225" t="s">
        <v>157</v>
      </c>
      <c r="E125" s="226" t="s">
        <v>1760</v>
      </c>
      <c r="F125" s="227" t="s">
        <v>1761</v>
      </c>
      <c r="G125" s="228" t="s">
        <v>334</v>
      </c>
      <c r="H125" s="229">
        <v>4</v>
      </c>
      <c r="I125" s="230"/>
      <c r="J125" s="230"/>
      <c r="K125" s="231">
        <f>ROUND(P125*H125,2)</f>
        <v>0</v>
      </c>
      <c r="L125" s="227" t="s">
        <v>198</v>
      </c>
      <c r="M125" s="45"/>
      <c r="N125" s="232" t="s">
        <v>1</v>
      </c>
      <c r="O125" s="233" t="s">
        <v>38</v>
      </c>
      <c r="P125" s="234">
        <f>I125+J125</f>
        <v>0</v>
      </c>
      <c r="Q125" s="234">
        <f>ROUND(I125*H125,2)</f>
        <v>0</v>
      </c>
      <c r="R125" s="234">
        <f>ROUND(J125*H125,2)</f>
        <v>0</v>
      </c>
      <c r="S125" s="92"/>
      <c r="T125" s="235">
        <f>S125*H125</f>
        <v>0</v>
      </c>
      <c r="U125" s="235">
        <v>0</v>
      </c>
      <c r="V125" s="235">
        <f>U125*H125</f>
        <v>0</v>
      </c>
      <c r="W125" s="235">
        <v>0</v>
      </c>
      <c r="X125" s="236">
        <f>W125*H125</f>
        <v>0</v>
      </c>
      <c r="Y125" s="39"/>
      <c r="Z125" s="39"/>
      <c r="AA125" s="39"/>
      <c r="AB125" s="39"/>
      <c r="AC125" s="39"/>
      <c r="AD125" s="39"/>
      <c r="AE125" s="39"/>
      <c r="AR125" s="237" t="s">
        <v>173</v>
      </c>
      <c r="AT125" s="237" t="s">
        <v>157</v>
      </c>
      <c r="AU125" s="237" t="s">
        <v>85</v>
      </c>
      <c r="AY125" s="18" t="s">
        <v>156</v>
      </c>
      <c r="BE125" s="238">
        <f>IF(O125="základní",K125,0)</f>
        <v>0</v>
      </c>
      <c r="BF125" s="238">
        <f>IF(O125="snížená",K125,0)</f>
        <v>0</v>
      </c>
      <c r="BG125" s="238">
        <f>IF(O125="zákl. přenesená",K125,0)</f>
        <v>0</v>
      </c>
      <c r="BH125" s="238">
        <f>IF(O125="sníž. přenesená",K125,0)</f>
        <v>0</v>
      </c>
      <c r="BI125" s="238">
        <f>IF(O125="nulová",K125,0)</f>
        <v>0</v>
      </c>
      <c r="BJ125" s="18" t="s">
        <v>83</v>
      </c>
      <c r="BK125" s="238">
        <f>ROUND(P125*H125,2)</f>
        <v>0</v>
      </c>
      <c r="BL125" s="18" t="s">
        <v>173</v>
      </c>
      <c r="BM125" s="237" t="s">
        <v>1762</v>
      </c>
    </row>
    <row r="126" s="12" customFormat="1">
      <c r="A126" s="12"/>
      <c r="B126" s="239"/>
      <c r="C126" s="240"/>
      <c r="D126" s="241" t="s">
        <v>163</v>
      </c>
      <c r="E126" s="242" t="s">
        <v>1</v>
      </c>
      <c r="F126" s="243" t="s">
        <v>173</v>
      </c>
      <c r="G126" s="240"/>
      <c r="H126" s="244">
        <v>4</v>
      </c>
      <c r="I126" s="245"/>
      <c r="J126" s="245"/>
      <c r="K126" s="240"/>
      <c r="L126" s="240"/>
      <c r="M126" s="246"/>
      <c r="N126" s="247"/>
      <c r="O126" s="248"/>
      <c r="P126" s="248"/>
      <c r="Q126" s="248"/>
      <c r="R126" s="248"/>
      <c r="S126" s="248"/>
      <c r="T126" s="248"/>
      <c r="U126" s="248"/>
      <c r="V126" s="248"/>
      <c r="W126" s="248"/>
      <c r="X126" s="249"/>
      <c r="Y126" s="12"/>
      <c r="Z126" s="12"/>
      <c r="AA126" s="12"/>
      <c r="AB126" s="12"/>
      <c r="AC126" s="12"/>
      <c r="AD126" s="12"/>
      <c r="AE126" s="12"/>
      <c r="AT126" s="250" t="s">
        <v>163</v>
      </c>
      <c r="AU126" s="250" t="s">
        <v>85</v>
      </c>
      <c r="AV126" s="12" t="s">
        <v>85</v>
      </c>
      <c r="AW126" s="12" t="s">
        <v>5</v>
      </c>
      <c r="AX126" s="12" t="s">
        <v>83</v>
      </c>
      <c r="AY126" s="250" t="s">
        <v>156</v>
      </c>
    </row>
    <row r="127" s="2" customFormat="1" ht="24.15" customHeight="1">
      <c r="A127" s="39"/>
      <c r="B127" s="40"/>
      <c r="C127" s="225" t="s">
        <v>630</v>
      </c>
      <c r="D127" s="225" t="s">
        <v>157</v>
      </c>
      <c r="E127" s="226" t="s">
        <v>1763</v>
      </c>
      <c r="F127" s="227" t="s">
        <v>1764</v>
      </c>
      <c r="G127" s="228" t="s">
        <v>334</v>
      </c>
      <c r="H127" s="229">
        <v>4</v>
      </c>
      <c r="I127" s="230"/>
      <c r="J127" s="230"/>
      <c r="K127" s="231">
        <f>ROUND(P127*H127,2)</f>
        <v>0</v>
      </c>
      <c r="L127" s="227" t="s">
        <v>198</v>
      </c>
      <c r="M127" s="45"/>
      <c r="N127" s="232" t="s">
        <v>1</v>
      </c>
      <c r="O127" s="233" t="s">
        <v>38</v>
      </c>
      <c r="P127" s="234">
        <f>I127+J127</f>
        <v>0</v>
      </c>
      <c r="Q127" s="234">
        <f>ROUND(I127*H127,2)</f>
        <v>0</v>
      </c>
      <c r="R127" s="234">
        <f>ROUND(J127*H127,2)</f>
        <v>0</v>
      </c>
      <c r="S127" s="92"/>
      <c r="T127" s="235">
        <f>S127*H127</f>
        <v>0</v>
      </c>
      <c r="U127" s="235">
        <v>0</v>
      </c>
      <c r="V127" s="235">
        <f>U127*H127</f>
        <v>0</v>
      </c>
      <c r="W127" s="235">
        <v>0</v>
      </c>
      <c r="X127" s="236">
        <f>W127*H127</f>
        <v>0</v>
      </c>
      <c r="Y127" s="39"/>
      <c r="Z127" s="39"/>
      <c r="AA127" s="39"/>
      <c r="AB127" s="39"/>
      <c r="AC127" s="39"/>
      <c r="AD127" s="39"/>
      <c r="AE127" s="39"/>
      <c r="AR127" s="237" t="s">
        <v>173</v>
      </c>
      <c r="AT127" s="237" t="s">
        <v>157</v>
      </c>
      <c r="AU127" s="237" t="s">
        <v>85</v>
      </c>
      <c r="AY127" s="18" t="s">
        <v>156</v>
      </c>
      <c r="BE127" s="238">
        <f>IF(O127="základní",K127,0)</f>
        <v>0</v>
      </c>
      <c r="BF127" s="238">
        <f>IF(O127="snížená",K127,0)</f>
        <v>0</v>
      </c>
      <c r="BG127" s="238">
        <f>IF(O127="zákl. přenesená",K127,0)</f>
        <v>0</v>
      </c>
      <c r="BH127" s="238">
        <f>IF(O127="sníž. přenesená",K127,0)</f>
        <v>0</v>
      </c>
      <c r="BI127" s="238">
        <f>IF(O127="nulová",K127,0)</f>
        <v>0</v>
      </c>
      <c r="BJ127" s="18" t="s">
        <v>83</v>
      </c>
      <c r="BK127" s="238">
        <f>ROUND(P127*H127,2)</f>
        <v>0</v>
      </c>
      <c r="BL127" s="18" t="s">
        <v>173</v>
      </c>
      <c r="BM127" s="237" t="s">
        <v>1765</v>
      </c>
    </row>
    <row r="128" s="12" customFormat="1">
      <c r="A128" s="12"/>
      <c r="B128" s="239"/>
      <c r="C128" s="240"/>
      <c r="D128" s="241" t="s">
        <v>163</v>
      </c>
      <c r="E128" s="242" t="s">
        <v>1</v>
      </c>
      <c r="F128" s="243" t="s">
        <v>173</v>
      </c>
      <c r="G128" s="240"/>
      <c r="H128" s="244">
        <v>4</v>
      </c>
      <c r="I128" s="245"/>
      <c r="J128" s="245"/>
      <c r="K128" s="240"/>
      <c r="L128" s="240"/>
      <c r="M128" s="246"/>
      <c r="N128" s="247"/>
      <c r="O128" s="248"/>
      <c r="P128" s="248"/>
      <c r="Q128" s="248"/>
      <c r="R128" s="248"/>
      <c r="S128" s="248"/>
      <c r="T128" s="248"/>
      <c r="U128" s="248"/>
      <c r="V128" s="248"/>
      <c r="W128" s="248"/>
      <c r="X128" s="249"/>
      <c r="Y128" s="12"/>
      <c r="Z128" s="12"/>
      <c r="AA128" s="12"/>
      <c r="AB128" s="12"/>
      <c r="AC128" s="12"/>
      <c r="AD128" s="12"/>
      <c r="AE128" s="12"/>
      <c r="AT128" s="250" t="s">
        <v>163</v>
      </c>
      <c r="AU128" s="250" t="s">
        <v>85</v>
      </c>
      <c r="AV128" s="12" t="s">
        <v>85</v>
      </c>
      <c r="AW128" s="12" t="s">
        <v>5</v>
      </c>
      <c r="AX128" s="12" t="s">
        <v>83</v>
      </c>
      <c r="AY128" s="250" t="s">
        <v>156</v>
      </c>
    </row>
    <row r="129" s="2" customFormat="1" ht="24.15" customHeight="1">
      <c r="A129" s="39"/>
      <c r="B129" s="40"/>
      <c r="C129" s="225" t="s">
        <v>260</v>
      </c>
      <c r="D129" s="225" t="s">
        <v>157</v>
      </c>
      <c r="E129" s="226" t="s">
        <v>1766</v>
      </c>
      <c r="F129" s="227" t="s">
        <v>1767</v>
      </c>
      <c r="G129" s="228" t="s">
        <v>334</v>
      </c>
      <c r="H129" s="229">
        <v>4</v>
      </c>
      <c r="I129" s="230"/>
      <c r="J129" s="230"/>
      <c r="K129" s="231">
        <f>ROUND(P129*H129,2)</f>
        <v>0</v>
      </c>
      <c r="L129" s="227" t="s">
        <v>198</v>
      </c>
      <c r="M129" s="45"/>
      <c r="N129" s="232" t="s">
        <v>1</v>
      </c>
      <c r="O129" s="233" t="s">
        <v>38</v>
      </c>
      <c r="P129" s="234">
        <f>I129+J129</f>
        <v>0</v>
      </c>
      <c r="Q129" s="234">
        <f>ROUND(I129*H129,2)</f>
        <v>0</v>
      </c>
      <c r="R129" s="234">
        <f>ROUND(J129*H129,2)</f>
        <v>0</v>
      </c>
      <c r="S129" s="92"/>
      <c r="T129" s="235">
        <f>S129*H129</f>
        <v>0</v>
      </c>
      <c r="U129" s="235">
        <v>0</v>
      </c>
      <c r="V129" s="235">
        <f>U129*H129</f>
        <v>0</v>
      </c>
      <c r="W129" s="235">
        <v>0</v>
      </c>
      <c r="X129" s="236">
        <f>W129*H129</f>
        <v>0</v>
      </c>
      <c r="Y129" s="39"/>
      <c r="Z129" s="39"/>
      <c r="AA129" s="39"/>
      <c r="AB129" s="39"/>
      <c r="AC129" s="39"/>
      <c r="AD129" s="39"/>
      <c r="AE129" s="39"/>
      <c r="AR129" s="237" t="s">
        <v>173</v>
      </c>
      <c r="AT129" s="237" t="s">
        <v>157</v>
      </c>
      <c r="AU129" s="237" t="s">
        <v>85</v>
      </c>
      <c r="AY129" s="18" t="s">
        <v>156</v>
      </c>
      <c r="BE129" s="238">
        <f>IF(O129="základní",K129,0)</f>
        <v>0</v>
      </c>
      <c r="BF129" s="238">
        <f>IF(O129="snížená",K129,0)</f>
        <v>0</v>
      </c>
      <c r="BG129" s="238">
        <f>IF(O129="zákl. přenesená",K129,0)</f>
        <v>0</v>
      </c>
      <c r="BH129" s="238">
        <f>IF(O129="sníž. přenesená",K129,0)</f>
        <v>0</v>
      </c>
      <c r="BI129" s="238">
        <f>IF(O129="nulová",K129,0)</f>
        <v>0</v>
      </c>
      <c r="BJ129" s="18" t="s">
        <v>83</v>
      </c>
      <c r="BK129" s="238">
        <f>ROUND(P129*H129,2)</f>
        <v>0</v>
      </c>
      <c r="BL129" s="18" t="s">
        <v>173</v>
      </c>
      <c r="BM129" s="237" t="s">
        <v>1768</v>
      </c>
    </row>
    <row r="130" s="12" customFormat="1">
      <c r="A130" s="12"/>
      <c r="B130" s="239"/>
      <c r="C130" s="240"/>
      <c r="D130" s="241" t="s">
        <v>163</v>
      </c>
      <c r="E130" s="242" t="s">
        <v>1</v>
      </c>
      <c r="F130" s="243" t="s">
        <v>173</v>
      </c>
      <c r="G130" s="240"/>
      <c r="H130" s="244">
        <v>4</v>
      </c>
      <c r="I130" s="245"/>
      <c r="J130" s="245"/>
      <c r="K130" s="240"/>
      <c r="L130" s="240"/>
      <c r="M130" s="246"/>
      <c r="N130" s="247"/>
      <c r="O130" s="248"/>
      <c r="P130" s="248"/>
      <c r="Q130" s="248"/>
      <c r="R130" s="248"/>
      <c r="S130" s="248"/>
      <c r="T130" s="248"/>
      <c r="U130" s="248"/>
      <c r="V130" s="248"/>
      <c r="W130" s="248"/>
      <c r="X130" s="249"/>
      <c r="Y130" s="12"/>
      <c r="Z130" s="12"/>
      <c r="AA130" s="12"/>
      <c r="AB130" s="12"/>
      <c r="AC130" s="12"/>
      <c r="AD130" s="12"/>
      <c r="AE130" s="12"/>
      <c r="AT130" s="250" t="s">
        <v>163</v>
      </c>
      <c r="AU130" s="250" t="s">
        <v>85</v>
      </c>
      <c r="AV130" s="12" t="s">
        <v>85</v>
      </c>
      <c r="AW130" s="12" t="s">
        <v>5</v>
      </c>
      <c r="AX130" s="12" t="s">
        <v>83</v>
      </c>
      <c r="AY130" s="250" t="s">
        <v>156</v>
      </c>
    </row>
    <row r="131" s="2" customFormat="1">
      <c r="A131" s="39"/>
      <c r="B131" s="40"/>
      <c r="C131" s="225" t="s">
        <v>168</v>
      </c>
      <c r="D131" s="225" t="s">
        <v>157</v>
      </c>
      <c r="E131" s="226" t="s">
        <v>1769</v>
      </c>
      <c r="F131" s="227" t="s">
        <v>1770</v>
      </c>
      <c r="G131" s="228" t="s">
        <v>334</v>
      </c>
      <c r="H131" s="229">
        <v>4</v>
      </c>
      <c r="I131" s="230"/>
      <c r="J131" s="230"/>
      <c r="K131" s="231">
        <f>ROUND(P131*H131,2)</f>
        <v>0</v>
      </c>
      <c r="L131" s="227" t="s">
        <v>198</v>
      </c>
      <c r="M131" s="45"/>
      <c r="N131" s="232" t="s">
        <v>1</v>
      </c>
      <c r="O131" s="233" t="s">
        <v>38</v>
      </c>
      <c r="P131" s="234">
        <f>I131+J131</f>
        <v>0</v>
      </c>
      <c r="Q131" s="234">
        <f>ROUND(I131*H131,2)</f>
        <v>0</v>
      </c>
      <c r="R131" s="234">
        <f>ROUND(J131*H131,2)</f>
        <v>0</v>
      </c>
      <c r="S131" s="92"/>
      <c r="T131" s="235">
        <f>S131*H131</f>
        <v>0</v>
      </c>
      <c r="U131" s="235">
        <v>0</v>
      </c>
      <c r="V131" s="235">
        <f>U131*H131</f>
        <v>0</v>
      </c>
      <c r="W131" s="235">
        <v>0</v>
      </c>
      <c r="X131" s="236">
        <f>W131*H131</f>
        <v>0</v>
      </c>
      <c r="Y131" s="39"/>
      <c r="Z131" s="39"/>
      <c r="AA131" s="39"/>
      <c r="AB131" s="39"/>
      <c r="AC131" s="39"/>
      <c r="AD131" s="39"/>
      <c r="AE131" s="39"/>
      <c r="AR131" s="237" t="s">
        <v>173</v>
      </c>
      <c r="AT131" s="237" t="s">
        <v>157</v>
      </c>
      <c r="AU131" s="237" t="s">
        <v>85</v>
      </c>
      <c r="AY131" s="18" t="s">
        <v>156</v>
      </c>
      <c r="BE131" s="238">
        <f>IF(O131="základní",K131,0)</f>
        <v>0</v>
      </c>
      <c r="BF131" s="238">
        <f>IF(O131="snížená",K131,0)</f>
        <v>0</v>
      </c>
      <c r="BG131" s="238">
        <f>IF(O131="zákl. přenesená",K131,0)</f>
        <v>0</v>
      </c>
      <c r="BH131" s="238">
        <f>IF(O131="sníž. přenesená",K131,0)</f>
        <v>0</v>
      </c>
      <c r="BI131" s="238">
        <f>IF(O131="nulová",K131,0)</f>
        <v>0</v>
      </c>
      <c r="BJ131" s="18" t="s">
        <v>83</v>
      </c>
      <c r="BK131" s="238">
        <f>ROUND(P131*H131,2)</f>
        <v>0</v>
      </c>
      <c r="BL131" s="18" t="s">
        <v>173</v>
      </c>
      <c r="BM131" s="237" t="s">
        <v>1771</v>
      </c>
    </row>
    <row r="132" s="12" customFormat="1">
      <c r="A132" s="12"/>
      <c r="B132" s="239"/>
      <c r="C132" s="240"/>
      <c r="D132" s="241" t="s">
        <v>163</v>
      </c>
      <c r="E132" s="242" t="s">
        <v>1</v>
      </c>
      <c r="F132" s="243" t="s">
        <v>173</v>
      </c>
      <c r="G132" s="240"/>
      <c r="H132" s="244">
        <v>4</v>
      </c>
      <c r="I132" s="245"/>
      <c r="J132" s="245"/>
      <c r="K132" s="240"/>
      <c r="L132" s="240"/>
      <c r="M132" s="246"/>
      <c r="N132" s="247"/>
      <c r="O132" s="248"/>
      <c r="P132" s="248"/>
      <c r="Q132" s="248"/>
      <c r="R132" s="248"/>
      <c r="S132" s="248"/>
      <c r="T132" s="248"/>
      <c r="U132" s="248"/>
      <c r="V132" s="248"/>
      <c r="W132" s="248"/>
      <c r="X132" s="249"/>
      <c r="Y132" s="12"/>
      <c r="Z132" s="12"/>
      <c r="AA132" s="12"/>
      <c r="AB132" s="12"/>
      <c r="AC132" s="12"/>
      <c r="AD132" s="12"/>
      <c r="AE132" s="12"/>
      <c r="AT132" s="250" t="s">
        <v>163</v>
      </c>
      <c r="AU132" s="250" t="s">
        <v>85</v>
      </c>
      <c r="AV132" s="12" t="s">
        <v>85</v>
      </c>
      <c r="AW132" s="12" t="s">
        <v>5</v>
      </c>
      <c r="AX132" s="12" t="s">
        <v>83</v>
      </c>
      <c r="AY132" s="250" t="s">
        <v>156</v>
      </c>
    </row>
    <row r="133" s="2" customFormat="1">
      <c r="A133" s="39"/>
      <c r="B133" s="40"/>
      <c r="C133" s="225" t="s">
        <v>173</v>
      </c>
      <c r="D133" s="225" t="s">
        <v>157</v>
      </c>
      <c r="E133" s="226" t="s">
        <v>1772</v>
      </c>
      <c r="F133" s="227" t="s">
        <v>1773</v>
      </c>
      <c r="G133" s="228" t="s">
        <v>334</v>
      </c>
      <c r="H133" s="229">
        <v>4</v>
      </c>
      <c r="I133" s="230"/>
      <c r="J133" s="230"/>
      <c r="K133" s="231">
        <f>ROUND(P133*H133,2)</f>
        <v>0</v>
      </c>
      <c r="L133" s="227" t="s">
        <v>198</v>
      </c>
      <c r="M133" s="45"/>
      <c r="N133" s="232" t="s">
        <v>1</v>
      </c>
      <c r="O133" s="233" t="s">
        <v>38</v>
      </c>
      <c r="P133" s="234">
        <f>I133+J133</f>
        <v>0</v>
      </c>
      <c r="Q133" s="234">
        <f>ROUND(I133*H133,2)</f>
        <v>0</v>
      </c>
      <c r="R133" s="234">
        <f>ROUND(J133*H133,2)</f>
        <v>0</v>
      </c>
      <c r="S133" s="92"/>
      <c r="T133" s="235">
        <f>S133*H133</f>
        <v>0</v>
      </c>
      <c r="U133" s="235">
        <v>0</v>
      </c>
      <c r="V133" s="235">
        <f>U133*H133</f>
        <v>0</v>
      </c>
      <c r="W133" s="235">
        <v>0</v>
      </c>
      <c r="X133" s="236">
        <f>W133*H133</f>
        <v>0</v>
      </c>
      <c r="Y133" s="39"/>
      <c r="Z133" s="39"/>
      <c r="AA133" s="39"/>
      <c r="AB133" s="39"/>
      <c r="AC133" s="39"/>
      <c r="AD133" s="39"/>
      <c r="AE133" s="39"/>
      <c r="AR133" s="237" t="s">
        <v>173</v>
      </c>
      <c r="AT133" s="237" t="s">
        <v>157</v>
      </c>
      <c r="AU133" s="237" t="s">
        <v>85</v>
      </c>
      <c r="AY133" s="18" t="s">
        <v>156</v>
      </c>
      <c r="BE133" s="238">
        <f>IF(O133="základní",K133,0)</f>
        <v>0</v>
      </c>
      <c r="BF133" s="238">
        <f>IF(O133="snížená",K133,0)</f>
        <v>0</v>
      </c>
      <c r="BG133" s="238">
        <f>IF(O133="zákl. přenesená",K133,0)</f>
        <v>0</v>
      </c>
      <c r="BH133" s="238">
        <f>IF(O133="sníž. přenesená",K133,0)</f>
        <v>0</v>
      </c>
      <c r="BI133" s="238">
        <f>IF(O133="nulová",K133,0)</f>
        <v>0</v>
      </c>
      <c r="BJ133" s="18" t="s">
        <v>83</v>
      </c>
      <c r="BK133" s="238">
        <f>ROUND(P133*H133,2)</f>
        <v>0</v>
      </c>
      <c r="BL133" s="18" t="s">
        <v>173</v>
      </c>
      <c r="BM133" s="237" t="s">
        <v>1774</v>
      </c>
    </row>
    <row r="134" s="12" customFormat="1">
      <c r="A134" s="12"/>
      <c r="B134" s="239"/>
      <c r="C134" s="240"/>
      <c r="D134" s="241" t="s">
        <v>163</v>
      </c>
      <c r="E134" s="242" t="s">
        <v>1</v>
      </c>
      <c r="F134" s="243" t="s">
        <v>173</v>
      </c>
      <c r="G134" s="240"/>
      <c r="H134" s="244">
        <v>4</v>
      </c>
      <c r="I134" s="245"/>
      <c r="J134" s="245"/>
      <c r="K134" s="240"/>
      <c r="L134" s="240"/>
      <c r="M134" s="246"/>
      <c r="N134" s="247"/>
      <c r="O134" s="248"/>
      <c r="P134" s="248"/>
      <c r="Q134" s="248"/>
      <c r="R134" s="248"/>
      <c r="S134" s="248"/>
      <c r="T134" s="248"/>
      <c r="U134" s="248"/>
      <c r="V134" s="248"/>
      <c r="W134" s="248"/>
      <c r="X134" s="249"/>
      <c r="Y134" s="12"/>
      <c r="Z134" s="12"/>
      <c r="AA134" s="12"/>
      <c r="AB134" s="12"/>
      <c r="AC134" s="12"/>
      <c r="AD134" s="12"/>
      <c r="AE134" s="12"/>
      <c r="AT134" s="250" t="s">
        <v>163</v>
      </c>
      <c r="AU134" s="250" t="s">
        <v>85</v>
      </c>
      <c r="AV134" s="12" t="s">
        <v>85</v>
      </c>
      <c r="AW134" s="12" t="s">
        <v>5</v>
      </c>
      <c r="AX134" s="12" t="s">
        <v>83</v>
      </c>
      <c r="AY134" s="250" t="s">
        <v>156</v>
      </c>
    </row>
    <row r="135" s="2" customFormat="1">
      <c r="A135" s="39"/>
      <c r="B135" s="40"/>
      <c r="C135" s="225" t="s">
        <v>155</v>
      </c>
      <c r="D135" s="225" t="s">
        <v>157</v>
      </c>
      <c r="E135" s="226" t="s">
        <v>1775</v>
      </c>
      <c r="F135" s="227" t="s">
        <v>1776</v>
      </c>
      <c r="G135" s="228" t="s">
        <v>334</v>
      </c>
      <c r="H135" s="229">
        <v>4</v>
      </c>
      <c r="I135" s="230"/>
      <c r="J135" s="230"/>
      <c r="K135" s="231">
        <f>ROUND(P135*H135,2)</f>
        <v>0</v>
      </c>
      <c r="L135" s="227" t="s">
        <v>198</v>
      </c>
      <c r="M135" s="45"/>
      <c r="N135" s="232" t="s">
        <v>1</v>
      </c>
      <c r="O135" s="233" t="s">
        <v>38</v>
      </c>
      <c r="P135" s="234">
        <f>I135+J135</f>
        <v>0</v>
      </c>
      <c r="Q135" s="234">
        <f>ROUND(I135*H135,2)</f>
        <v>0</v>
      </c>
      <c r="R135" s="234">
        <f>ROUND(J135*H135,2)</f>
        <v>0</v>
      </c>
      <c r="S135" s="92"/>
      <c r="T135" s="235">
        <f>S135*H135</f>
        <v>0</v>
      </c>
      <c r="U135" s="235">
        <v>0</v>
      </c>
      <c r="V135" s="235">
        <f>U135*H135</f>
        <v>0</v>
      </c>
      <c r="W135" s="235">
        <v>0</v>
      </c>
      <c r="X135" s="236">
        <f>W135*H135</f>
        <v>0</v>
      </c>
      <c r="Y135" s="39"/>
      <c r="Z135" s="39"/>
      <c r="AA135" s="39"/>
      <c r="AB135" s="39"/>
      <c r="AC135" s="39"/>
      <c r="AD135" s="39"/>
      <c r="AE135" s="39"/>
      <c r="AR135" s="237" t="s">
        <v>173</v>
      </c>
      <c r="AT135" s="237" t="s">
        <v>157</v>
      </c>
      <c r="AU135" s="237" t="s">
        <v>85</v>
      </c>
      <c r="AY135" s="18" t="s">
        <v>156</v>
      </c>
      <c r="BE135" s="238">
        <f>IF(O135="základní",K135,0)</f>
        <v>0</v>
      </c>
      <c r="BF135" s="238">
        <f>IF(O135="snížená",K135,0)</f>
        <v>0</v>
      </c>
      <c r="BG135" s="238">
        <f>IF(O135="zákl. přenesená",K135,0)</f>
        <v>0</v>
      </c>
      <c r="BH135" s="238">
        <f>IF(O135="sníž. přenesená",K135,0)</f>
        <v>0</v>
      </c>
      <c r="BI135" s="238">
        <f>IF(O135="nulová",K135,0)</f>
        <v>0</v>
      </c>
      <c r="BJ135" s="18" t="s">
        <v>83</v>
      </c>
      <c r="BK135" s="238">
        <f>ROUND(P135*H135,2)</f>
        <v>0</v>
      </c>
      <c r="BL135" s="18" t="s">
        <v>173</v>
      </c>
      <c r="BM135" s="237" t="s">
        <v>1777</v>
      </c>
    </row>
    <row r="136" s="12" customFormat="1">
      <c r="A136" s="12"/>
      <c r="B136" s="239"/>
      <c r="C136" s="240"/>
      <c r="D136" s="241" t="s">
        <v>163</v>
      </c>
      <c r="E136" s="242" t="s">
        <v>1</v>
      </c>
      <c r="F136" s="243" t="s">
        <v>173</v>
      </c>
      <c r="G136" s="240"/>
      <c r="H136" s="244">
        <v>4</v>
      </c>
      <c r="I136" s="245"/>
      <c r="J136" s="245"/>
      <c r="K136" s="240"/>
      <c r="L136" s="240"/>
      <c r="M136" s="246"/>
      <c r="N136" s="247"/>
      <c r="O136" s="248"/>
      <c r="P136" s="248"/>
      <c r="Q136" s="248"/>
      <c r="R136" s="248"/>
      <c r="S136" s="248"/>
      <c r="T136" s="248"/>
      <c r="U136" s="248"/>
      <c r="V136" s="248"/>
      <c r="W136" s="248"/>
      <c r="X136" s="249"/>
      <c r="Y136" s="12"/>
      <c r="Z136" s="12"/>
      <c r="AA136" s="12"/>
      <c r="AB136" s="12"/>
      <c r="AC136" s="12"/>
      <c r="AD136" s="12"/>
      <c r="AE136" s="12"/>
      <c r="AT136" s="250" t="s">
        <v>163</v>
      </c>
      <c r="AU136" s="250" t="s">
        <v>85</v>
      </c>
      <c r="AV136" s="12" t="s">
        <v>85</v>
      </c>
      <c r="AW136" s="12" t="s">
        <v>5</v>
      </c>
      <c r="AX136" s="12" t="s">
        <v>83</v>
      </c>
      <c r="AY136" s="250" t="s">
        <v>156</v>
      </c>
    </row>
    <row r="137" s="2" customFormat="1" ht="33" customHeight="1">
      <c r="A137" s="39"/>
      <c r="B137" s="40"/>
      <c r="C137" s="225" t="s">
        <v>211</v>
      </c>
      <c r="D137" s="225" t="s">
        <v>157</v>
      </c>
      <c r="E137" s="226" t="s">
        <v>1778</v>
      </c>
      <c r="F137" s="227" t="s">
        <v>1779</v>
      </c>
      <c r="G137" s="228" t="s">
        <v>334</v>
      </c>
      <c r="H137" s="229">
        <v>78</v>
      </c>
      <c r="I137" s="230"/>
      <c r="J137" s="230"/>
      <c r="K137" s="231">
        <f>ROUND(P137*H137,2)</f>
        <v>0</v>
      </c>
      <c r="L137" s="227" t="s">
        <v>198</v>
      </c>
      <c r="M137" s="45"/>
      <c r="N137" s="232" t="s">
        <v>1</v>
      </c>
      <c r="O137" s="233" t="s">
        <v>38</v>
      </c>
      <c r="P137" s="234">
        <f>I137+J137</f>
        <v>0</v>
      </c>
      <c r="Q137" s="234">
        <f>ROUND(I137*H137,2)</f>
        <v>0</v>
      </c>
      <c r="R137" s="234">
        <f>ROUND(J137*H137,2)</f>
        <v>0</v>
      </c>
      <c r="S137" s="92"/>
      <c r="T137" s="235">
        <f>S137*H137</f>
        <v>0</v>
      </c>
      <c r="U137" s="235">
        <v>0</v>
      </c>
      <c r="V137" s="235">
        <f>U137*H137</f>
        <v>0</v>
      </c>
      <c r="W137" s="235">
        <v>0</v>
      </c>
      <c r="X137" s="236">
        <f>W137*H137</f>
        <v>0</v>
      </c>
      <c r="Y137" s="39"/>
      <c r="Z137" s="39"/>
      <c r="AA137" s="39"/>
      <c r="AB137" s="39"/>
      <c r="AC137" s="39"/>
      <c r="AD137" s="39"/>
      <c r="AE137" s="39"/>
      <c r="AR137" s="237" t="s">
        <v>173</v>
      </c>
      <c r="AT137" s="237" t="s">
        <v>157</v>
      </c>
      <c r="AU137" s="237" t="s">
        <v>85</v>
      </c>
      <c r="AY137" s="18" t="s">
        <v>156</v>
      </c>
      <c r="BE137" s="238">
        <f>IF(O137="základní",K137,0)</f>
        <v>0</v>
      </c>
      <c r="BF137" s="238">
        <f>IF(O137="snížená",K137,0)</f>
        <v>0</v>
      </c>
      <c r="BG137" s="238">
        <f>IF(O137="zákl. přenesená",K137,0)</f>
        <v>0</v>
      </c>
      <c r="BH137" s="238">
        <f>IF(O137="sníž. přenesená",K137,0)</f>
        <v>0</v>
      </c>
      <c r="BI137" s="238">
        <f>IF(O137="nulová",K137,0)</f>
        <v>0</v>
      </c>
      <c r="BJ137" s="18" t="s">
        <v>83</v>
      </c>
      <c r="BK137" s="238">
        <f>ROUND(P137*H137,2)</f>
        <v>0</v>
      </c>
      <c r="BL137" s="18" t="s">
        <v>173</v>
      </c>
      <c r="BM137" s="237" t="s">
        <v>1780</v>
      </c>
    </row>
    <row r="138" s="12" customFormat="1">
      <c r="A138" s="12"/>
      <c r="B138" s="239"/>
      <c r="C138" s="240"/>
      <c r="D138" s="241" t="s">
        <v>163</v>
      </c>
      <c r="E138" s="242" t="s">
        <v>1</v>
      </c>
      <c r="F138" s="243" t="s">
        <v>1649</v>
      </c>
      <c r="G138" s="240"/>
      <c r="H138" s="244">
        <v>78</v>
      </c>
      <c r="I138" s="245"/>
      <c r="J138" s="245"/>
      <c r="K138" s="240"/>
      <c r="L138" s="240"/>
      <c r="M138" s="246"/>
      <c r="N138" s="247"/>
      <c r="O138" s="248"/>
      <c r="P138" s="248"/>
      <c r="Q138" s="248"/>
      <c r="R138" s="248"/>
      <c r="S138" s="248"/>
      <c r="T138" s="248"/>
      <c r="U138" s="248"/>
      <c r="V138" s="248"/>
      <c r="W138" s="248"/>
      <c r="X138" s="249"/>
      <c r="Y138" s="12"/>
      <c r="Z138" s="12"/>
      <c r="AA138" s="12"/>
      <c r="AB138" s="12"/>
      <c r="AC138" s="12"/>
      <c r="AD138" s="12"/>
      <c r="AE138" s="12"/>
      <c r="AT138" s="250" t="s">
        <v>163</v>
      </c>
      <c r="AU138" s="250" t="s">
        <v>85</v>
      </c>
      <c r="AV138" s="12" t="s">
        <v>85</v>
      </c>
      <c r="AW138" s="12" t="s">
        <v>5</v>
      </c>
      <c r="AX138" s="12" t="s">
        <v>83</v>
      </c>
      <c r="AY138" s="250" t="s">
        <v>156</v>
      </c>
    </row>
    <row r="139" s="2" customFormat="1" ht="33" customHeight="1">
      <c r="A139" s="39"/>
      <c r="B139" s="40"/>
      <c r="C139" s="225" t="s">
        <v>201</v>
      </c>
      <c r="D139" s="225" t="s">
        <v>157</v>
      </c>
      <c r="E139" s="226" t="s">
        <v>1781</v>
      </c>
      <c r="F139" s="227" t="s">
        <v>1782</v>
      </c>
      <c r="G139" s="228" t="s">
        <v>334</v>
      </c>
      <c r="H139" s="229">
        <v>9</v>
      </c>
      <c r="I139" s="230"/>
      <c r="J139" s="230"/>
      <c r="K139" s="231">
        <f>ROUND(P139*H139,2)</f>
        <v>0</v>
      </c>
      <c r="L139" s="227" t="s">
        <v>198</v>
      </c>
      <c r="M139" s="45"/>
      <c r="N139" s="232" t="s">
        <v>1</v>
      </c>
      <c r="O139" s="233" t="s">
        <v>38</v>
      </c>
      <c r="P139" s="234">
        <f>I139+J139</f>
        <v>0</v>
      </c>
      <c r="Q139" s="234">
        <f>ROUND(I139*H139,2)</f>
        <v>0</v>
      </c>
      <c r="R139" s="234">
        <f>ROUND(J139*H139,2)</f>
        <v>0</v>
      </c>
      <c r="S139" s="92"/>
      <c r="T139" s="235">
        <f>S139*H139</f>
        <v>0</v>
      </c>
      <c r="U139" s="235">
        <v>0</v>
      </c>
      <c r="V139" s="235">
        <f>U139*H139</f>
        <v>0</v>
      </c>
      <c r="W139" s="235">
        <v>0</v>
      </c>
      <c r="X139" s="236">
        <f>W139*H139</f>
        <v>0</v>
      </c>
      <c r="Y139" s="39"/>
      <c r="Z139" s="39"/>
      <c r="AA139" s="39"/>
      <c r="AB139" s="39"/>
      <c r="AC139" s="39"/>
      <c r="AD139" s="39"/>
      <c r="AE139" s="39"/>
      <c r="AR139" s="237" t="s">
        <v>173</v>
      </c>
      <c r="AT139" s="237" t="s">
        <v>157</v>
      </c>
      <c r="AU139" s="237" t="s">
        <v>85</v>
      </c>
      <c r="AY139" s="18" t="s">
        <v>156</v>
      </c>
      <c r="BE139" s="238">
        <f>IF(O139="základní",K139,0)</f>
        <v>0</v>
      </c>
      <c r="BF139" s="238">
        <f>IF(O139="snížená",K139,0)</f>
        <v>0</v>
      </c>
      <c r="BG139" s="238">
        <f>IF(O139="zákl. přenesená",K139,0)</f>
        <v>0</v>
      </c>
      <c r="BH139" s="238">
        <f>IF(O139="sníž. přenesená",K139,0)</f>
        <v>0</v>
      </c>
      <c r="BI139" s="238">
        <f>IF(O139="nulová",K139,0)</f>
        <v>0</v>
      </c>
      <c r="BJ139" s="18" t="s">
        <v>83</v>
      </c>
      <c r="BK139" s="238">
        <f>ROUND(P139*H139,2)</f>
        <v>0</v>
      </c>
      <c r="BL139" s="18" t="s">
        <v>173</v>
      </c>
      <c r="BM139" s="237" t="s">
        <v>1783</v>
      </c>
    </row>
    <row r="140" s="12" customFormat="1">
      <c r="A140" s="12"/>
      <c r="B140" s="239"/>
      <c r="C140" s="240"/>
      <c r="D140" s="241" t="s">
        <v>163</v>
      </c>
      <c r="E140" s="242" t="s">
        <v>1</v>
      </c>
      <c r="F140" s="243" t="s">
        <v>240</v>
      </c>
      <c r="G140" s="240"/>
      <c r="H140" s="244">
        <v>9</v>
      </c>
      <c r="I140" s="245"/>
      <c r="J140" s="245"/>
      <c r="K140" s="240"/>
      <c r="L140" s="240"/>
      <c r="M140" s="246"/>
      <c r="N140" s="247"/>
      <c r="O140" s="248"/>
      <c r="P140" s="248"/>
      <c r="Q140" s="248"/>
      <c r="R140" s="248"/>
      <c r="S140" s="248"/>
      <c r="T140" s="248"/>
      <c r="U140" s="248"/>
      <c r="V140" s="248"/>
      <c r="W140" s="248"/>
      <c r="X140" s="249"/>
      <c r="Y140" s="12"/>
      <c r="Z140" s="12"/>
      <c r="AA140" s="12"/>
      <c r="AB140" s="12"/>
      <c r="AC140" s="12"/>
      <c r="AD140" s="12"/>
      <c r="AE140" s="12"/>
      <c r="AT140" s="250" t="s">
        <v>163</v>
      </c>
      <c r="AU140" s="250" t="s">
        <v>85</v>
      </c>
      <c r="AV140" s="12" t="s">
        <v>85</v>
      </c>
      <c r="AW140" s="12" t="s">
        <v>5</v>
      </c>
      <c r="AX140" s="12" t="s">
        <v>83</v>
      </c>
      <c r="AY140" s="250" t="s">
        <v>156</v>
      </c>
    </row>
    <row r="141" s="2" customFormat="1" ht="33" customHeight="1">
      <c r="A141" s="39"/>
      <c r="B141" s="40"/>
      <c r="C141" s="225" t="s">
        <v>206</v>
      </c>
      <c r="D141" s="225" t="s">
        <v>157</v>
      </c>
      <c r="E141" s="226" t="s">
        <v>1784</v>
      </c>
      <c r="F141" s="227" t="s">
        <v>1785</v>
      </c>
      <c r="G141" s="228" t="s">
        <v>334</v>
      </c>
      <c r="H141" s="229">
        <v>5</v>
      </c>
      <c r="I141" s="230"/>
      <c r="J141" s="230"/>
      <c r="K141" s="231">
        <f>ROUND(P141*H141,2)</f>
        <v>0</v>
      </c>
      <c r="L141" s="227" t="s">
        <v>198</v>
      </c>
      <c r="M141" s="45"/>
      <c r="N141" s="232" t="s">
        <v>1</v>
      </c>
      <c r="O141" s="233" t="s">
        <v>38</v>
      </c>
      <c r="P141" s="234">
        <f>I141+J141</f>
        <v>0</v>
      </c>
      <c r="Q141" s="234">
        <f>ROUND(I141*H141,2)</f>
        <v>0</v>
      </c>
      <c r="R141" s="234">
        <f>ROUND(J141*H141,2)</f>
        <v>0</v>
      </c>
      <c r="S141" s="92"/>
      <c r="T141" s="235">
        <f>S141*H141</f>
        <v>0</v>
      </c>
      <c r="U141" s="235">
        <v>0</v>
      </c>
      <c r="V141" s="235">
        <f>U141*H141</f>
        <v>0</v>
      </c>
      <c r="W141" s="235">
        <v>0</v>
      </c>
      <c r="X141" s="236">
        <f>W141*H141</f>
        <v>0</v>
      </c>
      <c r="Y141" s="39"/>
      <c r="Z141" s="39"/>
      <c r="AA141" s="39"/>
      <c r="AB141" s="39"/>
      <c r="AC141" s="39"/>
      <c r="AD141" s="39"/>
      <c r="AE141" s="39"/>
      <c r="AR141" s="237" t="s">
        <v>173</v>
      </c>
      <c r="AT141" s="237" t="s">
        <v>157</v>
      </c>
      <c r="AU141" s="237" t="s">
        <v>85</v>
      </c>
      <c r="AY141" s="18" t="s">
        <v>156</v>
      </c>
      <c r="BE141" s="238">
        <f>IF(O141="základní",K141,0)</f>
        <v>0</v>
      </c>
      <c r="BF141" s="238">
        <f>IF(O141="snížená",K141,0)</f>
        <v>0</v>
      </c>
      <c r="BG141" s="238">
        <f>IF(O141="zákl. přenesená",K141,0)</f>
        <v>0</v>
      </c>
      <c r="BH141" s="238">
        <f>IF(O141="sníž. přenesená",K141,0)</f>
        <v>0</v>
      </c>
      <c r="BI141" s="238">
        <f>IF(O141="nulová",K141,0)</f>
        <v>0</v>
      </c>
      <c r="BJ141" s="18" t="s">
        <v>83</v>
      </c>
      <c r="BK141" s="238">
        <f>ROUND(P141*H141,2)</f>
        <v>0</v>
      </c>
      <c r="BL141" s="18" t="s">
        <v>173</v>
      </c>
      <c r="BM141" s="237" t="s">
        <v>1786</v>
      </c>
    </row>
    <row r="142" s="12" customFormat="1">
      <c r="A142" s="12"/>
      <c r="B142" s="239"/>
      <c r="C142" s="240"/>
      <c r="D142" s="241" t="s">
        <v>163</v>
      </c>
      <c r="E142" s="242" t="s">
        <v>1</v>
      </c>
      <c r="F142" s="243" t="s">
        <v>155</v>
      </c>
      <c r="G142" s="240"/>
      <c r="H142" s="244">
        <v>5</v>
      </c>
      <c r="I142" s="245"/>
      <c r="J142" s="245"/>
      <c r="K142" s="240"/>
      <c r="L142" s="240"/>
      <c r="M142" s="246"/>
      <c r="N142" s="247"/>
      <c r="O142" s="248"/>
      <c r="P142" s="248"/>
      <c r="Q142" s="248"/>
      <c r="R142" s="248"/>
      <c r="S142" s="248"/>
      <c r="T142" s="248"/>
      <c r="U142" s="248"/>
      <c r="V142" s="248"/>
      <c r="W142" s="248"/>
      <c r="X142" s="249"/>
      <c r="Y142" s="12"/>
      <c r="Z142" s="12"/>
      <c r="AA142" s="12"/>
      <c r="AB142" s="12"/>
      <c r="AC142" s="12"/>
      <c r="AD142" s="12"/>
      <c r="AE142" s="12"/>
      <c r="AT142" s="250" t="s">
        <v>163</v>
      </c>
      <c r="AU142" s="250" t="s">
        <v>85</v>
      </c>
      <c r="AV142" s="12" t="s">
        <v>85</v>
      </c>
      <c r="AW142" s="12" t="s">
        <v>5</v>
      </c>
      <c r="AX142" s="12" t="s">
        <v>83</v>
      </c>
      <c r="AY142" s="250" t="s">
        <v>156</v>
      </c>
    </row>
    <row r="143" s="2" customFormat="1" ht="24.15" customHeight="1">
      <c r="A143" s="39"/>
      <c r="B143" s="40"/>
      <c r="C143" s="225" t="s">
        <v>643</v>
      </c>
      <c r="D143" s="225" t="s">
        <v>157</v>
      </c>
      <c r="E143" s="226" t="s">
        <v>1787</v>
      </c>
      <c r="F143" s="227" t="s">
        <v>1788</v>
      </c>
      <c r="G143" s="228" t="s">
        <v>334</v>
      </c>
      <c r="H143" s="229">
        <v>5</v>
      </c>
      <c r="I143" s="230"/>
      <c r="J143" s="230"/>
      <c r="K143" s="231">
        <f>ROUND(P143*H143,2)</f>
        <v>0</v>
      </c>
      <c r="L143" s="227" t="s">
        <v>198</v>
      </c>
      <c r="M143" s="45"/>
      <c r="N143" s="232" t="s">
        <v>1</v>
      </c>
      <c r="O143" s="233" t="s">
        <v>38</v>
      </c>
      <c r="P143" s="234">
        <f>I143+J143</f>
        <v>0</v>
      </c>
      <c r="Q143" s="234">
        <f>ROUND(I143*H143,2)</f>
        <v>0</v>
      </c>
      <c r="R143" s="234">
        <f>ROUND(J143*H143,2)</f>
        <v>0</v>
      </c>
      <c r="S143" s="92"/>
      <c r="T143" s="235">
        <f>S143*H143</f>
        <v>0</v>
      </c>
      <c r="U143" s="235">
        <v>0</v>
      </c>
      <c r="V143" s="235">
        <f>U143*H143</f>
        <v>0</v>
      </c>
      <c r="W143" s="235">
        <v>0</v>
      </c>
      <c r="X143" s="236">
        <f>W143*H143</f>
        <v>0</v>
      </c>
      <c r="Y143" s="39"/>
      <c r="Z143" s="39"/>
      <c r="AA143" s="39"/>
      <c r="AB143" s="39"/>
      <c r="AC143" s="39"/>
      <c r="AD143" s="39"/>
      <c r="AE143" s="39"/>
      <c r="AR143" s="237" t="s">
        <v>173</v>
      </c>
      <c r="AT143" s="237" t="s">
        <v>157</v>
      </c>
      <c r="AU143" s="237" t="s">
        <v>85</v>
      </c>
      <c r="AY143" s="18" t="s">
        <v>156</v>
      </c>
      <c r="BE143" s="238">
        <f>IF(O143="základní",K143,0)</f>
        <v>0</v>
      </c>
      <c r="BF143" s="238">
        <f>IF(O143="snížená",K143,0)</f>
        <v>0</v>
      </c>
      <c r="BG143" s="238">
        <f>IF(O143="zákl. přenesená",K143,0)</f>
        <v>0</v>
      </c>
      <c r="BH143" s="238">
        <f>IF(O143="sníž. přenesená",K143,0)</f>
        <v>0</v>
      </c>
      <c r="BI143" s="238">
        <f>IF(O143="nulová",K143,0)</f>
        <v>0</v>
      </c>
      <c r="BJ143" s="18" t="s">
        <v>83</v>
      </c>
      <c r="BK143" s="238">
        <f>ROUND(P143*H143,2)</f>
        <v>0</v>
      </c>
      <c r="BL143" s="18" t="s">
        <v>173</v>
      </c>
      <c r="BM143" s="237" t="s">
        <v>1789</v>
      </c>
    </row>
    <row r="144" s="2" customFormat="1" ht="24.15" customHeight="1">
      <c r="A144" s="39"/>
      <c r="B144" s="40"/>
      <c r="C144" s="264" t="s">
        <v>200</v>
      </c>
      <c r="D144" s="264" t="s">
        <v>291</v>
      </c>
      <c r="E144" s="265" t="s">
        <v>1790</v>
      </c>
      <c r="F144" s="266" t="s">
        <v>1791</v>
      </c>
      <c r="G144" s="267" t="s">
        <v>334</v>
      </c>
      <c r="H144" s="268">
        <v>1</v>
      </c>
      <c r="I144" s="269"/>
      <c r="J144" s="270"/>
      <c r="K144" s="271">
        <f>ROUND(P144*H144,2)</f>
        <v>0</v>
      </c>
      <c r="L144" s="266" t="s">
        <v>198</v>
      </c>
      <c r="M144" s="272"/>
      <c r="N144" s="273" t="s">
        <v>1</v>
      </c>
      <c r="O144" s="233" t="s">
        <v>38</v>
      </c>
      <c r="P144" s="234">
        <f>I144+J144</f>
        <v>0</v>
      </c>
      <c r="Q144" s="234">
        <f>ROUND(I144*H144,2)</f>
        <v>0</v>
      </c>
      <c r="R144" s="234">
        <f>ROUND(J144*H144,2)</f>
        <v>0</v>
      </c>
      <c r="S144" s="92"/>
      <c r="T144" s="235">
        <f>S144*H144</f>
        <v>0</v>
      </c>
      <c r="U144" s="235">
        <v>0.040000000000000001</v>
      </c>
      <c r="V144" s="235">
        <f>U144*H144</f>
        <v>0.040000000000000001</v>
      </c>
      <c r="W144" s="235">
        <v>0</v>
      </c>
      <c r="X144" s="236">
        <f>W144*H144</f>
        <v>0</v>
      </c>
      <c r="Y144" s="39"/>
      <c r="Z144" s="39"/>
      <c r="AA144" s="39"/>
      <c r="AB144" s="39"/>
      <c r="AC144" s="39"/>
      <c r="AD144" s="39"/>
      <c r="AE144" s="39"/>
      <c r="AR144" s="237" t="s">
        <v>266</v>
      </c>
      <c r="AT144" s="237" t="s">
        <v>291</v>
      </c>
      <c r="AU144" s="237" t="s">
        <v>85</v>
      </c>
      <c r="AY144" s="18" t="s">
        <v>156</v>
      </c>
      <c r="BE144" s="238">
        <f>IF(O144="základní",K144,0)</f>
        <v>0</v>
      </c>
      <c r="BF144" s="238">
        <f>IF(O144="snížená",K144,0)</f>
        <v>0</v>
      </c>
      <c r="BG144" s="238">
        <f>IF(O144="zákl. přenesená",K144,0)</f>
        <v>0</v>
      </c>
      <c r="BH144" s="238">
        <f>IF(O144="sníž. přenesená",K144,0)</f>
        <v>0</v>
      </c>
      <c r="BI144" s="238">
        <f>IF(O144="nulová",K144,0)</f>
        <v>0</v>
      </c>
      <c r="BJ144" s="18" t="s">
        <v>83</v>
      </c>
      <c r="BK144" s="238">
        <f>ROUND(P144*H144,2)</f>
        <v>0</v>
      </c>
      <c r="BL144" s="18" t="s">
        <v>173</v>
      </c>
      <c r="BM144" s="237" t="s">
        <v>1792</v>
      </c>
    </row>
    <row r="145" s="2" customFormat="1" ht="24.15" customHeight="1">
      <c r="A145" s="39"/>
      <c r="B145" s="40"/>
      <c r="C145" s="264" t="s">
        <v>245</v>
      </c>
      <c r="D145" s="264" t="s">
        <v>291</v>
      </c>
      <c r="E145" s="265" t="s">
        <v>1793</v>
      </c>
      <c r="F145" s="266" t="s">
        <v>1794</v>
      </c>
      <c r="G145" s="267" t="s">
        <v>334</v>
      </c>
      <c r="H145" s="268">
        <v>1</v>
      </c>
      <c r="I145" s="269"/>
      <c r="J145" s="270"/>
      <c r="K145" s="271">
        <f>ROUND(P145*H145,2)</f>
        <v>0</v>
      </c>
      <c r="L145" s="266" t="s">
        <v>198</v>
      </c>
      <c r="M145" s="272"/>
      <c r="N145" s="273" t="s">
        <v>1</v>
      </c>
      <c r="O145" s="233" t="s">
        <v>38</v>
      </c>
      <c r="P145" s="234">
        <f>I145+J145</f>
        <v>0</v>
      </c>
      <c r="Q145" s="234">
        <f>ROUND(I145*H145,2)</f>
        <v>0</v>
      </c>
      <c r="R145" s="234">
        <f>ROUND(J145*H145,2)</f>
        <v>0</v>
      </c>
      <c r="S145" s="92"/>
      <c r="T145" s="235">
        <f>S145*H145</f>
        <v>0</v>
      </c>
      <c r="U145" s="235">
        <v>0.027</v>
      </c>
      <c r="V145" s="235">
        <f>U145*H145</f>
        <v>0.027</v>
      </c>
      <c r="W145" s="235">
        <v>0</v>
      </c>
      <c r="X145" s="236">
        <f>W145*H145</f>
        <v>0</v>
      </c>
      <c r="Y145" s="39"/>
      <c r="Z145" s="39"/>
      <c r="AA145" s="39"/>
      <c r="AB145" s="39"/>
      <c r="AC145" s="39"/>
      <c r="AD145" s="39"/>
      <c r="AE145" s="39"/>
      <c r="AR145" s="237" t="s">
        <v>266</v>
      </c>
      <c r="AT145" s="237" t="s">
        <v>291</v>
      </c>
      <c r="AU145" s="237" t="s">
        <v>85</v>
      </c>
      <c r="AY145" s="18" t="s">
        <v>156</v>
      </c>
      <c r="BE145" s="238">
        <f>IF(O145="základní",K145,0)</f>
        <v>0</v>
      </c>
      <c r="BF145" s="238">
        <f>IF(O145="snížená",K145,0)</f>
        <v>0</v>
      </c>
      <c r="BG145" s="238">
        <f>IF(O145="zákl. přenesená",K145,0)</f>
        <v>0</v>
      </c>
      <c r="BH145" s="238">
        <f>IF(O145="sníž. přenesená",K145,0)</f>
        <v>0</v>
      </c>
      <c r="BI145" s="238">
        <f>IF(O145="nulová",K145,0)</f>
        <v>0</v>
      </c>
      <c r="BJ145" s="18" t="s">
        <v>83</v>
      </c>
      <c r="BK145" s="238">
        <f>ROUND(P145*H145,2)</f>
        <v>0</v>
      </c>
      <c r="BL145" s="18" t="s">
        <v>173</v>
      </c>
      <c r="BM145" s="237" t="s">
        <v>1795</v>
      </c>
    </row>
    <row r="146" s="2" customFormat="1" ht="24.15" customHeight="1">
      <c r="A146" s="39"/>
      <c r="B146" s="40"/>
      <c r="C146" s="264" t="s">
        <v>250</v>
      </c>
      <c r="D146" s="264" t="s">
        <v>291</v>
      </c>
      <c r="E146" s="265" t="s">
        <v>1796</v>
      </c>
      <c r="F146" s="266" t="s">
        <v>1797</v>
      </c>
      <c r="G146" s="267" t="s">
        <v>334</v>
      </c>
      <c r="H146" s="268">
        <v>1</v>
      </c>
      <c r="I146" s="269"/>
      <c r="J146" s="270"/>
      <c r="K146" s="271">
        <f>ROUND(P146*H146,2)</f>
        <v>0</v>
      </c>
      <c r="L146" s="266" t="s">
        <v>198</v>
      </c>
      <c r="M146" s="272"/>
      <c r="N146" s="273" t="s">
        <v>1</v>
      </c>
      <c r="O146" s="233" t="s">
        <v>38</v>
      </c>
      <c r="P146" s="234">
        <f>I146+J146</f>
        <v>0</v>
      </c>
      <c r="Q146" s="234">
        <f>ROUND(I146*H146,2)</f>
        <v>0</v>
      </c>
      <c r="R146" s="234">
        <f>ROUND(J146*H146,2)</f>
        <v>0</v>
      </c>
      <c r="S146" s="92"/>
      <c r="T146" s="235">
        <f>S146*H146</f>
        <v>0</v>
      </c>
      <c r="U146" s="235">
        <v>0.0023</v>
      </c>
      <c r="V146" s="235">
        <f>U146*H146</f>
        <v>0.0023</v>
      </c>
      <c r="W146" s="235">
        <v>0</v>
      </c>
      <c r="X146" s="236">
        <f>W146*H146</f>
        <v>0</v>
      </c>
      <c r="Y146" s="39"/>
      <c r="Z146" s="39"/>
      <c r="AA146" s="39"/>
      <c r="AB146" s="39"/>
      <c r="AC146" s="39"/>
      <c r="AD146" s="39"/>
      <c r="AE146" s="39"/>
      <c r="AR146" s="237" t="s">
        <v>266</v>
      </c>
      <c r="AT146" s="237" t="s">
        <v>291</v>
      </c>
      <c r="AU146" s="237" t="s">
        <v>85</v>
      </c>
      <c r="AY146" s="18" t="s">
        <v>156</v>
      </c>
      <c r="BE146" s="238">
        <f>IF(O146="základní",K146,0)</f>
        <v>0</v>
      </c>
      <c r="BF146" s="238">
        <f>IF(O146="snížená",K146,0)</f>
        <v>0</v>
      </c>
      <c r="BG146" s="238">
        <f>IF(O146="zákl. přenesená",K146,0)</f>
        <v>0</v>
      </c>
      <c r="BH146" s="238">
        <f>IF(O146="sníž. přenesená",K146,0)</f>
        <v>0</v>
      </c>
      <c r="BI146" s="238">
        <f>IF(O146="nulová",K146,0)</f>
        <v>0</v>
      </c>
      <c r="BJ146" s="18" t="s">
        <v>83</v>
      </c>
      <c r="BK146" s="238">
        <f>ROUND(P146*H146,2)</f>
        <v>0</v>
      </c>
      <c r="BL146" s="18" t="s">
        <v>173</v>
      </c>
      <c r="BM146" s="237" t="s">
        <v>1798</v>
      </c>
    </row>
    <row r="147" s="2" customFormat="1" ht="16.5" customHeight="1">
      <c r="A147" s="39"/>
      <c r="B147" s="40"/>
      <c r="C147" s="264" t="s">
        <v>649</v>
      </c>
      <c r="D147" s="264" t="s">
        <v>291</v>
      </c>
      <c r="E147" s="265" t="s">
        <v>1703</v>
      </c>
      <c r="F147" s="266" t="s">
        <v>1799</v>
      </c>
      <c r="G147" s="267" t="s">
        <v>334</v>
      </c>
      <c r="H147" s="268">
        <v>2</v>
      </c>
      <c r="I147" s="269"/>
      <c r="J147" s="270"/>
      <c r="K147" s="271">
        <f>ROUND(P147*H147,2)</f>
        <v>0</v>
      </c>
      <c r="L147" s="266" t="s">
        <v>1</v>
      </c>
      <c r="M147" s="272"/>
      <c r="N147" s="273" t="s">
        <v>1</v>
      </c>
      <c r="O147" s="233" t="s">
        <v>38</v>
      </c>
      <c r="P147" s="234">
        <f>I147+J147</f>
        <v>0</v>
      </c>
      <c r="Q147" s="234">
        <f>ROUND(I147*H147,2)</f>
        <v>0</v>
      </c>
      <c r="R147" s="234">
        <f>ROUND(J147*H147,2)</f>
        <v>0</v>
      </c>
      <c r="S147" s="92"/>
      <c r="T147" s="235">
        <f>S147*H147</f>
        <v>0</v>
      </c>
      <c r="U147" s="235">
        <v>0</v>
      </c>
      <c r="V147" s="235">
        <f>U147*H147</f>
        <v>0</v>
      </c>
      <c r="W147" s="235">
        <v>0</v>
      </c>
      <c r="X147" s="236">
        <f>W147*H147</f>
        <v>0</v>
      </c>
      <c r="Y147" s="39"/>
      <c r="Z147" s="39"/>
      <c r="AA147" s="39"/>
      <c r="AB147" s="39"/>
      <c r="AC147" s="39"/>
      <c r="AD147" s="39"/>
      <c r="AE147" s="39"/>
      <c r="AR147" s="237" t="s">
        <v>266</v>
      </c>
      <c r="AT147" s="237" t="s">
        <v>291</v>
      </c>
      <c r="AU147" s="237" t="s">
        <v>85</v>
      </c>
      <c r="AY147" s="18" t="s">
        <v>156</v>
      </c>
      <c r="BE147" s="238">
        <f>IF(O147="základní",K147,0)</f>
        <v>0</v>
      </c>
      <c r="BF147" s="238">
        <f>IF(O147="snížená",K147,0)</f>
        <v>0</v>
      </c>
      <c r="BG147" s="238">
        <f>IF(O147="zákl. přenesená",K147,0)</f>
        <v>0</v>
      </c>
      <c r="BH147" s="238">
        <f>IF(O147="sníž. přenesená",K147,0)</f>
        <v>0</v>
      </c>
      <c r="BI147" s="238">
        <f>IF(O147="nulová",K147,0)</f>
        <v>0</v>
      </c>
      <c r="BJ147" s="18" t="s">
        <v>83</v>
      </c>
      <c r="BK147" s="238">
        <f>ROUND(P147*H147,2)</f>
        <v>0</v>
      </c>
      <c r="BL147" s="18" t="s">
        <v>173</v>
      </c>
      <c r="BM147" s="237" t="s">
        <v>1800</v>
      </c>
    </row>
    <row r="148" s="2" customFormat="1" ht="24.15" customHeight="1">
      <c r="A148" s="39"/>
      <c r="B148" s="40"/>
      <c r="C148" s="225" t="s">
        <v>271</v>
      </c>
      <c r="D148" s="225" t="s">
        <v>157</v>
      </c>
      <c r="E148" s="226" t="s">
        <v>1801</v>
      </c>
      <c r="F148" s="227" t="s">
        <v>1802</v>
      </c>
      <c r="G148" s="228" t="s">
        <v>334</v>
      </c>
      <c r="H148" s="229">
        <v>87</v>
      </c>
      <c r="I148" s="230"/>
      <c r="J148" s="230"/>
      <c r="K148" s="231">
        <f>ROUND(P148*H148,2)</f>
        <v>0</v>
      </c>
      <c r="L148" s="227" t="s">
        <v>198</v>
      </c>
      <c r="M148" s="45"/>
      <c r="N148" s="232" t="s">
        <v>1</v>
      </c>
      <c r="O148" s="233" t="s">
        <v>38</v>
      </c>
      <c r="P148" s="234">
        <f>I148+J148</f>
        <v>0</v>
      </c>
      <c r="Q148" s="234">
        <f>ROUND(I148*H148,2)</f>
        <v>0</v>
      </c>
      <c r="R148" s="234">
        <f>ROUND(J148*H148,2)</f>
        <v>0</v>
      </c>
      <c r="S148" s="92"/>
      <c r="T148" s="235">
        <f>S148*H148</f>
        <v>0</v>
      </c>
      <c r="U148" s="235">
        <v>0</v>
      </c>
      <c r="V148" s="235">
        <f>U148*H148</f>
        <v>0</v>
      </c>
      <c r="W148" s="235">
        <v>0</v>
      </c>
      <c r="X148" s="236">
        <f>W148*H148</f>
        <v>0</v>
      </c>
      <c r="Y148" s="39"/>
      <c r="Z148" s="39"/>
      <c r="AA148" s="39"/>
      <c r="AB148" s="39"/>
      <c r="AC148" s="39"/>
      <c r="AD148" s="39"/>
      <c r="AE148" s="39"/>
      <c r="AR148" s="237" t="s">
        <v>173</v>
      </c>
      <c r="AT148" s="237" t="s">
        <v>157</v>
      </c>
      <c r="AU148" s="237" t="s">
        <v>85</v>
      </c>
      <c r="AY148" s="18" t="s">
        <v>156</v>
      </c>
      <c r="BE148" s="238">
        <f>IF(O148="základní",K148,0)</f>
        <v>0</v>
      </c>
      <c r="BF148" s="238">
        <f>IF(O148="snížená",K148,0)</f>
        <v>0</v>
      </c>
      <c r="BG148" s="238">
        <f>IF(O148="zákl. přenesená",K148,0)</f>
        <v>0</v>
      </c>
      <c r="BH148" s="238">
        <f>IF(O148="sníž. přenesená",K148,0)</f>
        <v>0</v>
      </c>
      <c r="BI148" s="238">
        <f>IF(O148="nulová",K148,0)</f>
        <v>0</v>
      </c>
      <c r="BJ148" s="18" t="s">
        <v>83</v>
      </c>
      <c r="BK148" s="238">
        <f>ROUND(P148*H148,2)</f>
        <v>0</v>
      </c>
      <c r="BL148" s="18" t="s">
        <v>173</v>
      </c>
      <c r="BM148" s="237" t="s">
        <v>1803</v>
      </c>
    </row>
    <row r="149" s="2" customFormat="1" ht="16.5" customHeight="1">
      <c r="A149" s="39"/>
      <c r="B149" s="40"/>
      <c r="C149" s="264" t="s">
        <v>277</v>
      </c>
      <c r="D149" s="264" t="s">
        <v>291</v>
      </c>
      <c r="E149" s="265" t="s">
        <v>1710</v>
      </c>
      <c r="F149" s="266" t="s">
        <v>1804</v>
      </c>
      <c r="G149" s="267" t="s">
        <v>334</v>
      </c>
      <c r="H149" s="268">
        <v>9</v>
      </c>
      <c r="I149" s="269"/>
      <c r="J149" s="270"/>
      <c r="K149" s="271">
        <f>ROUND(P149*H149,2)</f>
        <v>0</v>
      </c>
      <c r="L149" s="266" t="s">
        <v>1</v>
      </c>
      <c r="M149" s="272"/>
      <c r="N149" s="273" t="s">
        <v>1</v>
      </c>
      <c r="O149" s="233" t="s">
        <v>38</v>
      </c>
      <c r="P149" s="234">
        <f>I149+J149</f>
        <v>0</v>
      </c>
      <c r="Q149" s="234">
        <f>ROUND(I149*H149,2)</f>
        <v>0</v>
      </c>
      <c r="R149" s="234">
        <f>ROUND(J149*H149,2)</f>
        <v>0</v>
      </c>
      <c r="S149" s="92"/>
      <c r="T149" s="235">
        <f>S149*H149</f>
        <v>0</v>
      </c>
      <c r="U149" s="235">
        <v>0</v>
      </c>
      <c r="V149" s="235">
        <f>U149*H149</f>
        <v>0</v>
      </c>
      <c r="W149" s="235">
        <v>0</v>
      </c>
      <c r="X149" s="236">
        <f>W149*H149</f>
        <v>0</v>
      </c>
      <c r="Y149" s="39"/>
      <c r="Z149" s="39"/>
      <c r="AA149" s="39"/>
      <c r="AB149" s="39"/>
      <c r="AC149" s="39"/>
      <c r="AD149" s="39"/>
      <c r="AE149" s="39"/>
      <c r="AR149" s="237" t="s">
        <v>266</v>
      </c>
      <c r="AT149" s="237" t="s">
        <v>291</v>
      </c>
      <c r="AU149" s="237" t="s">
        <v>85</v>
      </c>
      <c r="AY149" s="18" t="s">
        <v>156</v>
      </c>
      <c r="BE149" s="238">
        <f>IF(O149="základní",K149,0)</f>
        <v>0</v>
      </c>
      <c r="BF149" s="238">
        <f>IF(O149="snížená",K149,0)</f>
        <v>0</v>
      </c>
      <c r="BG149" s="238">
        <f>IF(O149="zákl. přenesená",K149,0)</f>
        <v>0</v>
      </c>
      <c r="BH149" s="238">
        <f>IF(O149="sníž. přenesená",K149,0)</f>
        <v>0</v>
      </c>
      <c r="BI149" s="238">
        <f>IF(O149="nulová",K149,0)</f>
        <v>0</v>
      </c>
      <c r="BJ149" s="18" t="s">
        <v>83</v>
      </c>
      <c r="BK149" s="238">
        <f>ROUND(P149*H149,2)</f>
        <v>0</v>
      </c>
      <c r="BL149" s="18" t="s">
        <v>173</v>
      </c>
      <c r="BM149" s="237" t="s">
        <v>1805</v>
      </c>
    </row>
    <row r="150" s="2" customFormat="1" ht="16.5" customHeight="1">
      <c r="A150" s="39"/>
      <c r="B150" s="40"/>
      <c r="C150" s="264" t="s">
        <v>9</v>
      </c>
      <c r="D150" s="264" t="s">
        <v>291</v>
      </c>
      <c r="E150" s="265" t="s">
        <v>1806</v>
      </c>
      <c r="F150" s="266" t="s">
        <v>1807</v>
      </c>
      <c r="G150" s="267" t="s">
        <v>334</v>
      </c>
      <c r="H150" s="268">
        <v>78</v>
      </c>
      <c r="I150" s="269"/>
      <c r="J150" s="270"/>
      <c r="K150" s="271">
        <f>ROUND(P150*H150,2)</f>
        <v>0</v>
      </c>
      <c r="L150" s="266" t="s">
        <v>1</v>
      </c>
      <c r="M150" s="272"/>
      <c r="N150" s="313" t="s">
        <v>1</v>
      </c>
      <c r="O150" s="252" t="s">
        <v>38</v>
      </c>
      <c r="P150" s="253">
        <f>I150+J150</f>
        <v>0</v>
      </c>
      <c r="Q150" s="253">
        <f>ROUND(I150*H150,2)</f>
        <v>0</v>
      </c>
      <c r="R150" s="253">
        <f>ROUND(J150*H150,2)</f>
        <v>0</v>
      </c>
      <c r="S150" s="254"/>
      <c r="T150" s="255">
        <f>S150*H150</f>
        <v>0</v>
      </c>
      <c r="U150" s="255">
        <v>0</v>
      </c>
      <c r="V150" s="255">
        <f>U150*H150</f>
        <v>0</v>
      </c>
      <c r="W150" s="255">
        <v>0</v>
      </c>
      <c r="X150" s="256">
        <f>W150*H150</f>
        <v>0</v>
      </c>
      <c r="Y150" s="39"/>
      <c r="Z150" s="39"/>
      <c r="AA150" s="39"/>
      <c r="AB150" s="39"/>
      <c r="AC150" s="39"/>
      <c r="AD150" s="39"/>
      <c r="AE150" s="39"/>
      <c r="AR150" s="237" t="s">
        <v>266</v>
      </c>
      <c r="AT150" s="237" t="s">
        <v>291</v>
      </c>
      <c r="AU150" s="237" t="s">
        <v>85</v>
      </c>
      <c r="AY150" s="18" t="s">
        <v>156</v>
      </c>
      <c r="BE150" s="238">
        <f>IF(O150="základní",K150,0)</f>
        <v>0</v>
      </c>
      <c r="BF150" s="238">
        <f>IF(O150="snížená",K150,0)</f>
        <v>0</v>
      </c>
      <c r="BG150" s="238">
        <f>IF(O150="zákl. přenesená",K150,0)</f>
        <v>0</v>
      </c>
      <c r="BH150" s="238">
        <f>IF(O150="sníž. přenesená",K150,0)</f>
        <v>0</v>
      </c>
      <c r="BI150" s="238">
        <f>IF(O150="nulová",K150,0)</f>
        <v>0</v>
      </c>
      <c r="BJ150" s="18" t="s">
        <v>83</v>
      </c>
      <c r="BK150" s="238">
        <f>ROUND(P150*H150,2)</f>
        <v>0</v>
      </c>
      <c r="BL150" s="18" t="s">
        <v>173</v>
      </c>
      <c r="BM150" s="237" t="s">
        <v>1808</v>
      </c>
    </row>
    <row r="151" s="2" customFormat="1" ht="6.96" customHeight="1">
      <c r="A151" s="39"/>
      <c r="B151" s="67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45"/>
      <c r="N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</row>
  </sheetData>
  <sheetProtection sheet="1" autoFilter="0" formatColumns="0" formatRows="0" objects="1" scenarios="1" spinCount="100000" saltValue="iWAPYRBDieJW9upaqnKL1UzaT634//hsGMUMFwzenI1OvqzAtoAmJMZcL/oSFe/sk+v9LYJosJ+nMuaelgjyuA==" hashValue="isudZ3/uQ9Ozj+g3s2qbod7p5wH0zMwXdcDDijY7D3S3F9rgDiL5+bsUw/rNJNKV3HOCsGiozs+1cXNj12IF8w==" algorithmName="SHA-512" password="CC35"/>
  <autoFilter ref="C117:L150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84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21"/>
      <c r="AT3" s="18" t="s">
        <v>85</v>
      </c>
    </row>
    <row r="4" s="1" customFormat="1" ht="24.96" customHeight="1">
      <c r="B4" s="21"/>
      <c r="D4" s="152" t="s">
        <v>124</v>
      </c>
      <c r="M4" s="21"/>
      <c r="N4" s="153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4" t="s">
        <v>17</v>
      </c>
      <c r="M6" s="21"/>
    </row>
    <row r="7" s="1" customFormat="1" ht="26.25" customHeight="1">
      <c r="B7" s="21"/>
      <c r="E7" s="155" t="str">
        <f>'Rekapitulace stavby'!K6</f>
        <v>NPK a.s., Pardubická nemocnice, rozšíření parkovací kapacity Kyjevská, Pardubice</v>
      </c>
      <c r="F7" s="154"/>
      <c r="G7" s="154"/>
      <c r="H7" s="154"/>
      <c r="M7" s="21"/>
    </row>
    <row r="8" s="2" customFormat="1" ht="12" customHeight="1">
      <c r="A8" s="39"/>
      <c r="B8" s="45"/>
      <c r="C8" s="39"/>
      <c r="D8" s="154" t="s">
        <v>125</v>
      </c>
      <c r="E8" s="39"/>
      <c r="F8" s="39"/>
      <c r="G8" s="39"/>
      <c r="H8" s="39"/>
      <c r="I8" s="39"/>
      <c r="J8" s="39"/>
      <c r="K8" s="39"/>
      <c r="L8" s="39"/>
      <c r="M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6" t="s">
        <v>126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4" t="s">
        <v>19</v>
      </c>
      <c r="E11" s="39"/>
      <c r="F11" s="145" t="s">
        <v>1</v>
      </c>
      <c r="G11" s="39"/>
      <c r="H11" s="39"/>
      <c r="I11" s="154" t="s">
        <v>20</v>
      </c>
      <c r="J11" s="145" t="s">
        <v>1</v>
      </c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4" t="s">
        <v>21</v>
      </c>
      <c r="E12" s="39"/>
      <c r="F12" s="145" t="s">
        <v>22</v>
      </c>
      <c r="G12" s="39"/>
      <c r="H12" s="39"/>
      <c r="I12" s="154" t="s">
        <v>23</v>
      </c>
      <c r="J12" s="157" t="str">
        <f>'Rekapitulace stavby'!AN8</f>
        <v>30. 1. 2025</v>
      </c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4" t="s">
        <v>25</v>
      </c>
      <c r="E14" s="39"/>
      <c r="F14" s="39"/>
      <c r="G14" s="39"/>
      <c r="H14" s="39"/>
      <c r="I14" s="154" t="s">
        <v>26</v>
      </c>
      <c r="J14" s="145" t="str">
        <f>IF('Rekapitulace stavby'!AN10="","",'Rekapitulace stavby'!AN10)</f>
        <v/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54" t="s">
        <v>27</v>
      </c>
      <c r="J15" s="145" t="str">
        <f>IF('Rekapitulace stavby'!AN11="","",'Rekapitulace stavby'!AN11)</f>
        <v/>
      </c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4" t="s">
        <v>28</v>
      </c>
      <c r="E17" s="39"/>
      <c r="F17" s="39"/>
      <c r="G17" s="39"/>
      <c r="H17" s="39"/>
      <c r="I17" s="154" t="s">
        <v>26</v>
      </c>
      <c r="J17" s="34" t="str">
        <f>'Rekapitulace stavby'!AN13</f>
        <v>Vyplň údaj</v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54" t="s">
        <v>27</v>
      </c>
      <c r="J18" s="34" t="str">
        <f>'Rekapitulace stavby'!AN14</f>
        <v>Vyplň údaj</v>
      </c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4" t="s">
        <v>30</v>
      </c>
      <c r="E20" s="39"/>
      <c r="F20" s="39"/>
      <c r="G20" s="39"/>
      <c r="H20" s="39"/>
      <c r="I20" s="154" t="s">
        <v>26</v>
      </c>
      <c r="J20" s="145" t="str">
        <f>IF('Rekapitulace stavby'!AN16="","",'Rekapitulace stavby'!AN16)</f>
        <v/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tr">
        <f>IF('Rekapitulace stavby'!E17="","",'Rekapitulace stavby'!E17)</f>
        <v xml:space="preserve"> </v>
      </c>
      <c r="F21" s="39"/>
      <c r="G21" s="39"/>
      <c r="H21" s="39"/>
      <c r="I21" s="154" t="s">
        <v>27</v>
      </c>
      <c r="J21" s="145" t="str">
        <f>IF('Rekapitulace stavby'!AN17="","",'Rekapitulace stavby'!AN17)</f>
        <v/>
      </c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4" t="s">
        <v>31</v>
      </c>
      <c r="E23" s="39"/>
      <c r="F23" s="39"/>
      <c r="G23" s="39"/>
      <c r="H23" s="39"/>
      <c r="I23" s="154" t="s">
        <v>26</v>
      </c>
      <c r="J23" s="145" t="str">
        <f>IF('Rekapitulace stavby'!AN19="","",'Rekapitulace stavby'!AN19)</f>
        <v/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54" t="s">
        <v>27</v>
      </c>
      <c r="J24" s="145" t="str">
        <f>IF('Rekapitulace stavby'!AN20="","",'Rekapitulace stavby'!AN20)</f>
        <v/>
      </c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4" t="s">
        <v>32</v>
      </c>
      <c r="E26" s="39"/>
      <c r="F26" s="39"/>
      <c r="G26" s="39"/>
      <c r="H26" s="39"/>
      <c r="I26" s="39"/>
      <c r="J26" s="39"/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8"/>
      <c r="B27" s="159"/>
      <c r="C27" s="158"/>
      <c r="D27" s="158"/>
      <c r="E27" s="160" t="s">
        <v>1</v>
      </c>
      <c r="F27" s="160"/>
      <c r="G27" s="160"/>
      <c r="H27" s="160"/>
      <c r="I27" s="158"/>
      <c r="J27" s="158"/>
      <c r="K27" s="158"/>
      <c r="L27" s="158"/>
      <c r="M27" s="161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2"/>
      <c r="E29" s="162"/>
      <c r="F29" s="162"/>
      <c r="G29" s="162"/>
      <c r="H29" s="162"/>
      <c r="I29" s="162"/>
      <c r="J29" s="162"/>
      <c r="K29" s="162"/>
      <c r="L29" s="162"/>
      <c r="M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>
      <c r="A30" s="39"/>
      <c r="B30" s="45"/>
      <c r="C30" s="39"/>
      <c r="D30" s="39"/>
      <c r="E30" s="154" t="s">
        <v>127</v>
      </c>
      <c r="F30" s="39"/>
      <c r="G30" s="39"/>
      <c r="H30" s="39"/>
      <c r="I30" s="39"/>
      <c r="J30" s="39"/>
      <c r="K30" s="163">
        <f>I96</f>
        <v>0</v>
      </c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>
      <c r="A31" s="39"/>
      <c r="B31" s="45"/>
      <c r="C31" s="39"/>
      <c r="D31" s="39"/>
      <c r="E31" s="154" t="s">
        <v>128</v>
      </c>
      <c r="F31" s="39"/>
      <c r="G31" s="39"/>
      <c r="H31" s="39"/>
      <c r="I31" s="39"/>
      <c r="J31" s="39"/>
      <c r="K31" s="163">
        <f>J96</f>
        <v>0</v>
      </c>
      <c r="L31" s="39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4" t="s">
        <v>33</v>
      </c>
      <c r="E32" s="39"/>
      <c r="F32" s="39"/>
      <c r="G32" s="39"/>
      <c r="H32" s="39"/>
      <c r="I32" s="39"/>
      <c r="J32" s="39"/>
      <c r="K32" s="165">
        <f>ROUND(K117, 2)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2"/>
      <c r="E33" s="162"/>
      <c r="F33" s="162"/>
      <c r="G33" s="162"/>
      <c r="H33" s="162"/>
      <c r="I33" s="162"/>
      <c r="J33" s="162"/>
      <c r="K33" s="162"/>
      <c r="L33" s="162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6" t="s">
        <v>35</v>
      </c>
      <c r="G34" s="39"/>
      <c r="H34" s="39"/>
      <c r="I34" s="166" t="s">
        <v>34</v>
      </c>
      <c r="J34" s="39"/>
      <c r="K34" s="166" t="s">
        <v>36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7" t="s">
        <v>37</v>
      </c>
      <c r="E35" s="154" t="s">
        <v>38</v>
      </c>
      <c r="F35" s="163">
        <f>ROUND((SUM(BE117:BE123)),  2)</f>
        <v>0</v>
      </c>
      <c r="G35" s="39"/>
      <c r="H35" s="39"/>
      <c r="I35" s="168">
        <v>0.20999999999999999</v>
      </c>
      <c r="J35" s="39"/>
      <c r="K35" s="163">
        <f>ROUND(((SUM(BE117:BE123))*I35),  2)</f>
        <v>0</v>
      </c>
      <c r="L35" s="39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4" t="s">
        <v>39</v>
      </c>
      <c r="F36" s="163">
        <f>ROUND((SUM(BF117:BF123)),  2)</f>
        <v>0</v>
      </c>
      <c r="G36" s="39"/>
      <c r="H36" s="39"/>
      <c r="I36" s="168">
        <v>0.12</v>
      </c>
      <c r="J36" s="39"/>
      <c r="K36" s="163">
        <f>ROUND(((SUM(BF117:BF123))*I36),  2)</f>
        <v>0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4" t="s">
        <v>40</v>
      </c>
      <c r="F37" s="163">
        <f>ROUND((SUM(BG117:BG123)),  2)</f>
        <v>0</v>
      </c>
      <c r="G37" s="39"/>
      <c r="H37" s="39"/>
      <c r="I37" s="168">
        <v>0.20999999999999999</v>
      </c>
      <c r="J37" s="39"/>
      <c r="K37" s="163">
        <f>0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4" t="s">
        <v>41</v>
      </c>
      <c r="F38" s="163">
        <f>ROUND((SUM(BH117:BH123)),  2)</f>
        <v>0</v>
      </c>
      <c r="G38" s="39"/>
      <c r="H38" s="39"/>
      <c r="I38" s="168">
        <v>0.12</v>
      </c>
      <c r="J38" s="39"/>
      <c r="K38" s="163">
        <f>0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4" t="s">
        <v>42</v>
      </c>
      <c r="F39" s="163">
        <f>ROUND((SUM(BI117:BI123)),  2)</f>
        <v>0</v>
      </c>
      <c r="G39" s="39"/>
      <c r="H39" s="39"/>
      <c r="I39" s="168">
        <v>0</v>
      </c>
      <c r="J39" s="39"/>
      <c r="K39" s="163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9"/>
      <c r="D41" s="170" t="s">
        <v>43</v>
      </c>
      <c r="E41" s="171"/>
      <c r="F41" s="171"/>
      <c r="G41" s="172" t="s">
        <v>44</v>
      </c>
      <c r="H41" s="173" t="s">
        <v>45</v>
      </c>
      <c r="I41" s="171"/>
      <c r="J41" s="171"/>
      <c r="K41" s="174">
        <f>SUM(K32:K39)</f>
        <v>0</v>
      </c>
      <c r="L41" s="175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M43" s="21"/>
    </row>
    <row r="44" s="1" customFormat="1" ht="14.4" customHeight="1">
      <c r="B44" s="21"/>
      <c r="M44" s="21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6" t="s">
        <v>46</v>
      </c>
      <c r="E50" s="177"/>
      <c r="F50" s="177"/>
      <c r="G50" s="176" t="s">
        <v>47</v>
      </c>
      <c r="H50" s="177"/>
      <c r="I50" s="177"/>
      <c r="J50" s="177"/>
      <c r="K50" s="177"/>
      <c r="L50" s="177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8" t="s">
        <v>48</v>
      </c>
      <c r="E61" s="179"/>
      <c r="F61" s="180" t="s">
        <v>49</v>
      </c>
      <c r="G61" s="178" t="s">
        <v>48</v>
      </c>
      <c r="H61" s="179"/>
      <c r="I61" s="179"/>
      <c r="J61" s="181" t="s">
        <v>49</v>
      </c>
      <c r="K61" s="179"/>
      <c r="L61" s="179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6" t="s">
        <v>50</v>
      </c>
      <c r="E65" s="182"/>
      <c r="F65" s="182"/>
      <c r="G65" s="176" t="s">
        <v>51</v>
      </c>
      <c r="H65" s="182"/>
      <c r="I65" s="182"/>
      <c r="J65" s="182"/>
      <c r="K65" s="182"/>
      <c r="L65" s="182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8" t="s">
        <v>48</v>
      </c>
      <c r="E76" s="179"/>
      <c r="F76" s="180" t="s">
        <v>49</v>
      </c>
      <c r="G76" s="178" t="s">
        <v>48</v>
      </c>
      <c r="H76" s="179"/>
      <c r="I76" s="179"/>
      <c r="J76" s="181" t="s">
        <v>49</v>
      </c>
      <c r="K76" s="179"/>
      <c r="L76" s="179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129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7" t="str">
        <f>E7</f>
        <v>NPK a.s., Pardubická nemocnice, rozšíření parkovací kapacity Kyjevská, Pardubice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125</v>
      </c>
      <c r="D86" s="41"/>
      <c r="E86" s="41"/>
      <c r="F86" s="41"/>
      <c r="G86" s="41"/>
      <c r="H86" s="41"/>
      <c r="I86" s="41"/>
      <c r="J86" s="41"/>
      <c r="K86" s="41"/>
      <c r="L86" s="41"/>
      <c r="M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001.1 - Příprava staveniště - Kyjevská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 xml:space="preserve"> </v>
      </c>
      <c r="G89" s="41"/>
      <c r="H89" s="41"/>
      <c r="I89" s="33" t="s">
        <v>23</v>
      </c>
      <c r="J89" s="80" t="str">
        <f>IF(J12="","",J12)</f>
        <v>30. 1. 2025</v>
      </c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8" t="s">
        <v>130</v>
      </c>
      <c r="D94" s="189"/>
      <c r="E94" s="189"/>
      <c r="F94" s="189"/>
      <c r="G94" s="189"/>
      <c r="H94" s="189"/>
      <c r="I94" s="190" t="s">
        <v>131</v>
      </c>
      <c r="J94" s="190" t="s">
        <v>132</v>
      </c>
      <c r="K94" s="190" t="s">
        <v>133</v>
      </c>
      <c r="L94" s="189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91" t="s">
        <v>134</v>
      </c>
      <c r="D96" s="41"/>
      <c r="E96" s="41"/>
      <c r="F96" s="41"/>
      <c r="G96" s="41"/>
      <c r="H96" s="41"/>
      <c r="I96" s="111">
        <f>Q117</f>
        <v>0</v>
      </c>
      <c r="J96" s="111">
        <f>R117</f>
        <v>0</v>
      </c>
      <c r="K96" s="111">
        <f>K117</f>
        <v>0</v>
      </c>
      <c r="L96" s="41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135</v>
      </c>
    </row>
    <row r="97" s="9" customFormat="1" ht="24.96" customHeight="1">
      <c r="A97" s="9"/>
      <c r="B97" s="192"/>
      <c r="C97" s="193"/>
      <c r="D97" s="194" t="s">
        <v>136</v>
      </c>
      <c r="E97" s="195"/>
      <c r="F97" s="195"/>
      <c r="G97" s="195"/>
      <c r="H97" s="195"/>
      <c r="I97" s="196">
        <f>Q118</f>
        <v>0</v>
      </c>
      <c r="J97" s="196">
        <f>R118</f>
        <v>0</v>
      </c>
      <c r="K97" s="196">
        <f>K118</f>
        <v>0</v>
      </c>
      <c r="L97" s="193"/>
      <c r="M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3" s="2" customFormat="1" ht="6.96" customHeight="1">
      <c r="A103" s="39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137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17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6.25" customHeight="1">
      <c r="A107" s="39"/>
      <c r="B107" s="40"/>
      <c r="C107" s="41"/>
      <c r="D107" s="41"/>
      <c r="E107" s="187" t="str">
        <f>E7</f>
        <v>NPK a.s., Pardubická nemocnice, rozšíření parkovací kapacity Kyjevská, Pardubice</v>
      </c>
      <c r="F107" s="33"/>
      <c r="G107" s="33"/>
      <c r="H107" s="33"/>
      <c r="I107" s="41"/>
      <c r="J107" s="41"/>
      <c r="K107" s="41"/>
      <c r="L107" s="41"/>
      <c r="M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125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77" t="str">
        <f>E9</f>
        <v>SO 001.1 - Příprava staveniště - Kyjevská</v>
      </c>
      <c r="F109" s="41"/>
      <c r="G109" s="41"/>
      <c r="H109" s="41"/>
      <c r="I109" s="41"/>
      <c r="J109" s="41"/>
      <c r="K109" s="41"/>
      <c r="L109" s="41"/>
      <c r="M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21</v>
      </c>
      <c r="D111" s="41"/>
      <c r="E111" s="41"/>
      <c r="F111" s="28" t="str">
        <f>F12</f>
        <v xml:space="preserve"> </v>
      </c>
      <c r="G111" s="41"/>
      <c r="H111" s="41"/>
      <c r="I111" s="33" t="s">
        <v>23</v>
      </c>
      <c r="J111" s="80" t="str">
        <f>IF(J12="","",J12)</f>
        <v>30. 1. 2025</v>
      </c>
      <c r="K111" s="41"/>
      <c r="L111" s="41"/>
      <c r="M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25</v>
      </c>
      <c r="D113" s="41"/>
      <c r="E113" s="41"/>
      <c r="F113" s="28" t="str">
        <f>E15</f>
        <v xml:space="preserve"> </v>
      </c>
      <c r="G113" s="41"/>
      <c r="H113" s="41"/>
      <c r="I113" s="33" t="s">
        <v>30</v>
      </c>
      <c r="J113" s="37" t="str">
        <f>E21</f>
        <v xml:space="preserve"> </v>
      </c>
      <c r="K113" s="41"/>
      <c r="L113" s="41"/>
      <c r="M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28</v>
      </c>
      <c r="D114" s="41"/>
      <c r="E114" s="41"/>
      <c r="F114" s="28" t="str">
        <f>IF(E18="","",E18)</f>
        <v>Vyplň údaj</v>
      </c>
      <c r="G114" s="41"/>
      <c r="H114" s="41"/>
      <c r="I114" s="33" t="s">
        <v>31</v>
      </c>
      <c r="J114" s="37" t="str">
        <f>E24</f>
        <v xml:space="preserve"> </v>
      </c>
      <c r="K114" s="41"/>
      <c r="L114" s="41"/>
      <c r="M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0" customFormat="1" ht="29.28" customHeight="1">
      <c r="A116" s="198"/>
      <c r="B116" s="199"/>
      <c r="C116" s="200" t="s">
        <v>138</v>
      </c>
      <c r="D116" s="201" t="s">
        <v>58</v>
      </c>
      <c r="E116" s="201" t="s">
        <v>54</v>
      </c>
      <c r="F116" s="201" t="s">
        <v>55</v>
      </c>
      <c r="G116" s="201" t="s">
        <v>139</v>
      </c>
      <c r="H116" s="201" t="s">
        <v>140</v>
      </c>
      <c r="I116" s="201" t="s">
        <v>141</v>
      </c>
      <c r="J116" s="201" t="s">
        <v>142</v>
      </c>
      <c r="K116" s="201" t="s">
        <v>133</v>
      </c>
      <c r="L116" s="202" t="s">
        <v>143</v>
      </c>
      <c r="M116" s="203"/>
      <c r="N116" s="101" t="s">
        <v>1</v>
      </c>
      <c r="O116" s="102" t="s">
        <v>37</v>
      </c>
      <c r="P116" s="102" t="s">
        <v>144</v>
      </c>
      <c r="Q116" s="102" t="s">
        <v>145</v>
      </c>
      <c r="R116" s="102" t="s">
        <v>146</v>
      </c>
      <c r="S116" s="102" t="s">
        <v>147</v>
      </c>
      <c r="T116" s="102" t="s">
        <v>148</v>
      </c>
      <c r="U116" s="102" t="s">
        <v>149</v>
      </c>
      <c r="V116" s="102" t="s">
        <v>150</v>
      </c>
      <c r="W116" s="102" t="s">
        <v>151</v>
      </c>
      <c r="X116" s="103" t="s">
        <v>152</v>
      </c>
      <c r="Y116" s="198"/>
      <c r="Z116" s="198"/>
      <c r="AA116" s="198"/>
      <c r="AB116" s="198"/>
      <c r="AC116" s="198"/>
      <c r="AD116" s="198"/>
      <c r="AE116" s="198"/>
    </row>
    <row r="117" s="2" customFormat="1" ht="22.8" customHeight="1">
      <c r="A117" s="39"/>
      <c r="B117" s="40"/>
      <c r="C117" s="108" t="s">
        <v>153</v>
      </c>
      <c r="D117" s="41"/>
      <c r="E117" s="41"/>
      <c r="F117" s="41"/>
      <c r="G117" s="41"/>
      <c r="H117" s="41"/>
      <c r="I117" s="41"/>
      <c r="J117" s="41"/>
      <c r="K117" s="204">
        <f>BK117</f>
        <v>0</v>
      </c>
      <c r="L117" s="41"/>
      <c r="M117" s="45"/>
      <c r="N117" s="104"/>
      <c r="O117" s="205"/>
      <c r="P117" s="105"/>
      <c r="Q117" s="206">
        <f>Q118</f>
        <v>0</v>
      </c>
      <c r="R117" s="206">
        <f>R118</f>
        <v>0</v>
      </c>
      <c r="S117" s="105"/>
      <c r="T117" s="207">
        <f>T118</f>
        <v>0</v>
      </c>
      <c r="U117" s="105"/>
      <c r="V117" s="207">
        <f>V118</f>
        <v>0</v>
      </c>
      <c r="W117" s="105"/>
      <c r="X117" s="208">
        <f>X118</f>
        <v>0</v>
      </c>
      <c r="Y117" s="39"/>
      <c r="Z117" s="39"/>
      <c r="AA117" s="39"/>
      <c r="AB117" s="39"/>
      <c r="AC117" s="39"/>
      <c r="AD117" s="39"/>
      <c r="AE117" s="39"/>
      <c r="AT117" s="18" t="s">
        <v>74</v>
      </c>
      <c r="AU117" s="18" t="s">
        <v>135</v>
      </c>
      <c r="BK117" s="209">
        <f>BK118</f>
        <v>0</v>
      </c>
    </row>
    <row r="118" s="11" customFormat="1" ht="25.92" customHeight="1">
      <c r="A118" s="11"/>
      <c r="B118" s="210"/>
      <c r="C118" s="211"/>
      <c r="D118" s="212" t="s">
        <v>74</v>
      </c>
      <c r="E118" s="213" t="s">
        <v>110</v>
      </c>
      <c r="F118" s="213" t="s">
        <v>154</v>
      </c>
      <c r="G118" s="211"/>
      <c r="H118" s="211"/>
      <c r="I118" s="214"/>
      <c r="J118" s="214"/>
      <c r="K118" s="215">
        <f>BK118</f>
        <v>0</v>
      </c>
      <c r="L118" s="211"/>
      <c r="M118" s="216"/>
      <c r="N118" s="217"/>
      <c r="O118" s="218"/>
      <c r="P118" s="218"/>
      <c r="Q118" s="219">
        <f>SUM(Q119:Q123)</f>
        <v>0</v>
      </c>
      <c r="R118" s="219">
        <f>SUM(R119:R123)</f>
        <v>0</v>
      </c>
      <c r="S118" s="218"/>
      <c r="T118" s="220">
        <f>SUM(T119:T123)</f>
        <v>0</v>
      </c>
      <c r="U118" s="218"/>
      <c r="V118" s="220">
        <f>SUM(V119:V123)</f>
        <v>0</v>
      </c>
      <c r="W118" s="218"/>
      <c r="X118" s="221">
        <f>SUM(X119:X123)</f>
        <v>0</v>
      </c>
      <c r="Y118" s="11"/>
      <c r="Z118" s="11"/>
      <c r="AA118" s="11"/>
      <c r="AB118" s="11"/>
      <c r="AC118" s="11"/>
      <c r="AD118" s="11"/>
      <c r="AE118" s="11"/>
      <c r="AR118" s="222" t="s">
        <v>155</v>
      </c>
      <c r="AT118" s="223" t="s">
        <v>74</v>
      </c>
      <c r="AU118" s="223" t="s">
        <v>75</v>
      </c>
      <c r="AY118" s="222" t="s">
        <v>156</v>
      </c>
      <c r="BK118" s="224">
        <f>SUM(BK119:BK123)</f>
        <v>0</v>
      </c>
    </row>
    <row r="119" s="2" customFormat="1" ht="16.5" customHeight="1">
      <c r="A119" s="39"/>
      <c r="B119" s="40"/>
      <c r="C119" s="225" t="s">
        <v>83</v>
      </c>
      <c r="D119" s="225" t="s">
        <v>157</v>
      </c>
      <c r="E119" s="226" t="s">
        <v>158</v>
      </c>
      <c r="F119" s="227" t="s">
        <v>159</v>
      </c>
      <c r="G119" s="228" t="s">
        <v>160</v>
      </c>
      <c r="H119" s="229">
        <v>1</v>
      </c>
      <c r="I119" s="230"/>
      <c r="J119" s="230"/>
      <c r="K119" s="231">
        <f>ROUND(P119*H119,2)</f>
        <v>0</v>
      </c>
      <c r="L119" s="227" t="s">
        <v>1</v>
      </c>
      <c r="M119" s="45"/>
      <c r="N119" s="232" t="s">
        <v>1</v>
      </c>
      <c r="O119" s="233" t="s">
        <v>38</v>
      </c>
      <c r="P119" s="234">
        <f>I119+J119</f>
        <v>0</v>
      </c>
      <c r="Q119" s="234">
        <f>ROUND(I119*H119,2)</f>
        <v>0</v>
      </c>
      <c r="R119" s="234">
        <f>ROUND(J119*H119,2)</f>
        <v>0</v>
      </c>
      <c r="S119" s="92"/>
      <c r="T119" s="235">
        <f>S119*H119</f>
        <v>0</v>
      </c>
      <c r="U119" s="235">
        <v>0</v>
      </c>
      <c r="V119" s="235">
        <f>U119*H119</f>
        <v>0</v>
      </c>
      <c r="W119" s="235">
        <v>0</v>
      </c>
      <c r="X119" s="236">
        <f>W119*H119</f>
        <v>0</v>
      </c>
      <c r="Y119" s="39"/>
      <c r="Z119" s="39"/>
      <c r="AA119" s="39"/>
      <c r="AB119" s="39"/>
      <c r="AC119" s="39"/>
      <c r="AD119" s="39"/>
      <c r="AE119" s="39"/>
      <c r="AR119" s="237" t="s">
        <v>161</v>
      </c>
      <c r="AT119" s="237" t="s">
        <v>157</v>
      </c>
      <c r="AU119" s="237" t="s">
        <v>83</v>
      </c>
      <c r="AY119" s="18" t="s">
        <v>156</v>
      </c>
      <c r="BE119" s="238">
        <f>IF(O119="základní",K119,0)</f>
        <v>0</v>
      </c>
      <c r="BF119" s="238">
        <f>IF(O119="snížená",K119,0)</f>
        <v>0</v>
      </c>
      <c r="BG119" s="238">
        <f>IF(O119="zákl. přenesená",K119,0)</f>
        <v>0</v>
      </c>
      <c r="BH119" s="238">
        <f>IF(O119="sníž. přenesená",K119,0)</f>
        <v>0</v>
      </c>
      <c r="BI119" s="238">
        <f>IF(O119="nulová",K119,0)</f>
        <v>0</v>
      </c>
      <c r="BJ119" s="18" t="s">
        <v>83</v>
      </c>
      <c r="BK119" s="238">
        <f>ROUND(P119*H119,2)</f>
        <v>0</v>
      </c>
      <c r="BL119" s="18" t="s">
        <v>161</v>
      </c>
      <c r="BM119" s="237" t="s">
        <v>162</v>
      </c>
    </row>
    <row r="120" s="12" customFormat="1">
      <c r="A120" s="12"/>
      <c r="B120" s="239"/>
      <c r="C120" s="240"/>
      <c r="D120" s="241" t="s">
        <v>163</v>
      </c>
      <c r="E120" s="242" t="s">
        <v>1</v>
      </c>
      <c r="F120" s="243" t="s">
        <v>164</v>
      </c>
      <c r="G120" s="240"/>
      <c r="H120" s="244">
        <v>1</v>
      </c>
      <c r="I120" s="245"/>
      <c r="J120" s="245"/>
      <c r="K120" s="240"/>
      <c r="L120" s="240"/>
      <c r="M120" s="246"/>
      <c r="N120" s="247"/>
      <c r="O120" s="248"/>
      <c r="P120" s="248"/>
      <c r="Q120" s="248"/>
      <c r="R120" s="248"/>
      <c r="S120" s="248"/>
      <c r="T120" s="248"/>
      <c r="U120" s="248"/>
      <c r="V120" s="248"/>
      <c r="W120" s="248"/>
      <c r="X120" s="249"/>
      <c r="Y120" s="12"/>
      <c r="Z120" s="12"/>
      <c r="AA120" s="12"/>
      <c r="AB120" s="12"/>
      <c r="AC120" s="12"/>
      <c r="AD120" s="12"/>
      <c r="AE120" s="12"/>
      <c r="AT120" s="250" t="s">
        <v>163</v>
      </c>
      <c r="AU120" s="250" t="s">
        <v>83</v>
      </c>
      <c r="AV120" s="12" t="s">
        <v>85</v>
      </c>
      <c r="AW120" s="12" t="s">
        <v>5</v>
      </c>
      <c r="AX120" s="12" t="s">
        <v>83</v>
      </c>
      <c r="AY120" s="250" t="s">
        <v>156</v>
      </c>
    </row>
    <row r="121" s="2" customFormat="1" ht="16.5" customHeight="1">
      <c r="A121" s="39"/>
      <c r="B121" s="40"/>
      <c r="C121" s="225" t="s">
        <v>85</v>
      </c>
      <c r="D121" s="225" t="s">
        <v>157</v>
      </c>
      <c r="E121" s="226" t="s">
        <v>165</v>
      </c>
      <c r="F121" s="227" t="s">
        <v>166</v>
      </c>
      <c r="G121" s="228" t="s">
        <v>160</v>
      </c>
      <c r="H121" s="229">
        <v>1</v>
      </c>
      <c r="I121" s="230"/>
      <c r="J121" s="230"/>
      <c r="K121" s="231">
        <f>ROUND(P121*H121,2)</f>
        <v>0</v>
      </c>
      <c r="L121" s="227" t="s">
        <v>1</v>
      </c>
      <c r="M121" s="45"/>
      <c r="N121" s="232" t="s">
        <v>1</v>
      </c>
      <c r="O121" s="233" t="s">
        <v>38</v>
      </c>
      <c r="P121" s="234">
        <f>I121+J121</f>
        <v>0</v>
      </c>
      <c r="Q121" s="234">
        <f>ROUND(I121*H121,2)</f>
        <v>0</v>
      </c>
      <c r="R121" s="234">
        <f>ROUND(J121*H121,2)</f>
        <v>0</v>
      </c>
      <c r="S121" s="92"/>
      <c r="T121" s="235">
        <f>S121*H121</f>
        <v>0</v>
      </c>
      <c r="U121" s="235">
        <v>0</v>
      </c>
      <c r="V121" s="235">
        <f>U121*H121</f>
        <v>0</v>
      </c>
      <c r="W121" s="235">
        <v>0</v>
      </c>
      <c r="X121" s="236">
        <f>W121*H121</f>
        <v>0</v>
      </c>
      <c r="Y121" s="39"/>
      <c r="Z121" s="39"/>
      <c r="AA121" s="39"/>
      <c r="AB121" s="39"/>
      <c r="AC121" s="39"/>
      <c r="AD121" s="39"/>
      <c r="AE121" s="39"/>
      <c r="AR121" s="237" t="s">
        <v>161</v>
      </c>
      <c r="AT121" s="237" t="s">
        <v>157</v>
      </c>
      <c r="AU121" s="237" t="s">
        <v>83</v>
      </c>
      <c r="AY121" s="18" t="s">
        <v>156</v>
      </c>
      <c r="BE121" s="238">
        <f>IF(O121="základní",K121,0)</f>
        <v>0</v>
      </c>
      <c r="BF121" s="238">
        <f>IF(O121="snížená",K121,0)</f>
        <v>0</v>
      </c>
      <c r="BG121" s="238">
        <f>IF(O121="zákl. přenesená",K121,0)</f>
        <v>0</v>
      </c>
      <c r="BH121" s="238">
        <f>IF(O121="sníž. přenesená",K121,0)</f>
        <v>0</v>
      </c>
      <c r="BI121" s="238">
        <f>IF(O121="nulová",K121,0)</f>
        <v>0</v>
      </c>
      <c r="BJ121" s="18" t="s">
        <v>83</v>
      </c>
      <c r="BK121" s="238">
        <f>ROUND(P121*H121,2)</f>
        <v>0</v>
      </c>
      <c r="BL121" s="18" t="s">
        <v>161</v>
      </c>
      <c r="BM121" s="237" t="s">
        <v>167</v>
      </c>
    </row>
    <row r="122" s="2" customFormat="1" ht="24.15" customHeight="1">
      <c r="A122" s="39"/>
      <c r="B122" s="40"/>
      <c r="C122" s="225" t="s">
        <v>168</v>
      </c>
      <c r="D122" s="225" t="s">
        <v>157</v>
      </c>
      <c r="E122" s="226" t="s">
        <v>169</v>
      </c>
      <c r="F122" s="227" t="s">
        <v>170</v>
      </c>
      <c r="G122" s="228" t="s">
        <v>171</v>
      </c>
      <c r="H122" s="229">
        <v>1</v>
      </c>
      <c r="I122" s="230"/>
      <c r="J122" s="230"/>
      <c r="K122" s="231">
        <f>ROUND(P122*H122,2)</f>
        <v>0</v>
      </c>
      <c r="L122" s="227" t="s">
        <v>1</v>
      </c>
      <c r="M122" s="45"/>
      <c r="N122" s="232" t="s">
        <v>1</v>
      </c>
      <c r="O122" s="233" t="s">
        <v>38</v>
      </c>
      <c r="P122" s="234">
        <f>I122+J122</f>
        <v>0</v>
      </c>
      <c r="Q122" s="234">
        <f>ROUND(I122*H122,2)</f>
        <v>0</v>
      </c>
      <c r="R122" s="234">
        <f>ROUND(J122*H122,2)</f>
        <v>0</v>
      </c>
      <c r="S122" s="92"/>
      <c r="T122" s="235">
        <f>S122*H122</f>
        <v>0</v>
      </c>
      <c r="U122" s="235">
        <v>0</v>
      </c>
      <c r="V122" s="235">
        <f>U122*H122</f>
        <v>0</v>
      </c>
      <c r="W122" s="235">
        <v>0</v>
      </c>
      <c r="X122" s="236">
        <f>W122*H122</f>
        <v>0</v>
      </c>
      <c r="Y122" s="39"/>
      <c r="Z122" s="39"/>
      <c r="AA122" s="39"/>
      <c r="AB122" s="39"/>
      <c r="AC122" s="39"/>
      <c r="AD122" s="39"/>
      <c r="AE122" s="39"/>
      <c r="AR122" s="237" t="s">
        <v>161</v>
      </c>
      <c r="AT122" s="237" t="s">
        <v>157</v>
      </c>
      <c r="AU122" s="237" t="s">
        <v>83</v>
      </c>
      <c r="AY122" s="18" t="s">
        <v>156</v>
      </c>
      <c r="BE122" s="238">
        <f>IF(O122="základní",K122,0)</f>
        <v>0</v>
      </c>
      <c r="BF122" s="238">
        <f>IF(O122="snížená",K122,0)</f>
        <v>0</v>
      </c>
      <c r="BG122" s="238">
        <f>IF(O122="zákl. přenesená",K122,0)</f>
        <v>0</v>
      </c>
      <c r="BH122" s="238">
        <f>IF(O122="sníž. přenesená",K122,0)</f>
        <v>0</v>
      </c>
      <c r="BI122" s="238">
        <f>IF(O122="nulová",K122,0)</f>
        <v>0</v>
      </c>
      <c r="BJ122" s="18" t="s">
        <v>83</v>
      </c>
      <c r="BK122" s="238">
        <f>ROUND(P122*H122,2)</f>
        <v>0</v>
      </c>
      <c r="BL122" s="18" t="s">
        <v>161</v>
      </c>
      <c r="BM122" s="237" t="s">
        <v>172</v>
      </c>
    </row>
    <row r="123" s="2" customFormat="1" ht="24.15" customHeight="1">
      <c r="A123" s="39"/>
      <c r="B123" s="40"/>
      <c r="C123" s="225" t="s">
        <v>173</v>
      </c>
      <c r="D123" s="225" t="s">
        <v>157</v>
      </c>
      <c r="E123" s="226" t="s">
        <v>174</v>
      </c>
      <c r="F123" s="227" t="s">
        <v>175</v>
      </c>
      <c r="G123" s="228" t="s">
        <v>171</v>
      </c>
      <c r="H123" s="229">
        <v>1</v>
      </c>
      <c r="I123" s="230"/>
      <c r="J123" s="230"/>
      <c r="K123" s="231">
        <f>ROUND(P123*H123,2)</f>
        <v>0</v>
      </c>
      <c r="L123" s="227" t="s">
        <v>1</v>
      </c>
      <c r="M123" s="45"/>
      <c r="N123" s="251" t="s">
        <v>1</v>
      </c>
      <c r="O123" s="252" t="s">
        <v>38</v>
      </c>
      <c r="P123" s="253">
        <f>I123+J123</f>
        <v>0</v>
      </c>
      <c r="Q123" s="253">
        <f>ROUND(I123*H123,2)</f>
        <v>0</v>
      </c>
      <c r="R123" s="253">
        <f>ROUND(J123*H123,2)</f>
        <v>0</v>
      </c>
      <c r="S123" s="254"/>
      <c r="T123" s="255">
        <f>S123*H123</f>
        <v>0</v>
      </c>
      <c r="U123" s="255">
        <v>0</v>
      </c>
      <c r="V123" s="255">
        <f>U123*H123</f>
        <v>0</v>
      </c>
      <c r="W123" s="255">
        <v>0</v>
      </c>
      <c r="X123" s="256">
        <f>W123*H123</f>
        <v>0</v>
      </c>
      <c r="Y123" s="39"/>
      <c r="Z123" s="39"/>
      <c r="AA123" s="39"/>
      <c r="AB123" s="39"/>
      <c r="AC123" s="39"/>
      <c r="AD123" s="39"/>
      <c r="AE123" s="39"/>
      <c r="AR123" s="237" t="s">
        <v>161</v>
      </c>
      <c r="AT123" s="237" t="s">
        <v>157</v>
      </c>
      <c r="AU123" s="237" t="s">
        <v>83</v>
      </c>
      <c r="AY123" s="18" t="s">
        <v>156</v>
      </c>
      <c r="BE123" s="238">
        <f>IF(O123="základní",K123,0)</f>
        <v>0</v>
      </c>
      <c r="BF123" s="238">
        <f>IF(O123="snížená",K123,0)</f>
        <v>0</v>
      </c>
      <c r="BG123" s="238">
        <f>IF(O123="zákl. přenesená",K123,0)</f>
        <v>0</v>
      </c>
      <c r="BH123" s="238">
        <f>IF(O123="sníž. přenesená",K123,0)</f>
        <v>0</v>
      </c>
      <c r="BI123" s="238">
        <f>IF(O123="nulová",K123,0)</f>
        <v>0</v>
      </c>
      <c r="BJ123" s="18" t="s">
        <v>83</v>
      </c>
      <c r="BK123" s="238">
        <f>ROUND(P123*H123,2)</f>
        <v>0</v>
      </c>
      <c r="BL123" s="18" t="s">
        <v>161</v>
      </c>
      <c r="BM123" s="237" t="s">
        <v>176</v>
      </c>
    </row>
    <row r="124" s="2" customFormat="1" ht="6.96" customHeight="1">
      <c r="A124" s="39"/>
      <c r="B124" s="67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45"/>
      <c r="N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</sheetData>
  <sheetProtection sheet="1" autoFilter="0" formatColumns="0" formatRows="0" objects="1" scenarios="1" spinCount="100000" saltValue="a6Sa1iIZeyP0b5kxkBn4nHhtcW1/L1OiOcpzjoaNZmRpdTwlpyLSmsCm/sNyLFb5uOLxXq6sfXJDBxSjmtwmtg==" hashValue="2C4atCxJOalFK/j87GGdgVNj3pMM5JHJ9jtFsqj2wlSnGzB8gj/xFzu3U0LVbYoCRGqKQj9xrHdjFRXYBRKYwg==" algorithmName="SHA-512" password="CC35"/>
  <autoFilter ref="C116:L123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88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21"/>
      <c r="AT3" s="18" t="s">
        <v>85</v>
      </c>
    </row>
    <row r="4" s="1" customFormat="1" ht="24.96" customHeight="1">
      <c r="B4" s="21"/>
      <c r="D4" s="152" t="s">
        <v>124</v>
      </c>
      <c r="M4" s="21"/>
      <c r="N4" s="153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4" t="s">
        <v>17</v>
      </c>
      <c r="M6" s="21"/>
    </row>
    <row r="7" s="1" customFormat="1" ht="26.25" customHeight="1">
      <c r="B7" s="21"/>
      <c r="E7" s="155" t="str">
        <f>'Rekapitulace stavby'!K6</f>
        <v>NPK a.s., Pardubická nemocnice, rozšíření parkovací kapacity Kyjevská, Pardubice</v>
      </c>
      <c r="F7" s="154"/>
      <c r="G7" s="154"/>
      <c r="H7" s="154"/>
      <c r="M7" s="21"/>
    </row>
    <row r="8" s="2" customFormat="1" ht="12" customHeight="1">
      <c r="A8" s="39"/>
      <c r="B8" s="45"/>
      <c r="C8" s="39"/>
      <c r="D8" s="154" t="s">
        <v>125</v>
      </c>
      <c r="E8" s="39"/>
      <c r="F8" s="39"/>
      <c r="G8" s="39"/>
      <c r="H8" s="39"/>
      <c r="I8" s="39"/>
      <c r="J8" s="39"/>
      <c r="K8" s="39"/>
      <c r="L8" s="39"/>
      <c r="M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6" t="s">
        <v>177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4" t="s">
        <v>19</v>
      </c>
      <c r="E11" s="39"/>
      <c r="F11" s="145" t="s">
        <v>1</v>
      </c>
      <c r="G11" s="39"/>
      <c r="H11" s="39"/>
      <c r="I11" s="154" t="s">
        <v>20</v>
      </c>
      <c r="J11" s="145" t="s">
        <v>1</v>
      </c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4" t="s">
        <v>21</v>
      </c>
      <c r="E12" s="39"/>
      <c r="F12" s="145" t="s">
        <v>22</v>
      </c>
      <c r="G12" s="39"/>
      <c r="H12" s="39"/>
      <c r="I12" s="154" t="s">
        <v>23</v>
      </c>
      <c r="J12" s="157" t="str">
        <f>'Rekapitulace stavby'!AN8</f>
        <v>30. 1. 2025</v>
      </c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4" t="s">
        <v>25</v>
      </c>
      <c r="E14" s="39"/>
      <c r="F14" s="39"/>
      <c r="G14" s="39"/>
      <c r="H14" s="39"/>
      <c r="I14" s="154" t="s">
        <v>26</v>
      </c>
      <c r="J14" s="145" t="str">
        <f>IF('Rekapitulace stavby'!AN10="","",'Rekapitulace stavby'!AN10)</f>
        <v/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54" t="s">
        <v>27</v>
      </c>
      <c r="J15" s="145" t="str">
        <f>IF('Rekapitulace stavby'!AN11="","",'Rekapitulace stavby'!AN11)</f>
        <v/>
      </c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4" t="s">
        <v>28</v>
      </c>
      <c r="E17" s="39"/>
      <c r="F17" s="39"/>
      <c r="G17" s="39"/>
      <c r="H17" s="39"/>
      <c r="I17" s="154" t="s">
        <v>26</v>
      </c>
      <c r="J17" s="34" t="str">
        <f>'Rekapitulace stavby'!AN13</f>
        <v>Vyplň údaj</v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54" t="s">
        <v>27</v>
      </c>
      <c r="J18" s="34" t="str">
        <f>'Rekapitulace stavby'!AN14</f>
        <v>Vyplň údaj</v>
      </c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4" t="s">
        <v>30</v>
      </c>
      <c r="E20" s="39"/>
      <c r="F20" s="39"/>
      <c r="G20" s="39"/>
      <c r="H20" s="39"/>
      <c r="I20" s="154" t="s">
        <v>26</v>
      </c>
      <c r="J20" s="145" t="str">
        <f>IF('Rekapitulace stavby'!AN16="","",'Rekapitulace stavby'!AN16)</f>
        <v/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tr">
        <f>IF('Rekapitulace stavby'!E17="","",'Rekapitulace stavby'!E17)</f>
        <v xml:space="preserve"> </v>
      </c>
      <c r="F21" s="39"/>
      <c r="G21" s="39"/>
      <c r="H21" s="39"/>
      <c r="I21" s="154" t="s">
        <v>27</v>
      </c>
      <c r="J21" s="145" t="str">
        <f>IF('Rekapitulace stavby'!AN17="","",'Rekapitulace stavby'!AN17)</f>
        <v/>
      </c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4" t="s">
        <v>31</v>
      </c>
      <c r="E23" s="39"/>
      <c r="F23" s="39"/>
      <c r="G23" s="39"/>
      <c r="H23" s="39"/>
      <c r="I23" s="154" t="s">
        <v>26</v>
      </c>
      <c r="J23" s="145" t="str">
        <f>IF('Rekapitulace stavby'!AN19="","",'Rekapitulace stavby'!AN19)</f>
        <v/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54" t="s">
        <v>27</v>
      </c>
      <c r="J24" s="145" t="str">
        <f>IF('Rekapitulace stavby'!AN20="","",'Rekapitulace stavby'!AN20)</f>
        <v/>
      </c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4" t="s">
        <v>32</v>
      </c>
      <c r="E26" s="39"/>
      <c r="F26" s="39"/>
      <c r="G26" s="39"/>
      <c r="H26" s="39"/>
      <c r="I26" s="39"/>
      <c r="J26" s="39"/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8"/>
      <c r="B27" s="159"/>
      <c r="C27" s="158"/>
      <c r="D27" s="158"/>
      <c r="E27" s="160" t="s">
        <v>1</v>
      </c>
      <c r="F27" s="160"/>
      <c r="G27" s="160"/>
      <c r="H27" s="160"/>
      <c r="I27" s="158"/>
      <c r="J27" s="158"/>
      <c r="K27" s="158"/>
      <c r="L27" s="158"/>
      <c r="M27" s="161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2"/>
      <c r="E29" s="162"/>
      <c r="F29" s="162"/>
      <c r="G29" s="162"/>
      <c r="H29" s="162"/>
      <c r="I29" s="162"/>
      <c r="J29" s="162"/>
      <c r="K29" s="162"/>
      <c r="L29" s="162"/>
      <c r="M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>
      <c r="A30" s="39"/>
      <c r="B30" s="45"/>
      <c r="C30" s="39"/>
      <c r="D30" s="39"/>
      <c r="E30" s="154" t="s">
        <v>127</v>
      </c>
      <c r="F30" s="39"/>
      <c r="G30" s="39"/>
      <c r="H30" s="39"/>
      <c r="I30" s="39"/>
      <c r="J30" s="39"/>
      <c r="K30" s="163">
        <f>I96</f>
        <v>0</v>
      </c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>
      <c r="A31" s="39"/>
      <c r="B31" s="45"/>
      <c r="C31" s="39"/>
      <c r="D31" s="39"/>
      <c r="E31" s="154" t="s">
        <v>128</v>
      </c>
      <c r="F31" s="39"/>
      <c r="G31" s="39"/>
      <c r="H31" s="39"/>
      <c r="I31" s="39"/>
      <c r="J31" s="39"/>
      <c r="K31" s="163">
        <f>J96</f>
        <v>0</v>
      </c>
      <c r="L31" s="39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4" t="s">
        <v>33</v>
      </c>
      <c r="E32" s="39"/>
      <c r="F32" s="39"/>
      <c r="G32" s="39"/>
      <c r="H32" s="39"/>
      <c r="I32" s="39"/>
      <c r="J32" s="39"/>
      <c r="K32" s="165">
        <f>ROUND(K117, 2)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2"/>
      <c r="E33" s="162"/>
      <c r="F33" s="162"/>
      <c r="G33" s="162"/>
      <c r="H33" s="162"/>
      <c r="I33" s="162"/>
      <c r="J33" s="162"/>
      <c r="K33" s="162"/>
      <c r="L33" s="162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6" t="s">
        <v>35</v>
      </c>
      <c r="G34" s="39"/>
      <c r="H34" s="39"/>
      <c r="I34" s="166" t="s">
        <v>34</v>
      </c>
      <c r="J34" s="39"/>
      <c r="K34" s="166" t="s">
        <v>36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7" t="s">
        <v>37</v>
      </c>
      <c r="E35" s="154" t="s">
        <v>38</v>
      </c>
      <c r="F35" s="163">
        <f>ROUND((SUM(BE117:BE123)),  2)</f>
        <v>0</v>
      </c>
      <c r="G35" s="39"/>
      <c r="H35" s="39"/>
      <c r="I35" s="168">
        <v>0.20999999999999999</v>
      </c>
      <c r="J35" s="39"/>
      <c r="K35" s="163">
        <f>ROUND(((SUM(BE117:BE123))*I35),  2)</f>
        <v>0</v>
      </c>
      <c r="L35" s="39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4" t="s">
        <v>39</v>
      </c>
      <c r="F36" s="163">
        <f>ROUND((SUM(BF117:BF123)),  2)</f>
        <v>0</v>
      </c>
      <c r="G36" s="39"/>
      <c r="H36" s="39"/>
      <c r="I36" s="168">
        <v>0.12</v>
      </c>
      <c r="J36" s="39"/>
      <c r="K36" s="163">
        <f>ROUND(((SUM(BF117:BF123))*I36),  2)</f>
        <v>0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4" t="s">
        <v>40</v>
      </c>
      <c r="F37" s="163">
        <f>ROUND((SUM(BG117:BG123)),  2)</f>
        <v>0</v>
      </c>
      <c r="G37" s="39"/>
      <c r="H37" s="39"/>
      <c r="I37" s="168">
        <v>0.20999999999999999</v>
      </c>
      <c r="J37" s="39"/>
      <c r="K37" s="163">
        <f>0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4" t="s">
        <v>41</v>
      </c>
      <c r="F38" s="163">
        <f>ROUND((SUM(BH117:BH123)),  2)</f>
        <v>0</v>
      </c>
      <c r="G38" s="39"/>
      <c r="H38" s="39"/>
      <c r="I38" s="168">
        <v>0.12</v>
      </c>
      <c r="J38" s="39"/>
      <c r="K38" s="163">
        <f>0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4" t="s">
        <v>42</v>
      </c>
      <c r="F39" s="163">
        <f>ROUND((SUM(BI117:BI123)),  2)</f>
        <v>0</v>
      </c>
      <c r="G39" s="39"/>
      <c r="H39" s="39"/>
      <c r="I39" s="168">
        <v>0</v>
      </c>
      <c r="J39" s="39"/>
      <c r="K39" s="163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9"/>
      <c r="D41" s="170" t="s">
        <v>43</v>
      </c>
      <c r="E41" s="171"/>
      <c r="F41" s="171"/>
      <c r="G41" s="172" t="s">
        <v>44</v>
      </c>
      <c r="H41" s="173" t="s">
        <v>45</v>
      </c>
      <c r="I41" s="171"/>
      <c r="J41" s="171"/>
      <c r="K41" s="174">
        <f>SUM(K32:K39)</f>
        <v>0</v>
      </c>
      <c r="L41" s="175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M43" s="21"/>
    </row>
    <row r="44" s="1" customFormat="1" ht="14.4" customHeight="1">
      <c r="B44" s="21"/>
      <c r="M44" s="21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6" t="s">
        <v>46</v>
      </c>
      <c r="E50" s="177"/>
      <c r="F50" s="177"/>
      <c r="G50" s="176" t="s">
        <v>47</v>
      </c>
      <c r="H50" s="177"/>
      <c r="I50" s="177"/>
      <c r="J50" s="177"/>
      <c r="K50" s="177"/>
      <c r="L50" s="177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8" t="s">
        <v>48</v>
      </c>
      <c r="E61" s="179"/>
      <c r="F61" s="180" t="s">
        <v>49</v>
      </c>
      <c r="G61" s="178" t="s">
        <v>48</v>
      </c>
      <c r="H61" s="179"/>
      <c r="I61" s="179"/>
      <c r="J61" s="181" t="s">
        <v>49</v>
      </c>
      <c r="K61" s="179"/>
      <c r="L61" s="179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6" t="s">
        <v>50</v>
      </c>
      <c r="E65" s="182"/>
      <c r="F65" s="182"/>
      <c r="G65" s="176" t="s">
        <v>51</v>
      </c>
      <c r="H65" s="182"/>
      <c r="I65" s="182"/>
      <c r="J65" s="182"/>
      <c r="K65" s="182"/>
      <c r="L65" s="182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8" t="s">
        <v>48</v>
      </c>
      <c r="E76" s="179"/>
      <c r="F76" s="180" t="s">
        <v>49</v>
      </c>
      <c r="G76" s="178" t="s">
        <v>48</v>
      </c>
      <c r="H76" s="179"/>
      <c r="I76" s="179"/>
      <c r="J76" s="181" t="s">
        <v>49</v>
      </c>
      <c r="K76" s="179"/>
      <c r="L76" s="179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129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7" t="str">
        <f>E7</f>
        <v>NPK a.s., Pardubická nemocnice, rozšíření parkovací kapacity Kyjevská, Pardubice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125</v>
      </c>
      <c r="D86" s="41"/>
      <c r="E86" s="41"/>
      <c r="F86" s="41"/>
      <c r="G86" s="41"/>
      <c r="H86" s="41"/>
      <c r="I86" s="41"/>
      <c r="J86" s="41"/>
      <c r="K86" s="41"/>
      <c r="L86" s="41"/>
      <c r="M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001.2 - Příprava steveniště - areálové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 xml:space="preserve"> </v>
      </c>
      <c r="G89" s="41"/>
      <c r="H89" s="41"/>
      <c r="I89" s="33" t="s">
        <v>23</v>
      </c>
      <c r="J89" s="80" t="str">
        <f>IF(J12="","",J12)</f>
        <v>30. 1. 2025</v>
      </c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8" t="s">
        <v>130</v>
      </c>
      <c r="D94" s="189"/>
      <c r="E94" s="189"/>
      <c r="F94" s="189"/>
      <c r="G94" s="189"/>
      <c r="H94" s="189"/>
      <c r="I94" s="190" t="s">
        <v>131</v>
      </c>
      <c r="J94" s="190" t="s">
        <v>132</v>
      </c>
      <c r="K94" s="190" t="s">
        <v>133</v>
      </c>
      <c r="L94" s="189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91" t="s">
        <v>134</v>
      </c>
      <c r="D96" s="41"/>
      <c r="E96" s="41"/>
      <c r="F96" s="41"/>
      <c r="G96" s="41"/>
      <c r="H96" s="41"/>
      <c r="I96" s="111">
        <f>Q117</f>
        <v>0</v>
      </c>
      <c r="J96" s="111">
        <f>R117</f>
        <v>0</v>
      </c>
      <c r="K96" s="111">
        <f>K117</f>
        <v>0</v>
      </c>
      <c r="L96" s="41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135</v>
      </c>
    </row>
    <row r="97" s="9" customFormat="1" ht="24.96" customHeight="1">
      <c r="A97" s="9"/>
      <c r="B97" s="192"/>
      <c r="C97" s="193"/>
      <c r="D97" s="194" t="s">
        <v>136</v>
      </c>
      <c r="E97" s="195"/>
      <c r="F97" s="195"/>
      <c r="G97" s="195"/>
      <c r="H97" s="195"/>
      <c r="I97" s="196">
        <f>Q118</f>
        <v>0</v>
      </c>
      <c r="J97" s="196">
        <f>R118</f>
        <v>0</v>
      </c>
      <c r="K97" s="196">
        <f>K118</f>
        <v>0</v>
      </c>
      <c r="L97" s="193"/>
      <c r="M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3" s="2" customFormat="1" ht="6.96" customHeight="1">
      <c r="A103" s="39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137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17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6.25" customHeight="1">
      <c r="A107" s="39"/>
      <c r="B107" s="40"/>
      <c r="C107" s="41"/>
      <c r="D107" s="41"/>
      <c r="E107" s="187" t="str">
        <f>E7</f>
        <v>NPK a.s., Pardubická nemocnice, rozšíření parkovací kapacity Kyjevská, Pardubice</v>
      </c>
      <c r="F107" s="33"/>
      <c r="G107" s="33"/>
      <c r="H107" s="33"/>
      <c r="I107" s="41"/>
      <c r="J107" s="41"/>
      <c r="K107" s="41"/>
      <c r="L107" s="41"/>
      <c r="M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125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77" t="str">
        <f>E9</f>
        <v>SO 001.2 - Příprava steveniště - areálové</v>
      </c>
      <c r="F109" s="41"/>
      <c r="G109" s="41"/>
      <c r="H109" s="41"/>
      <c r="I109" s="41"/>
      <c r="J109" s="41"/>
      <c r="K109" s="41"/>
      <c r="L109" s="41"/>
      <c r="M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21</v>
      </c>
      <c r="D111" s="41"/>
      <c r="E111" s="41"/>
      <c r="F111" s="28" t="str">
        <f>F12</f>
        <v xml:space="preserve"> </v>
      </c>
      <c r="G111" s="41"/>
      <c r="H111" s="41"/>
      <c r="I111" s="33" t="s">
        <v>23</v>
      </c>
      <c r="J111" s="80" t="str">
        <f>IF(J12="","",J12)</f>
        <v>30. 1. 2025</v>
      </c>
      <c r="K111" s="41"/>
      <c r="L111" s="41"/>
      <c r="M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25</v>
      </c>
      <c r="D113" s="41"/>
      <c r="E113" s="41"/>
      <c r="F113" s="28" t="str">
        <f>E15</f>
        <v xml:space="preserve"> </v>
      </c>
      <c r="G113" s="41"/>
      <c r="H113" s="41"/>
      <c r="I113" s="33" t="s">
        <v>30</v>
      </c>
      <c r="J113" s="37" t="str">
        <f>E21</f>
        <v xml:space="preserve"> </v>
      </c>
      <c r="K113" s="41"/>
      <c r="L113" s="41"/>
      <c r="M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28</v>
      </c>
      <c r="D114" s="41"/>
      <c r="E114" s="41"/>
      <c r="F114" s="28" t="str">
        <f>IF(E18="","",E18)</f>
        <v>Vyplň údaj</v>
      </c>
      <c r="G114" s="41"/>
      <c r="H114" s="41"/>
      <c r="I114" s="33" t="s">
        <v>31</v>
      </c>
      <c r="J114" s="37" t="str">
        <f>E24</f>
        <v xml:space="preserve"> </v>
      </c>
      <c r="K114" s="41"/>
      <c r="L114" s="41"/>
      <c r="M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0" customFormat="1" ht="29.28" customHeight="1">
      <c r="A116" s="198"/>
      <c r="B116" s="199"/>
      <c r="C116" s="200" t="s">
        <v>138</v>
      </c>
      <c r="D116" s="201" t="s">
        <v>58</v>
      </c>
      <c r="E116" s="201" t="s">
        <v>54</v>
      </c>
      <c r="F116" s="201" t="s">
        <v>55</v>
      </c>
      <c r="G116" s="201" t="s">
        <v>139</v>
      </c>
      <c r="H116" s="201" t="s">
        <v>140</v>
      </c>
      <c r="I116" s="201" t="s">
        <v>141</v>
      </c>
      <c r="J116" s="201" t="s">
        <v>142</v>
      </c>
      <c r="K116" s="201" t="s">
        <v>133</v>
      </c>
      <c r="L116" s="202" t="s">
        <v>143</v>
      </c>
      <c r="M116" s="203"/>
      <c r="N116" s="101" t="s">
        <v>1</v>
      </c>
      <c r="O116" s="102" t="s">
        <v>37</v>
      </c>
      <c r="P116" s="102" t="s">
        <v>144</v>
      </c>
      <c r="Q116" s="102" t="s">
        <v>145</v>
      </c>
      <c r="R116" s="102" t="s">
        <v>146</v>
      </c>
      <c r="S116" s="102" t="s">
        <v>147</v>
      </c>
      <c r="T116" s="102" t="s">
        <v>148</v>
      </c>
      <c r="U116" s="102" t="s">
        <v>149</v>
      </c>
      <c r="V116" s="102" t="s">
        <v>150</v>
      </c>
      <c r="W116" s="102" t="s">
        <v>151</v>
      </c>
      <c r="X116" s="103" t="s">
        <v>152</v>
      </c>
      <c r="Y116" s="198"/>
      <c r="Z116" s="198"/>
      <c r="AA116" s="198"/>
      <c r="AB116" s="198"/>
      <c r="AC116" s="198"/>
      <c r="AD116" s="198"/>
      <c r="AE116" s="198"/>
    </row>
    <row r="117" s="2" customFormat="1" ht="22.8" customHeight="1">
      <c r="A117" s="39"/>
      <c r="B117" s="40"/>
      <c r="C117" s="108" t="s">
        <v>153</v>
      </c>
      <c r="D117" s="41"/>
      <c r="E117" s="41"/>
      <c r="F117" s="41"/>
      <c r="G117" s="41"/>
      <c r="H117" s="41"/>
      <c r="I117" s="41"/>
      <c r="J117" s="41"/>
      <c r="K117" s="204">
        <f>BK117</f>
        <v>0</v>
      </c>
      <c r="L117" s="41"/>
      <c r="M117" s="45"/>
      <c r="N117" s="104"/>
      <c r="O117" s="205"/>
      <c r="P117" s="105"/>
      <c r="Q117" s="206">
        <f>Q118</f>
        <v>0</v>
      </c>
      <c r="R117" s="206">
        <f>R118</f>
        <v>0</v>
      </c>
      <c r="S117" s="105"/>
      <c r="T117" s="207">
        <f>T118</f>
        <v>0</v>
      </c>
      <c r="U117" s="105"/>
      <c r="V117" s="207">
        <f>V118</f>
        <v>0</v>
      </c>
      <c r="W117" s="105"/>
      <c r="X117" s="208">
        <f>X118</f>
        <v>0</v>
      </c>
      <c r="Y117" s="39"/>
      <c r="Z117" s="39"/>
      <c r="AA117" s="39"/>
      <c r="AB117" s="39"/>
      <c r="AC117" s="39"/>
      <c r="AD117" s="39"/>
      <c r="AE117" s="39"/>
      <c r="AT117" s="18" t="s">
        <v>74</v>
      </c>
      <c r="AU117" s="18" t="s">
        <v>135</v>
      </c>
      <c r="BK117" s="209">
        <f>BK118</f>
        <v>0</v>
      </c>
    </row>
    <row r="118" s="11" customFormat="1" ht="25.92" customHeight="1">
      <c r="A118" s="11"/>
      <c r="B118" s="210"/>
      <c r="C118" s="211"/>
      <c r="D118" s="212" t="s">
        <v>74</v>
      </c>
      <c r="E118" s="213" t="s">
        <v>110</v>
      </c>
      <c r="F118" s="213" t="s">
        <v>154</v>
      </c>
      <c r="G118" s="211"/>
      <c r="H118" s="211"/>
      <c r="I118" s="214"/>
      <c r="J118" s="214"/>
      <c r="K118" s="215">
        <f>BK118</f>
        <v>0</v>
      </c>
      <c r="L118" s="211"/>
      <c r="M118" s="216"/>
      <c r="N118" s="217"/>
      <c r="O118" s="218"/>
      <c r="P118" s="218"/>
      <c r="Q118" s="219">
        <f>SUM(Q119:Q123)</f>
        <v>0</v>
      </c>
      <c r="R118" s="219">
        <f>SUM(R119:R123)</f>
        <v>0</v>
      </c>
      <c r="S118" s="218"/>
      <c r="T118" s="220">
        <f>SUM(T119:T123)</f>
        <v>0</v>
      </c>
      <c r="U118" s="218"/>
      <c r="V118" s="220">
        <f>SUM(V119:V123)</f>
        <v>0</v>
      </c>
      <c r="W118" s="218"/>
      <c r="X118" s="221">
        <f>SUM(X119:X123)</f>
        <v>0</v>
      </c>
      <c r="Y118" s="11"/>
      <c r="Z118" s="11"/>
      <c r="AA118" s="11"/>
      <c r="AB118" s="11"/>
      <c r="AC118" s="11"/>
      <c r="AD118" s="11"/>
      <c r="AE118" s="11"/>
      <c r="AR118" s="222" t="s">
        <v>155</v>
      </c>
      <c r="AT118" s="223" t="s">
        <v>74</v>
      </c>
      <c r="AU118" s="223" t="s">
        <v>75</v>
      </c>
      <c r="AY118" s="222" t="s">
        <v>156</v>
      </c>
      <c r="BK118" s="224">
        <f>SUM(BK119:BK123)</f>
        <v>0</v>
      </c>
    </row>
    <row r="119" s="2" customFormat="1" ht="16.5" customHeight="1">
      <c r="A119" s="39"/>
      <c r="B119" s="40"/>
      <c r="C119" s="225" t="s">
        <v>83</v>
      </c>
      <c r="D119" s="225" t="s">
        <v>157</v>
      </c>
      <c r="E119" s="226" t="s">
        <v>158</v>
      </c>
      <c r="F119" s="227" t="s">
        <v>159</v>
      </c>
      <c r="G119" s="228" t="s">
        <v>160</v>
      </c>
      <c r="H119" s="229">
        <v>1</v>
      </c>
      <c r="I119" s="230"/>
      <c r="J119" s="230"/>
      <c r="K119" s="231">
        <f>ROUND(P119*H119,2)</f>
        <v>0</v>
      </c>
      <c r="L119" s="227" t="s">
        <v>1</v>
      </c>
      <c r="M119" s="45"/>
      <c r="N119" s="232" t="s">
        <v>1</v>
      </c>
      <c r="O119" s="233" t="s">
        <v>38</v>
      </c>
      <c r="P119" s="234">
        <f>I119+J119</f>
        <v>0</v>
      </c>
      <c r="Q119" s="234">
        <f>ROUND(I119*H119,2)</f>
        <v>0</v>
      </c>
      <c r="R119" s="234">
        <f>ROUND(J119*H119,2)</f>
        <v>0</v>
      </c>
      <c r="S119" s="92"/>
      <c r="T119" s="235">
        <f>S119*H119</f>
        <v>0</v>
      </c>
      <c r="U119" s="235">
        <v>0</v>
      </c>
      <c r="V119" s="235">
        <f>U119*H119</f>
        <v>0</v>
      </c>
      <c r="W119" s="235">
        <v>0</v>
      </c>
      <c r="X119" s="236">
        <f>W119*H119</f>
        <v>0</v>
      </c>
      <c r="Y119" s="39"/>
      <c r="Z119" s="39"/>
      <c r="AA119" s="39"/>
      <c r="AB119" s="39"/>
      <c r="AC119" s="39"/>
      <c r="AD119" s="39"/>
      <c r="AE119" s="39"/>
      <c r="AR119" s="237" t="s">
        <v>161</v>
      </c>
      <c r="AT119" s="237" t="s">
        <v>157</v>
      </c>
      <c r="AU119" s="237" t="s">
        <v>83</v>
      </c>
      <c r="AY119" s="18" t="s">
        <v>156</v>
      </c>
      <c r="BE119" s="238">
        <f>IF(O119="základní",K119,0)</f>
        <v>0</v>
      </c>
      <c r="BF119" s="238">
        <f>IF(O119="snížená",K119,0)</f>
        <v>0</v>
      </c>
      <c r="BG119" s="238">
        <f>IF(O119="zákl. přenesená",K119,0)</f>
        <v>0</v>
      </c>
      <c r="BH119" s="238">
        <f>IF(O119="sníž. přenesená",K119,0)</f>
        <v>0</v>
      </c>
      <c r="BI119" s="238">
        <f>IF(O119="nulová",K119,0)</f>
        <v>0</v>
      </c>
      <c r="BJ119" s="18" t="s">
        <v>83</v>
      </c>
      <c r="BK119" s="238">
        <f>ROUND(P119*H119,2)</f>
        <v>0</v>
      </c>
      <c r="BL119" s="18" t="s">
        <v>161</v>
      </c>
      <c r="BM119" s="237" t="s">
        <v>178</v>
      </c>
    </row>
    <row r="120" s="12" customFormat="1">
      <c r="A120" s="12"/>
      <c r="B120" s="239"/>
      <c r="C120" s="240"/>
      <c r="D120" s="241" t="s">
        <v>163</v>
      </c>
      <c r="E120" s="242" t="s">
        <v>1</v>
      </c>
      <c r="F120" s="243" t="s">
        <v>164</v>
      </c>
      <c r="G120" s="240"/>
      <c r="H120" s="244">
        <v>1</v>
      </c>
      <c r="I120" s="245"/>
      <c r="J120" s="245"/>
      <c r="K120" s="240"/>
      <c r="L120" s="240"/>
      <c r="M120" s="246"/>
      <c r="N120" s="247"/>
      <c r="O120" s="248"/>
      <c r="P120" s="248"/>
      <c r="Q120" s="248"/>
      <c r="R120" s="248"/>
      <c r="S120" s="248"/>
      <c r="T120" s="248"/>
      <c r="U120" s="248"/>
      <c r="V120" s="248"/>
      <c r="W120" s="248"/>
      <c r="X120" s="249"/>
      <c r="Y120" s="12"/>
      <c r="Z120" s="12"/>
      <c r="AA120" s="12"/>
      <c r="AB120" s="12"/>
      <c r="AC120" s="12"/>
      <c r="AD120" s="12"/>
      <c r="AE120" s="12"/>
      <c r="AT120" s="250" t="s">
        <v>163</v>
      </c>
      <c r="AU120" s="250" t="s">
        <v>83</v>
      </c>
      <c r="AV120" s="12" t="s">
        <v>85</v>
      </c>
      <c r="AW120" s="12" t="s">
        <v>5</v>
      </c>
      <c r="AX120" s="12" t="s">
        <v>83</v>
      </c>
      <c r="AY120" s="250" t="s">
        <v>156</v>
      </c>
    </row>
    <row r="121" s="2" customFormat="1" ht="16.5" customHeight="1">
      <c r="A121" s="39"/>
      <c r="B121" s="40"/>
      <c r="C121" s="225" t="s">
        <v>85</v>
      </c>
      <c r="D121" s="225" t="s">
        <v>157</v>
      </c>
      <c r="E121" s="226" t="s">
        <v>165</v>
      </c>
      <c r="F121" s="227" t="s">
        <v>166</v>
      </c>
      <c r="G121" s="228" t="s">
        <v>160</v>
      </c>
      <c r="H121" s="229">
        <v>1</v>
      </c>
      <c r="I121" s="230"/>
      <c r="J121" s="230"/>
      <c r="K121" s="231">
        <f>ROUND(P121*H121,2)</f>
        <v>0</v>
      </c>
      <c r="L121" s="227" t="s">
        <v>1</v>
      </c>
      <c r="M121" s="45"/>
      <c r="N121" s="232" t="s">
        <v>1</v>
      </c>
      <c r="O121" s="233" t="s">
        <v>38</v>
      </c>
      <c r="P121" s="234">
        <f>I121+J121</f>
        <v>0</v>
      </c>
      <c r="Q121" s="234">
        <f>ROUND(I121*H121,2)</f>
        <v>0</v>
      </c>
      <c r="R121" s="234">
        <f>ROUND(J121*H121,2)</f>
        <v>0</v>
      </c>
      <c r="S121" s="92"/>
      <c r="T121" s="235">
        <f>S121*H121</f>
        <v>0</v>
      </c>
      <c r="U121" s="235">
        <v>0</v>
      </c>
      <c r="V121" s="235">
        <f>U121*H121</f>
        <v>0</v>
      </c>
      <c r="W121" s="235">
        <v>0</v>
      </c>
      <c r="X121" s="236">
        <f>W121*H121</f>
        <v>0</v>
      </c>
      <c r="Y121" s="39"/>
      <c r="Z121" s="39"/>
      <c r="AA121" s="39"/>
      <c r="AB121" s="39"/>
      <c r="AC121" s="39"/>
      <c r="AD121" s="39"/>
      <c r="AE121" s="39"/>
      <c r="AR121" s="237" t="s">
        <v>161</v>
      </c>
      <c r="AT121" s="237" t="s">
        <v>157</v>
      </c>
      <c r="AU121" s="237" t="s">
        <v>83</v>
      </c>
      <c r="AY121" s="18" t="s">
        <v>156</v>
      </c>
      <c r="BE121" s="238">
        <f>IF(O121="základní",K121,0)</f>
        <v>0</v>
      </c>
      <c r="BF121" s="238">
        <f>IF(O121="snížená",K121,0)</f>
        <v>0</v>
      </c>
      <c r="BG121" s="238">
        <f>IF(O121="zákl. přenesená",K121,0)</f>
        <v>0</v>
      </c>
      <c r="BH121" s="238">
        <f>IF(O121="sníž. přenesená",K121,0)</f>
        <v>0</v>
      </c>
      <c r="BI121" s="238">
        <f>IF(O121="nulová",K121,0)</f>
        <v>0</v>
      </c>
      <c r="BJ121" s="18" t="s">
        <v>83</v>
      </c>
      <c r="BK121" s="238">
        <f>ROUND(P121*H121,2)</f>
        <v>0</v>
      </c>
      <c r="BL121" s="18" t="s">
        <v>161</v>
      </c>
      <c r="BM121" s="237" t="s">
        <v>179</v>
      </c>
    </row>
    <row r="122" s="2" customFormat="1" ht="24.15" customHeight="1">
      <c r="A122" s="39"/>
      <c r="B122" s="40"/>
      <c r="C122" s="225" t="s">
        <v>168</v>
      </c>
      <c r="D122" s="225" t="s">
        <v>157</v>
      </c>
      <c r="E122" s="226" t="s">
        <v>169</v>
      </c>
      <c r="F122" s="227" t="s">
        <v>170</v>
      </c>
      <c r="G122" s="228" t="s">
        <v>171</v>
      </c>
      <c r="H122" s="229">
        <v>1</v>
      </c>
      <c r="I122" s="230"/>
      <c r="J122" s="230"/>
      <c r="K122" s="231">
        <f>ROUND(P122*H122,2)</f>
        <v>0</v>
      </c>
      <c r="L122" s="227" t="s">
        <v>1</v>
      </c>
      <c r="M122" s="45"/>
      <c r="N122" s="232" t="s">
        <v>1</v>
      </c>
      <c r="O122" s="233" t="s">
        <v>38</v>
      </c>
      <c r="P122" s="234">
        <f>I122+J122</f>
        <v>0</v>
      </c>
      <c r="Q122" s="234">
        <f>ROUND(I122*H122,2)</f>
        <v>0</v>
      </c>
      <c r="R122" s="234">
        <f>ROUND(J122*H122,2)</f>
        <v>0</v>
      </c>
      <c r="S122" s="92"/>
      <c r="T122" s="235">
        <f>S122*H122</f>
        <v>0</v>
      </c>
      <c r="U122" s="235">
        <v>0</v>
      </c>
      <c r="V122" s="235">
        <f>U122*H122</f>
        <v>0</v>
      </c>
      <c r="W122" s="235">
        <v>0</v>
      </c>
      <c r="X122" s="236">
        <f>W122*H122</f>
        <v>0</v>
      </c>
      <c r="Y122" s="39"/>
      <c r="Z122" s="39"/>
      <c r="AA122" s="39"/>
      <c r="AB122" s="39"/>
      <c r="AC122" s="39"/>
      <c r="AD122" s="39"/>
      <c r="AE122" s="39"/>
      <c r="AR122" s="237" t="s">
        <v>161</v>
      </c>
      <c r="AT122" s="237" t="s">
        <v>157</v>
      </c>
      <c r="AU122" s="237" t="s">
        <v>83</v>
      </c>
      <c r="AY122" s="18" t="s">
        <v>156</v>
      </c>
      <c r="BE122" s="238">
        <f>IF(O122="základní",K122,0)</f>
        <v>0</v>
      </c>
      <c r="BF122" s="238">
        <f>IF(O122="snížená",K122,0)</f>
        <v>0</v>
      </c>
      <c r="BG122" s="238">
        <f>IF(O122="zákl. přenesená",K122,0)</f>
        <v>0</v>
      </c>
      <c r="BH122" s="238">
        <f>IF(O122="sníž. přenesená",K122,0)</f>
        <v>0</v>
      </c>
      <c r="BI122" s="238">
        <f>IF(O122="nulová",K122,0)</f>
        <v>0</v>
      </c>
      <c r="BJ122" s="18" t="s">
        <v>83</v>
      </c>
      <c r="BK122" s="238">
        <f>ROUND(P122*H122,2)</f>
        <v>0</v>
      </c>
      <c r="BL122" s="18" t="s">
        <v>161</v>
      </c>
      <c r="BM122" s="237" t="s">
        <v>180</v>
      </c>
    </row>
    <row r="123" s="2" customFormat="1" ht="24.15" customHeight="1">
      <c r="A123" s="39"/>
      <c r="B123" s="40"/>
      <c r="C123" s="225" t="s">
        <v>173</v>
      </c>
      <c r="D123" s="225" t="s">
        <v>157</v>
      </c>
      <c r="E123" s="226" t="s">
        <v>174</v>
      </c>
      <c r="F123" s="227" t="s">
        <v>175</v>
      </c>
      <c r="G123" s="228" t="s">
        <v>171</v>
      </c>
      <c r="H123" s="229">
        <v>1</v>
      </c>
      <c r="I123" s="230"/>
      <c r="J123" s="230"/>
      <c r="K123" s="231">
        <f>ROUND(P123*H123,2)</f>
        <v>0</v>
      </c>
      <c r="L123" s="227" t="s">
        <v>1</v>
      </c>
      <c r="M123" s="45"/>
      <c r="N123" s="251" t="s">
        <v>1</v>
      </c>
      <c r="O123" s="252" t="s">
        <v>38</v>
      </c>
      <c r="P123" s="253">
        <f>I123+J123</f>
        <v>0</v>
      </c>
      <c r="Q123" s="253">
        <f>ROUND(I123*H123,2)</f>
        <v>0</v>
      </c>
      <c r="R123" s="253">
        <f>ROUND(J123*H123,2)</f>
        <v>0</v>
      </c>
      <c r="S123" s="254"/>
      <c r="T123" s="255">
        <f>S123*H123</f>
        <v>0</v>
      </c>
      <c r="U123" s="255">
        <v>0</v>
      </c>
      <c r="V123" s="255">
        <f>U123*H123</f>
        <v>0</v>
      </c>
      <c r="W123" s="255">
        <v>0</v>
      </c>
      <c r="X123" s="256">
        <f>W123*H123</f>
        <v>0</v>
      </c>
      <c r="Y123" s="39"/>
      <c r="Z123" s="39"/>
      <c r="AA123" s="39"/>
      <c r="AB123" s="39"/>
      <c r="AC123" s="39"/>
      <c r="AD123" s="39"/>
      <c r="AE123" s="39"/>
      <c r="AR123" s="237" t="s">
        <v>161</v>
      </c>
      <c r="AT123" s="237" t="s">
        <v>157</v>
      </c>
      <c r="AU123" s="237" t="s">
        <v>83</v>
      </c>
      <c r="AY123" s="18" t="s">
        <v>156</v>
      </c>
      <c r="BE123" s="238">
        <f>IF(O123="základní",K123,0)</f>
        <v>0</v>
      </c>
      <c r="BF123" s="238">
        <f>IF(O123="snížená",K123,0)</f>
        <v>0</v>
      </c>
      <c r="BG123" s="238">
        <f>IF(O123="zákl. přenesená",K123,0)</f>
        <v>0</v>
      </c>
      <c r="BH123" s="238">
        <f>IF(O123="sníž. přenesená",K123,0)</f>
        <v>0</v>
      </c>
      <c r="BI123" s="238">
        <f>IF(O123="nulová",K123,0)</f>
        <v>0</v>
      </c>
      <c r="BJ123" s="18" t="s">
        <v>83</v>
      </c>
      <c r="BK123" s="238">
        <f>ROUND(P123*H123,2)</f>
        <v>0</v>
      </c>
      <c r="BL123" s="18" t="s">
        <v>161</v>
      </c>
      <c r="BM123" s="237" t="s">
        <v>181</v>
      </c>
    </row>
    <row r="124" s="2" customFormat="1" ht="6.96" customHeight="1">
      <c r="A124" s="39"/>
      <c r="B124" s="67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45"/>
      <c r="N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</sheetData>
  <sheetProtection sheet="1" autoFilter="0" formatColumns="0" formatRows="0" objects="1" scenarios="1" spinCount="100000" saltValue="ocgIrYYbM1AeGPEKBWxM9h7fR8Vh8hy5vW8mRcV41TrbPRX38qPiuWfbm1cogHkwFofYi9vWXeeJxlD1sLkZew==" hashValue="Rzn30CX7vGI/M4VfZcpLVv94dwGFQfTn2lUq3mRkQZWdMz8siENCHtq3xzibHW1YQ0pZ99ttxsDle6YQB8gDzQ==" algorithmName="SHA-512" password="CC35"/>
  <autoFilter ref="C116:L123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91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21"/>
      <c r="AT3" s="18" t="s">
        <v>85</v>
      </c>
    </row>
    <row r="4" s="1" customFormat="1" ht="24.96" customHeight="1">
      <c r="B4" s="21"/>
      <c r="D4" s="152" t="s">
        <v>124</v>
      </c>
      <c r="M4" s="21"/>
      <c r="N4" s="153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4" t="s">
        <v>17</v>
      </c>
      <c r="M6" s="21"/>
    </row>
    <row r="7" s="1" customFormat="1" ht="26.25" customHeight="1">
      <c r="B7" s="21"/>
      <c r="E7" s="155" t="str">
        <f>'Rekapitulace stavby'!K6</f>
        <v>NPK a.s., Pardubická nemocnice, rozšíření parkovací kapacity Kyjevská, Pardubice</v>
      </c>
      <c r="F7" s="154"/>
      <c r="G7" s="154"/>
      <c r="H7" s="154"/>
      <c r="M7" s="21"/>
    </row>
    <row r="8" s="2" customFormat="1" ht="12" customHeight="1">
      <c r="A8" s="39"/>
      <c r="B8" s="45"/>
      <c r="C8" s="39"/>
      <c r="D8" s="154" t="s">
        <v>125</v>
      </c>
      <c r="E8" s="39"/>
      <c r="F8" s="39"/>
      <c r="G8" s="39"/>
      <c r="H8" s="39"/>
      <c r="I8" s="39"/>
      <c r="J8" s="39"/>
      <c r="K8" s="39"/>
      <c r="L8" s="39"/>
      <c r="M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6" t="s">
        <v>182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4" t="s">
        <v>19</v>
      </c>
      <c r="E11" s="39"/>
      <c r="F11" s="145" t="s">
        <v>1</v>
      </c>
      <c r="G11" s="39"/>
      <c r="H11" s="39"/>
      <c r="I11" s="154" t="s">
        <v>20</v>
      </c>
      <c r="J11" s="145" t="s">
        <v>1</v>
      </c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4" t="s">
        <v>21</v>
      </c>
      <c r="E12" s="39"/>
      <c r="F12" s="145" t="s">
        <v>22</v>
      </c>
      <c r="G12" s="39"/>
      <c r="H12" s="39"/>
      <c r="I12" s="154" t="s">
        <v>23</v>
      </c>
      <c r="J12" s="157" t="str">
        <f>'Rekapitulace stavby'!AN8</f>
        <v>30. 1. 2025</v>
      </c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4" t="s">
        <v>25</v>
      </c>
      <c r="E14" s="39"/>
      <c r="F14" s="39"/>
      <c r="G14" s="39"/>
      <c r="H14" s="39"/>
      <c r="I14" s="154" t="s">
        <v>26</v>
      </c>
      <c r="J14" s="145" t="s">
        <v>1</v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22</v>
      </c>
      <c r="F15" s="39"/>
      <c r="G15" s="39"/>
      <c r="H15" s="39"/>
      <c r="I15" s="154" t="s">
        <v>27</v>
      </c>
      <c r="J15" s="145" t="s">
        <v>1</v>
      </c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4" t="s">
        <v>28</v>
      </c>
      <c r="E17" s="39"/>
      <c r="F17" s="39"/>
      <c r="G17" s="39"/>
      <c r="H17" s="39"/>
      <c r="I17" s="154" t="s">
        <v>26</v>
      </c>
      <c r="J17" s="34" t="str">
        <f>'Rekapitulace stavby'!AN13</f>
        <v>Vyplň údaj</v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54" t="s">
        <v>27</v>
      </c>
      <c r="J18" s="34" t="str">
        <f>'Rekapitulace stavby'!AN14</f>
        <v>Vyplň údaj</v>
      </c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4" t="s">
        <v>30</v>
      </c>
      <c r="E20" s="39"/>
      <c r="F20" s="39"/>
      <c r="G20" s="39"/>
      <c r="H20" s="39"/>
      <c r="I20" s="154" t="s">
        <v>26</v>
      </c>
      <c r="J20" s="145" t="s">
        <v>1</v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22</v>
      </c>
      <c r="F21" s="39"/>
      <c r="G21" s="39"/>
      <c r="H21" s="39"/>
      <c r="I21" s="154" t="s">
        <v>27</v>
      </c>
      <c r="J21" s="145" t="s">
        <v>1</v>
      </c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4" t="s">
        <v>31</v>
      </c>
      <c r="E23" s="39"/>
      <c r="F23" s="39"/>
      <c r="G23" s="39"/>
      <c r="H23" s="39"/>
      <c r="I23" s="154" t="s">
        <v>26</v>
      </c>
      <c r="J23" s="145" t="s">
        <v>1</v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22</v>
      </c>
      <c r="F24" s="39"/>
      <c r="G24" s="39"/>
      <c r="H24" s="39"/>
      <c r="I24" s="154" t="s">
        <v>27</v>
      </c>
      <c r="J24" s="145" t="s">
        <v>1</v>
      </c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4" t="s">
        <v>32</v>
      </c>
      <c r="E26" s="39"/>
      <c r="F26" s="39"/>
      <c r="G26" s="39"/>
      <c r="H26" s="39"/>
      <c r="I26" s="39"/>
      <c r="J26" s="39"/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8"/>
      <c r="B27" s="159"/>
      <c r="C27" s="158"/>
      <c r="D27" s="158"/>
      <c r="E27" s="160" t="s">
        <v>1</v>
      </c>
      <c r="F27" s="160"/>
      <c r="G27" s="160"/>
      <c r="H27" s="160"/>
      <c r="I27" s="158"/>
      <c r="J27" s="158"/>
      <c r="K27" s="158"/>
      <c r="L27" s="158"/>
      <c r="M27" s="161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2"/>
      <c r="E29" s="162"/>
      <c r="F29" s="162"/>
      <c r="G29" s="162"/>
      <c r="H29" s="162"/>
      <c r="I29" s="162"/>
      <c r="J29" s="162"/>
      <c r="K29" s="162"/>
      <c r="L29" s="162"/>
      <c r="M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>
      <c r="A30" s="39"/>
      <c r="B30" s="45"/>
      <c r="C30" s="39"/>
      <c r="D30" s="39"/>
      <c r="E30" s="154" t="s">
        <v>127</v>
      </c>
      <c r="F30" s="39"/>
      <c r="G30" s="39"/>
      <c r="H30" s="39"/>
      <c r="I30" s="39"/>
      <c r="J30" s="39"/>
      <c r="K30" s="163">
        <f>I96</f>
        <v>0</v>
      </c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>
      <c r="A31" s="39"/>
      <c r="B31" s="45"/>
      <c r="C31" s="39"/>
      <c r="D31" s="39"/>
      <c r="E31" s="154" t="s">
        <v>128</v>
      </c>
      <c r="F31" s="39"/>
      <c r="G31" s="39"/>
      <c r="H31" s="39"/>
      <c r="I31" s="39"/>
      <c r="J31" s="39"/>
      <c r="K31" s="163">
        <f>J96</f>
        <v>0</v>
      </c>
      <c r="L31" s="39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4" t="s">
        <v>33</v>
      </c>
      <c r="E32" s="39"/>
      <c r="F32" s="39"/>
      <c r="G32" s="39"/>
      <c r="H32" s="39"/>
      <c r="I32" s="39"/>
      <c r="J32" s="39"/>
      <c r="K32" s="165">
        <f>ROUND(K126, 2)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2"/>
      <c r="E33" s="162"/>
      <c r="F33" s="162"/>
      <c r="G33" s="162"/>
      <c r="H33" s="162"/>
      <c r="I33" s="162"/>
      <c r="J33" s="162"/>
      <c r="K33" s="162"/>
      <c r="L33" s="162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6" t="s">
        <v>35</v>
      </c>
      <c r="G34" s="39"/>
      <c r="H34" s="39"/>
      <c r="I34" s="166" t="s">
        <v>34</v>
      </c>
      <c r="J34" s="39"/>
      <c r="K34" s="166" t="s">
        <v>36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7" t="s">
        <v>37</v>
      </c>
      <c r="E35" s="154" t="s">
        <v>38</v>
      </c>
      <c r="F35" s="163">
        <f>ROUND((SUM(BE126:BE302)),  2)</f>
        <v>0</v>
      </c>
      <c r="G35" s="39"/>
      <c r="H35" s="39"/>
      <c r="I35" s="168">
        <v>0.20999999999999999</v>
      </c>
      <c r="J35" s="39"/>
      <c r="K35" s="163">
        <f>ROUND(((SUM(BE126:BE302))*I35),  2)</f>
        <v>0</v>
      </c>
      <c r="L35" s="39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4" t="s">
        <v>39</v>
      </c>
      <c r="F36" s="163">
        <f>ROUND((SUM(BF126:BF302)),  2)</f>
        <v>0</v>
      </c>
      <c r="G36" s="39"/>
      <c r="H36" s="39"/>
      <c r="I36" s="168">
        <v>0.12</v>
      </c>
      <c r="J36" s="39"/>
      <c r="K36" s="163">
        <f>ROUND(((SUM(BF126:BF302))*I36),  2)</f>
        <v>0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4" t="s">
        <v>40</v>
      </c>
      <c r="F37" s="163">
        <f>ROUND((SUM(BG126:BG302)),  2)</f>
        <v>0</v>
      </c>
      <c r="G37" s="39"/>
      <c r="H37" s="39"/>
      <c r="I37" s="168">
        <v>0.20999999999999999</v>
      </c>
      <c r="J37" s="39"/>
      <c r="K37" s="163">
        <f>0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4" t="s">
        <v>41</v>
      </c>
      <c r="F38" s="163">
        <f>ROUND((SUM(BH126:BH302)),  2)</f>
        <v>0</v>
      </c>
      <c r="G38" s="39"/>
      <c r="H38" s="39"/>
      <c r="I38" s="168">
        <v>0.12</v>
      </c>
      <c r="J38" s="39"/>
      <c r="K38" s="163">
        <f>0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4" t="s">
        <v>42</v>
      </c>
      <c r="F39" s="163">
        <f>ROUND((SUM(BI126:BI302)),  2)</f>
        <v>0</v>
      </c>
      <c r="G39" s="39"/>
      <c r="H39" s="39"/>
      <c r="I39" s="168">
        <v>0</v>
      </c>
      <c r="J39" s="39"/>
      <c r="K39" s="163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9"/>
      <c r="D41" s="170" t="s">
        <v>43</v>
      </c>
      <c r="E41" s="171"/>
      <c r="F41" s="171"/>
      <c r="G41" s="172" t="s">
        <v>44</v>
      </c>
      <c r="H41" s="173" t="s">
        <v>45</v>
      </c>
      <c r="I41" s="171"/>
      <c r="J41" s="171"/>
      <c r="K41" s="174">
        <f>SUM(K32:K39)</f>
        <v>0</v>
      </c>
      <c r="L41" s="175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M43" s="21"/>
    </row>
    <row r="44" s="1" customFormat="1" ht="14.4" customHeight="1">
      <c r="B44" s="21"/>
      <c r="M44" s="21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6" t="s">
        <v>46</v>
      </c>
      <c r="E50" s="177"/>
      <c r="F50" s="177"/>
      <c r="G50" s="176" t="s">
        <v>47</v>
      </c>
      <c r="H50" s="177"/>
      <c r="I50" s="177"/>
      <c r="J50" s="177"/>
      <c r="K50" s="177"/>
      <c r="L50" s="177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8" t="s">
        <v>48</v>
      </c>
      <c r="E61" s="179"/>
      <c r="F61" s="180" t="s">
        <v>49</v>
      </c>
      <c r="G61" s="178" t="s">
        <v>48</v>
      </c>
      <c r="H61" s="179"/>
      <c r="I61" s="179"/>
      <c r="J61" s="181" t="s">
        <v>49</v>
      </c>
      <c r="K61" s="179"/>
      <c r="L61" s="179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6" t="s">
        <v>50</v>
      </c>
      <c r="E65" s="182"/>
      <c r="F65" s="182"/>
      <c r="G65" s="176" t="s">
        <v>51</v>
      </c>
      <c r="H65" s="182"/>
      <c r="I65" s="182"/>
      <c r="J65" s="182"/>
      <c r="K65" s="182"/>
      <c r="L65" s="182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8" t="s">
        <v>48</v>
      </c>
      <c r="E76" s="179"/>
      <c r="F76" s="180" t="s">
        <v>49</v>
      </c>
      <c r="G76" s="178" t="s">
        <v>48</v>
      </c>
      <c r="H76" s="179"/>
      <c r="I76" s="179"/>
      <c r="J76" s="181" t="s">
        <v>49</v>
      </c>
      <c r="K76" s="179"/>
      <c r="L76" s="179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129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7" t="str">
        <f>E7</f>
        <v>NPK a.s., Pardubická nemocnice, rozšíření parkovací kapacity Kyjevská, Pardubice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125</v>
      </c>
      <c r="D86" s="41"/>
      <c r="E86" s="41"/>
      <c r="F86" s="41"/>
      <c r="G86" s="41"/>
      <c r="H86" s="41"/>
      <c r="I86" s="41"/>
      <c r="J86" s="41"/>
      <c r="K86" s="41"/>
      <c r="L86" s="41"/>
      <c r="M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 xml:space="preserve">SO 101.1 - Komunikace a zpevněné plochy -  Kyjevská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 xml:space="preserve"> </v>
      </c>
      <c r="G89" s="41"/>
      <c r="H89" s="41"/>
      <c r="I89" s="33" t="s">
        <v>23</v>
      </c>
      <c r="J89" s="80" t="str">
        <f>IF(J12="","",J12)</f>
        <v>30. 1. 2025</v>
      </c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8" t="s">
        <v>130</v>
      </c>
      <c r="D94" s="189"/>
      <c r="E94" s="189"/>
      <c r="F94" s="189"/>
      <c r="G94" s="189"/>
      <c r="H94" s="189"/>
      <c r="I94" s="190" t="s">
        <v>131</v>
      </c>
      <c r="J94" s="190" t="s">
        <v>132</v>
      </c>
      <c r="K94" s="190" t="s">
        <v>133</v>
      </c>
      <c r="L94" s="189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91" t="s">
        <v>134</v>
      </c>
      <c r="D96" s="41"/>
      <c r="E96" s="41"/>
      <c r="F96" s="41"/>
      <c r="G96" s="41"/>
      <c r="H96" s="41"/>
      <c r="I96" s="111">
        <f>Q126</f>
        <v>0</v>
      </c>
      <c r="J96" s="111">
        <f>R126</f>
        <v>0</v>
      </c>
      <c r="K96" s="111">
        <f>K126</f>
        <v>0</v>
      </c>
      <c r="L96" s="41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135</v>
      </c>
    </row>
    <row r="97" s="9" customFormat="1" ht="24.96" customHeight="1">
      <c r="A97" s="9"/>
      <c r="B97" s="192"/>
      <c r="C97" s="193"/>
      <c r="D97" s="194" t="s">
        <v>183</v>
      </c>
      <c r="E97" s="195"/>
      <c r="F97" s="195"/>
      <c r="G97" s="195"/>
      <c r="H97" s="195"/>
      <c r="I97" s="196">
        <f>Q127</f>
        <v>0</v>
      </c>
      <c r="J97" s="196">
        <f>R127</f>
        <v>0</v>
      </c>
      <c r="K97" s="196">
        <f>K127</f>
        <v>0</v>
      </c>
      <c r="L97" s="193"/>
      <c r="M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57"/>
      <c r="C98" s="137"/>
      <c r="D98" s="258" t="s">
        <v>184</v>
      </c>
      <c r="E98" s="259"/>
      <c r="F98" s="259"/>
      <c r="G98" s="259"/>
      <c r="H98" s="259"/>
      <c r="I98" s="260">
        <f>Q128</f>
        <v>0</v>
      </c>
      <c r="J98" s="260">
        <f>R128</f>
        <v>0</v>
      </c>
      <c r="K98" s="260">
        <f>K128</f>
        <v>0</v>
      </c>
      <c r="L98" s="137"/>
      <c r="M98" s="261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13" customFormat="1" ht="19.92" customHeight="1">
      <c r="A99" s="13"/>
      <c r="B99" s="257"/>
      <c r="C99" s="137"/>
      <c r="D99" s="258" t="s">
        <v>185</v>
      </c>
      <c r="E99" s="259"/>
      <c r="F99" s="259"/>
      <c r="G99" s="259"/>
      <c r="H99" s="259"/>
      <c r="I99" s="260">
        <f>Q171</f>
        <v>0</v>
      </c>
      <c r="J99" s="260">
        <f>R171</f>
        <v>0</v>
      </c>
      <c r="K99" s="260">
        <f>K171</f>
        <v>0</v>
      </c>
      <c r="L99" s="137"/>
      <c r="M99" s="261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="13" customFormat="1" ht="19.92" customHeight="1">
      <c r="A100" s="13"/>
      <c r="B100" s="257"/>
      <c r="C100" s="137"/>
      <c r="D100" s="258" t="s">
        <v>186</v>
      </c>
      <c r="E100" s="259"/>
      <c r="F100" s="259"/>
      <c r="G100" s="259"/>
      <c r="H100" s="259"/>
      <c r="I100" s="260">
        <f>Q182</f>
        <v>0</v>
      </c>
      <c r="J100" s="260">
        <f>R182</f>
        <v>0</v>
      </c>
      <c r="K100" s="260">
        <f>K182</f>
        <v>0</v>
      </c>
      <c r="L100" s="137"/>
      <c r="M100" s="261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13" customFormat="1" ht="19.92" customHeight="1">
      <c r="A101" s="13"/>
      <c r="B101" s="257"/>
      <c r="C101" s="137"/>
      <c r="D101" s="258" t="s">
        <v>187</v>
      </c>
      <c r="E101" s="259"/>
      <c r="F101" s="259"/>
      <c r="G101" s="259"/>
      <c r="H101" s="259"/>
      <c r="I101" s="260">
        <f>Q193</f>
        <v>0</v>
      </c>
      <c r="J101" s="260">
        <f>R193</f>
        <v>0</v>
      </c>
      <c r="K101" s="260">
        <f>K193</f>
        <v>0</v>
      </c>
      <c r="L101" s="137"/>
      <c r="M101" s="261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="13" customFormat="1" ht="19.92" customHeight="1">
      <c r="A102" s="13"/>
      <c r="B102" s="257"/>
      <c r="C102" s="137"/>
      <c r="D102" s="258" t="s">
        <v>188</v>
      </c>
      <c r="E102" s="259"/>
      <c r="F102" s="259"/>
      <c r="G102" s="259"/>
      <c r="H102" s="259"/>
      <c r="I102" s="260">
        <f>Q234</f>
        <v>0</v>
      </c>
      <c r="J102" s="260">
        <f>R234</f>
        <v>0</v>
      </c>
      <c r="K102" s="260">
        <f>K234</f>
        <v>0</v>
      </c>
      <c r="L102" s="137"/>
      <c r="M102" s="261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13" customFormat="1" ht="19.92" customHeight="1">
      <c r="A103" s="13"/>
      <c r="B103" s="257"/>
      <c r="C103" s="137"/>
      <c r="D103" s="258" t="s">
        <v>189</v>
      </c>
      <c r="E103" s="259"/>
      <c r="F103" s="259"/>
      <c r="G103" s="259"/>
      <c r="H103" s="259"/>
      <c r="I103" s="260">
        <f>Q237</f>
        <v>0</v>
      </c>
      <c r="J103" s="260">
        <f>R237</f>
        <v>0</v>
      </c>
      <c r="K103" s="260">
        <f>K237</f>
        <v>0</v>
      </c>
      <c r="L103" s="137"/>
      <c r="M103" s="261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="13" customFormat="1" ht="19.92" customHeight="1">
      <c r="A104" s="13"/>
      <c r="B104" s="257"/>
      <c r="C104" s="137"/>
      <c r="D104" s="258" t="s">
        <v>190</v>
      </c>
      <c r="E104" s="259"/>
      <c r="F104" s="259"/>
      <c r="G104" s="259"/>
      <c r="H104" s="259"/>
      <c r="I104" s="260">
        <f>Q281</f>
        <v>0</v>
      </c>
      <c r="J104" s="260">
        <f>R281</f>
        <v>0</v>
      </c>
      <c r="K104" s="260">
        <f>K281</f>
        <v>0</v>
      </c>
      <c r="L104" s="137"/>
      <c r="M104" s="261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="13" customFormat="1" ht="19.92" customHeight="1">
      <c r="A105" s="13"/>
      <c r="B105" s="257"/>
      <c r="C105" s="137"/>
      <c r="D105" s="258" t="s">
        <v>191</v>
      </c>
      <c r="E105" s="259"/>
      <c r="F105" s="259"/>
      <c r="G105" s="259"/>
      <c r="H105" s="259"/>
      <c r="I105" s="260">
        <f>Q298</f>
        <v>0</v>
      </c>
      <c r="J105" s="260">
        <f>R298</f>
        <v>0</v>
      </c>
      <c r="K105" s="260">
        <f>K298</f>
        <v>0</v>
      </c>
      <c r="L105" s="137"/>
      <c r="M105" s="261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="9" customFormat="1" ht="24.96" customHeight="1">
      <c r="A106" s="9"/>
      <c r="B106" s="192"/>
      <c r="C106" s="193"/>
      <c r="D106" s="194" t="s">
        <v>136</v>
      </c>
      <c r="E106" s="195"/>
      <c r="F106" s="195"/>
      <c r="G106" s="195"/>
      <c r="H106" s="195"/>
      <c r="I106" s="196">
        <f>Q300</f>
        <v>0</v>
      </c>
      <c r="J106" s="196">
        <f>R300</f>
        <v>0</v>
      </c>
      <c r="K106" s="196">
        <f>K300</f>
        <v>0</v>
      </c>
      <c r="L106" s="193"/>
      <c r="M106" s="19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12" s="2" customFormat="1" ht="6.96" customHeight="1">
      <c r="A112" s="39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4.96" customHeight="1">
      <c r="A113" s="39"/>
      <c r="B113" s="40"/>
      <c r="C113" s="24" t="s">
        <v>137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17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6.25" customHeight="1">
      <c r="A116" s="39"/>
      <c r="B116" s="40"/>
      <c r="C116" s="41"/>
      <c r="D116" s="41"/>
      <c r="E116" s="187" t="str">
        <f>E7</f>
        <v>NPK a.s., Pardubická nemocnice, rozšíření parkovací kapacity Kyjevská, Pardubice</v>
      </c>
      <c r="F116" s="33"/>
      <c r="G116" s="33"/>
      <c r="H116" s="33"/>
      <c r="I116" s="41"/>
      <c r="J116" s="41"/>
      <c r="K116" s="41"/>
      <c r="L116" s="41"/>
      <c r="M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125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E9</f>
        <v xml:space="preserve">SO 101.1 - Komunikace a zpevněné plochy -  Kyjevská</v>
      </c>
      <c r="F118" s="41"/>
      <c r="G118" s="41"/>
      <c r="H118" s="41"/>
      <c r="I118" s="41"/>
      <c r="J118" s="41"/>
      <c r="K118" s="41"/>
      <c r="L118" s="41"/>
      <c r="M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21</v>
      </c>
      <c r="D120" s="41"/>
      <c r="E120" s="41"/>
      <c r="F120" s="28" t="str">
        <f>F12</f>
        <v xml:space="preserve"> </v>
      </c>
      <c r="G120" s="41"/>
      <c r="H120" s="41"/>
      <c r="I120" s="33" t="s">
        <v>23</v>
      </c>
      <c r="J120" s="80" t="str">
        <f>IF(J12="","",J12)</f>
        <v>30. 1. 2025</v>
      </c>
      <c r="K120" s="41"/>
      <c r="L120" s="41"/>
      <c r="M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25</v>
      </c>
      <c r="D122" s="41"/>
      <c r="E122" s="41"/>
      <c r="F122" s="28" t="str">
        <f>E15</f>
        <v xml:space="preserve"> </v>
      </c>
      <c r="G122" s="41"/>
      <c r="H122" s="41"/>
      <c r="I122" s="33" t="s">
        <v>30</v>
      </c>
      <c r="J122" s="37" t="str">
        <f>E21</f>
        <v xml:space="preserve"> </v>
      </c>
      <c r="K122" s="41"/>
      <c r="L122" s="41"/>
      <c r="M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28</v>
      </c>
      <c r="D123" s="41"/>
      <c r="E123" s="41"/>
      <c r="F123" s="28" t="str">
        <f>IF(E18="","",E18)</f>
        <v>Vyplň údaj</v>
      </c>
      <c r="G123" s="41"/>
      <c r="H123" s="41"/>
      <c r="I123" s="33" t="s">
        <v>31</v>
      </c>
      <c r="J123" s="37" t="str">
        <f>E24</f>
        <v xml:space="preserve"> </v>
      </c>
      <c r="K123" s="41"/>
      <c r="L123" s="41"/>
      <c r="M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0" customFormat="1" ht="29.28" customHeight="1">
      <c r="A125" s="198"/>
      <c r="B125" s="199"/>
      <c r="C125" s="200" t="s">
        <v>138</v>
      </c>
      <c r="D125" s="201" t="s">
        <v>58</v>
      </c>
      <c r="E125" s="201" t="s">
        <v>54</v>
      </c>
      <c r="F125" s="201" t="s">
        <v>55</v>
      </c>
      <c r="G125" s="201" t="s">
        <v>139</v>
      </c>
      <c r="H125" s="201" t="s">
        <v>140</v>
      </c>
      <c r="I125" s="201" t="s">
        <v>141</v>
      </c>
      <c r="J125" s="201" t="s">
        <v>142</v>
      </c>
      <c r="K125" s="201" t="s">
        <v>133</v>
      </c>
      <c r="L125" s="202" t="s">
        <v>143</v>
      </c>
      <c r="M125" s="203"/>
      <c r="N125" s="101" t="s">
        <v>1</v>
      </c>
      <c r="O125" s="102" t="s">
        <v>37</v>
      </c>
      <c r="P125" s="102" t="s">
        <v>144</v>
      </c>
      <c r="Q125" s="102" t="s">
        <v>145</v>
      </c>
      <c r="R125" s="102" t="s">
        <v>146</v>
      </c>
      <c r="S125" s="102" t="s">
        <v>147</v>
      </c>
      <c r="T125" s="102" t="s">
        <v>148</v>
      </c>
      <c r="U125" s="102" t="s">
        <v>149</v>
      </c>
      <c r="V125" s="102" t="s">
        <v>150</v>
      </c>
      <c r="W125" s="102" t="s">
        <v>151</v>
      </c>
      <c r="X125" s="103" t="s">
        <v>152</v>
      </c>
      <c r="Y125" s="198"/>
      <c r="Z125" s="198"/>
      <c r="AA125" s="198"/>
      <c r="AB125" s="198"/>
      <c r="AC125" s="198"/>
      <c r="AD125" s="198"/>
      <c r="AE125" s="198"/>
    </row>
    <row r="126" s="2" customFormat="1" ht="22.8" customHeight="1">
      <c r="A126" s="39"/>
      <c r="B126" s="40"/>
      <c r="C126" s="108" t="s">
        <v>153</v>
      </c>
      <c r="D126" s="41"/>
      <c r="E126" s="41"/>
      <c r="F126" s="41"/>
      <c r="G126" s="41"/>
      <c r="H126" s="41"/>
      <c r="I126" s="41"/>
      <c r="J126" s="41"/>
      <c r="K126" s="204">
        <f>BK126</f>
        <v>0</v>
      </c>
      <c r="L126" s="41"/>
      <c r="M126" s="45"/>
      <c r="N126" s="104"/>
      <c r="O126" s="205"/>
      <c r="P126" s="105"/>
      <c r="Q126" s="206">
        <f>Q127+Q300</f>
        <v>0</v>
      </c>
      <c r="R126" s="206">
        <f>R127+R300</f>
        <v>0</v>
      </c>
      <c r="S126" s="105"/>
      <c r="T126" s="207">
        <f>T127+T300</f>
        <v>0</v>
      </c>
      <c r="U126" s="105"/>
      <c r="V126" s="207">
        <f>V127+V300</f>
        <v>4377.9485883749994</v>
      </c>
      <c r="W126" s="105"/>
      <c r="X126" s="208">
        <f>X127+X300</f>
        <v>3597.8609999999994</v>
      </c>
      <c r="Y126" s="39"/>
      <c r="Z126" s="39"/>
      <c r="AA126" s="39"/>
      <c r="AB126" s="39"/>
      <c r="AC126" s="39"/>
      <c r="AD126" s="39"/>
      <c r="AE126" s="39"/>
      <c r="AT126" s="18" t="s">
        <v>74</v>
      </c>
      <c r="AU126" s="18" t="s">
        <v>135</v>
      </c>
      <c r="BK126" s="209">
        <f>BK127+BK300</f>
        <v>0</v>
      </c>
    </row>
    <row r="127" s="11" customFormat="1" ht="25.92" customHeight="1">
      <c r="A127" s="11"/>
      <c r="B127" s="210"/>
      <c r="C127" s="211"/>
      <c r="D127" s="212" t="s">
        <v>74</v>
      </c>
      <c r="E127" s="213" t="s">
        <v>192</v>
      </c>
      <c r="F127" s="213" t="s">
        <v>193</v>
      </c>
      <c r="G127" s="211"/>
      <c r="H127" s="211"/>
      <c r="I127" s="214"/>
      <c r="J127" s="214"/>
      <c r="K127" s="215">
        <f>BK127</f>
        <v>0</v>
      </c>
      <c r="L127" s="211"/>
      <c r="M127" s="216"/>
      <c r="N127" s="217"/>
      <c r="O127" s="218"/>
      <c r="P127" s="218"/>
      <c r="Q127" s="219">
        <f>Q128+Q171+Q182+Q193+Q234+Q237+Q281+Q298</f>
        <v>0</v>
      </c>
      <c r="R127" s="219">
        <f>R128+R171+R182+R193+R234+R237+R281+R298</f>
        <v>0</v>
      </c>
      <c r="S127" s="218"/>
      <c r="T127" s="220">
        <f>T128+T171+T182+T193+T234+T237+T281+T298</f>
        <v>0</v>
      </c>
      <c r="U127" s="218"/>
      <c r="V127" s="220">
        <f>V128+V171+V182+V193+V234+V237+V281+V298</f>
        <v>4377.9485883749994</v>
      </c>
      <c r="W127" s="218"/>
      <c r="X127" s="221">
        <f>X128+X171+X182+X193+X234+X237+X281+X298</f>
        <v>3597.8609999999994</v>
      </c>
      <c r="Y127" s="11"/>
      <c r="Z127" s="11"/>
      <c r="AA127" s="11"/>
      <c r="AB127" s="11"/>
      <c r="AC127" s="11"/>
      <c r="AD127" s="11"/>
      <c r="AE127" s="11"/>
      <c r="AR127" s="222" t="s">
        <v>83</v>
      </c>
      <c r="AT127" s="223" t="s">
        <v>74</v>
      </c>
      <c r="AU127" s="223" t="s">
        <v>75</v>
      </c>
      <c r="AY127" s="222" t="s">
        <v>156</v>
      </c>
      <c r="BK127" s="224">
        <f>BK128+BK171+BK182+BK193+BK234+BK237+BK281+BK298</f>
        <v>0</v>
      </c>
    </row>
    <row r="128" s="11" customFormat="1" ht="22.8" customHeight="1">
      <c r="A128" s="11"/>
      <c r="B128" s="210"/>
      <c r="C128" s="211"/>
      <c r="D128" s="212" t="s">
        <v>74</v>
      </c>
      <c r="E128" s="262" t="s">
        <v>83</v>
      </c>
      <c r="F128" s="262" t="s">
        <v>194</v>
      </c>
      <c r="G128" s="211"/>
      <c r="H128" s="211"/>
      <c r="I128" s="214"/>
      <c r="J128" s="214"/>
      <c r="K128" s="263">
        <f>BK128</f>
        <v>0</v>
      </c>
      <c r="L128" s="211"/>
      <c r="M128" s="216"/>
      <c r="N128" s="217"/>
      <c r="O128" s="218"/>
      <c r="P128" s="218"/>
      <c r="Q128" s="219">
        <f>SUM(Q129:Q170)</f>
        <v>0</v>
      </c>
      <c r="R128" s="219">
        <f>SUM(R129:R170)</f>
        <v>0</v>
      </c>
      <c r="S128" s="218"/>
      <c r="T128" s="220">
        <f>SUM(T129:T170)</f>
        <v>0</v>
      </c>
      <c r="U128" s="218"/>
      <c r="V128" s="220">
        <f>SUM(V129:V170)</f>
        <v>0.012625000000000001</v>
      </c>
      <c r="W128" s="218"/>
      <c r="X128" s="221">
        <f>SUM(X129:X170)</f>
        <v>3533.8859999999995</v>
      </c>
      <c r="Y128" s="11"/>
      <c r="Z128" s="11"/>
      <c r="AA128" s="11"/>
      <c r="AB128" s="11"/>
      <c r="AC128" s="11"/>
      <c r="AD128" s="11"/>
      <c r="AE128" s="11"/>
      <c r="AR128" s="222" t="s">
        <v>83</v>
      </c>
      <c r="AT128" s="223" t="s">
        <v>74</v>
      </c>
      <c r="AU128" s="223" t="s">
        <v>83</v>
      </c>
      <c r="AY128" s="222" t="s">
        <v>156</v>
      </c>
      <c r="BK128" s="224">
        <f>SUM(BK129:BK170)</f>
        <v>0</v>
      </c>
    </row>
    <row r="129" s="2" customFormat="1" ht="24.15" customHeight="1">
      <c r="A129" s="39"/>
      <c r="B129" s="40"/>
      <c r="C129" s="225" t="s">
        <v>83</v>
      </c>
      <c r="D129" s="225" t="s">
        <v>157</v>
      </c>
      <c r="E129" s="226" t="s">
        <v>195</v>
      </c>
      <c r="F129" s="227" t="s">
        <v>196</v>
      </c>
      <c r="G129" s="228" t="s">
        <v>197</v>
      </c>
      <c r="H129" s="229">
        <v>17</v>
      </c>
      <c r="I129" s="230"/>
      <c r="J129" s="230"/>
      <c r="K129" s="231">
        <f>ROUND(P129*H129,2)</f>
        <v>0</v>
      </c>
      <c r="L129" s="227" t="s">
        <v>198</v>
      </c>
      <c r="M129" s="45"/>
      <c r="N129" s="232" t="s">
        <v>1</v>
      </c>
      <c r="O129" s="233" t="s">
        <v>38</v>
      </c>
      <c r="P129" s="234">
        <f>I129+J129</f>
        <v>0</v>
      </c>
      <c r="Q129" s="234">
        <f>ROUND(I129*H129,2)</f>
        <v>0</v>
      </c>
      <c r="R129" s="234">
        <f>ROUND(J129*H129,2)</f>
        <v>0</v>
      </c>
      <c r="S129" s="92"/>
      <c r="T129" s="235">
        <f>S129*H129</f>
        <v>0</v>
      </c>
      <c r="U129" s="235">
        <v>0</v>
      </c>
      <c r="V129" s="235">
        <f>U129*H129</f>
        <v>0</v>
      </c>
      <c r="W129" s="235">
        <v>0.26000000000000001</v>
      </c>
      <c r="X129" s="236">
        <f>W129*H129</f>
        <v>4.4199999999999999</v>
      </c>
      <c r="Y129" s="39"/>
      <c r="Z129" s="39"/>
      <c r="AA129" s="39"/>
      <c r="AB129" s="39"/>
      <c r="AC129" s="39"/>
      <c r="AD129" s="39"/>
      <c r="AE129" s="39"/>
      <c r="AR129" s="237" t="s">
        <v>173</v>
      </c>
      <c r="AT129" s="237" t="s">
        <v>157</v>
      </c>
      <c r="AU129" s="237" t="s">
        <v>85</v>
      </c>
      <c r="AY129" s="18" t="s">
        <v>156</v>
      </c>
      <c r="BE129" s="238">
        <f>IF(O129="základní",K129,0)</f>
        <v>0</v>
      </c>
      <c r="BF129" s="238">
        <f>IF(O129="snížená",K129,0)</f>
        <v>0</v>
      </c>
      <c r="BG129" s="238">
        <f>IF(O129="zákl. přenesená",K129,0)</f>
        <v>0</v>
      </c>
      <c r="BH129" s="238">
        <f>IF(O129="sníž. přenesená",K129,0)</f>
        <v>0</v>
      </c>
      <c r="BI129" s="238">
        <f>IF(O129="nulová",K129,0)</f>
        <v>0</v>
      </c>
      <c r="BJ129" s="18" t="s">
        <v>83</v>
      </c>
      <c r="BK129" s="238">
        <f>ROUND(P129*H129,2)</f>
        <v>0</v>
      </c>
      <c r="BL129" s="18" t="s">
        <v>173</v>
      </c>
      <c r="BM129" s="237" t="s">
        <v>199</v>
      </c>
    </row>
    <row r="130" s="12" customFormat="1">
      <c r="A130" s="12"/>
      <c r="B130" s="239"/>
      <c r="C130" s="240"/>
      <c r="D130" s="241" t="s">
        <v>163</v>
      </c>
      <c r="E130" s="242" t="s">
        <v>1</v>
      </c>
      <c r="F130" s="243" t="s">
        <v>200</v>
      </c>
      <c r="G130" s="240"/>
      <c r="H130" s="244">
        <v>17</v>
      </c>
      <c r="I130" s="245"/>
      <c r="J130" s="245"/>
      <c r="K130" s="240"/>
      <c r="L130" s="240"/>
      <c r="M130" s="246"/>
      <c r="N130" s="247"/>
      <c r="O130" s="248"/>
      <c r="P130" s="248"/>
      <c r="Q130" s="248"/>
      <c r="R130" s="248"/>
      <c r="S130" s="248"/>
      <c r="T130" s="248"/>
      <c r="U130" s="248"/>
      <c r="V130" s="248"/>
      <c r="W130" s="248"/>
      <c r="X130" s="249"/>
      <c r="Y130" s="12"/>
      <c r="Z130" s="12"/>
      <c r="AA130" s="12"/>
      <c r="AB130" s="12"/>
      <c r="AC130" s="12"/>
      <c r="AD130" s="12"/>
      <c r="AE130" s="12"/>
      <c r="AT130" s="250" t="s">
        <v>163</v>
      </c>
      <c r="AU130" s="250" t="s">
        <v>85</v>
      </c>
      <c r="AV130" s="12" t="s">
        <v>85</v>
      </c>
      <c r="AW130" s="12" t="s">
        <v>5</v>
      </c>
      <c r="AX130" s="12" t="s">
        <v>83</v>
      </c>
      <c r="AY130" s="250" t="s">
        <v>156</v>
      </c>
    </row>
    <row r="131" s="2" customFormat="1" ht="33" customHeight="1">
      <c r="A131" s="39"/>
      <c r="B131" s="40"/>
      <c r="C131" s="225" t="s">
        <v>201</v>
      </c>
      <c r="D131" s="225" t="s">
        <v>157</v>
      </c>
      <c r="E131" s="226" t="s">
        <v>202</v>
      </c>
      <c r="F131" s="227" t="s">
        <v>203</v>
      </c>
      <c r="G131" s="228" t="s">
        <v>197</v>
      </c>
      <c r="H131" s="229">
        <v>114</v>
      </c>
      <c r="I131" s="230"/>
      <c r="J131" s="230"/>
      <c r="K131" s="231">
        <f>ROUND(P131*H131,2)</f>
        <v>0</v>
      </c>
      <c r="L131" s="227" t="s">
        <v>198</v>
      </c>
      <c r="M131" s="45"/>
      <c r="N131" s="232" t="s">
        <v>1</v>
      </c>
      <c r="O131" s="233" t="s">
        <v>38</v>
      </c>
      <c r="P131" s="234">
        <f>I131+J131</f>
        <v>0</v>
      </c>
      <c r="Q131" s="234">
        <f>ROUND(I131*H131,2)</f>
        <v>0</v>
      </c>
      <c r="R131" s="234">
        <f>ROUND(J131*H131,2)</f>
        <v>0</v>
      </c>
      <c r="S131" s="92"/>
      <c r="T131" s="235">
        <f>S131*H131</f>
        <v>0</v>
      </c>
      <c r="U131" s="235">
        <v>0</v>
      </c>
      <c r="V131" s="235">
        <f>U131*H131</f>
        <v>0</v>
      </c>
      <c r="W131" s="235">
        <v>0.40000000000000002</v>
      </c>
      <c r="X131" s="236">
        <f>W131*H131</f>
        <v>45.600000000000001</v>
      </c>
      <c r="Y131" s="39"/>
      <c r="Z131" s="39"/>
      <c r="AA131" s="39"/>
      <c r="AB131" s="39"/>
      <c r="AC131" s="39"/>
      <c r="AD131" s="39"/>
      <c r="AE131" s="39"/>
      <c r="AR131" s="237" t="s">
        <v>173</v>
      </c>
      <c r="AT131" s="237" t="s">
        <v>157</v>
      </c>
      <c r="AU131" s="237" t="s">
        <v>85</v>
      </c>
      <c r="AY131" s="18" t="s">
        <v>156</v>
      </c>
      <c r="BE131" s="238">
        <f>IF(O131="základní",K131,0)</f>
        <v>0</v>
      </c>
      <c r="BF131" s="238">
        <f>IF(O131="snížená",K131,0)</f>
        <v>0</v>
      </c>
      <c r="BG131" s="238">
        <f>IF(O131="zákl. přenesená",K131,0)</f>
        <v>0</v>
      </c>
      <c r="BH131" s="238">
        <f>IF(O131="sníž. přenesená",K131,0)</f>
        <v>0</v>
      </c>
      <c r="BI131" s="238">
        <f>IF(O131="nulová",K131,0)</f>
        <v>0</v>
      </c>
      <c r="BJ131" s="18" t="s">
        <v>83</v>
      </c>
      <c r="BK131" s="238">
        <f>ROUND(P131*H131,2)</f>
        <v>0</v>
      </c>
      <c r="BL131" s="18" t="s">
        <v>173</v>
      </c>
      <c r="BM131" s="237" t="s">
        <v>204</v>
      </c>
    </row>
    <row r="132" s="12" customFormat="1">
      <c r="A132" s="12"/>
      <c r="B132" s="239"/>
      <c r="C132" s="240"/>
      <c r="D132" s="241" t="s">
        <v>163</v>
      </c>
      <c r="E132" s="242" t="s">
        <v>1</v>
      </c>
      <c r="F132" s="243" t="s">
        <v>205</v>
      </c>
      <c r="G132" s="240"/>
      <c r="H132" s="244">
        <v>114</v>
      </c>
      <c r="I132" s="245"/>
      <c r="J132" s="245"/>
      <c r="K132" s="240"/>
      <c r="L132" s="240"/>
      <c r="M132" s="246"/>
      <c r="N132" s="247"/>
      <c r="O132" s="248"/>
      <c r="P132" s="248"/>
      <c r="Q132" s="248"/>
      <c r="R132" s="248"/>
      <c r="S132" s="248"/>
      <c r="T132" s="248"/>
      <c r="U132" s="248"/>
      <c r="V132" s="248"/>
      <c r="W132" s="248"/>
      <c r="X132" s="249"/>
      <c r="Y132" s="12"/>
      <c r="Z132" s="12"/>
      <c r="AA132" s="12"/>
      <c r="AB132" s="12"/>
      <c r="AC132" s="12"/>
      <c r="AD132" s="12"/>
      <c r="AE132" s="12"/>
      <c r="AT132" s="250" t="s">
        <v>163</v>
      </c>
      <c r="AU132" s="250" t="s">
        <v>85</v>
      </c>
      <c r="AV132" s="12" t="s">
        <v>85</v>
      </c>
      <c r="AW132" s="12" t="s">
        <v>5</v>
      </c>
      <c r="AX132" s="12" t="s">
        <v>83</v>
      </c>
      <c r="AY132" s="250" t="s">
        <v>156</v>
      </c>
    </row>
    <row r="133" s="2" customFormat="1" ht="24.15" customHeight="1">
      <c r="A133" s="39"/>
      <c r="B133" s="40"/>
      <c r="C133" s="225" t="s">
        <v>206</v>
      </c>
      <c r="D133" s="225" t="s">
        <v>157</v>
      </c>
      <c r="E133" s="226" t="s">
        <v>207</v>
      </c>
      <c r="F133" s="227" t="s">
        <v>208</v>
      </c>
      <c r="G133" s="228" t="s">
        <v>197</v>
      </c>
      <c r="H133" s="229">
        <v>596</v>
      </c>
      <c r="I133" s="230"/>
      <c r="J133" s="230"/>
      <c r="K133" s="231">
        <f>ROUND(P133*H133,2)</f>
        <v>0</v>
      </c>
      <c r="L133" s="227" t="s">
        <v>198</v>
      </c>
      <c r="M133" s="45"/>
      <c r="N133" s="232" t="s">
        <v>1</v>
      </c>
      <c r="O133" s="233" t="s">
        <v>38</v>
      </c>
      <c r="P133" s="234">
        <f>I133+J133</f>
        <v>0</v>
      </c>
      <c r="Q133" s="234">
        <f>ROUND(I133*H133,2)</f>
        <v>0</v>
      </c>
      <c r="R133" s="234">
        <f>ROUND(J133*H133,2)</f>
        <v>0</v>
      </c>
      <c r="S133" s="92"/>
      <c r="T133" s="235">
        <f>S133*H133</f>
        <v>0</v>
      </c>
      <c r="U133" s="235">
        <v>0</v>
      </c>
      <c r="V133" s="235">
        <f>U133*H133</f>
        <v>0</v>
      </c>
      <c r="W133" s="235">
        <v>0.22</v>
      </c>
      <c r="X133" s="236">
        <f>W133*H133</f>
        <v>131.12000000000001</v>
      </c>
      <c r="Y133" s="39"/>
      <c r="Z133" s="39"/>
      <c r="AA133" s="39"/>
      <c r="AB133" s="39"/>
      <c r="AC133" s="39"/>
      <c r="AD133" s="39"/>
      <c r="AE133" s="39"/>
      <c r="AR133" s="237" t="s">
        <v>173</v>
      </c>
      <c r="AT133" s="237" t="s">
        <v>157</v>
      </c>
      <c r="AU133" s="237" t="s">
        <v>85</v>
      </c>
      <c r="AY133" s="18" t="s">
        <v>156</v>
      </c>
      <c r="BE133" s="238">
        <f>IF(O133="základní",K133,0)</f>
        <v>0</v>
      </c>
      <c r="BF133" s="238">
        <f>IF(O133="snížená",K133,0)</f>
        <v>0</v>
      </c>
      <c r="BG133" s="238">
        <f>IF(O133="zákl. přenesená",K133,0)</f>
        <v>0</v>
      </c>
      <c r="BH133" s="238">
        <f>IF(O133="sníž. přenesená",K133,0)</f>
        <v>0</v>
      </c>
      <c r="BI133" s="238">
        <f>IF(O133="nulová",K133,0)</f>
        <v>0</v>
      </c>
      <c r="BJ133" s="18" t="s">
        <v>83</v>
      </c>
      <c r="BK133" s="238">
        <f>ROUND(P133*H133,2)</f>
        <v>0</v>
      </c>
      <c r="BL133" s="18" t="s">
        <v>173</v>
      </c>
      <c r="BM133" s="237" t="s">
        <v>209</v>
      </c>
    </row>
    <row r="134" s="12" customFormat="1">
      <c r="A134" s="12"/>
      <c r="B134" s="239"/>
      <c r="C134" s="240"/>
      <c r="D134" s="241" t="s">
        <v>163</v>
      </c>
      <c r="E134" s="242" t="s">
        <v>1</v>
      </c>
      <c r="F134" s="243" t="s">
        <v>210</v>
      </c>
      <c r="G134" s="240"/>
      <c r="H134" s="244">
        <v>596</v>
      </c>
      <c r="I134" s="245"/>
      <c r="J134" s="245"/>
      <c r="K134" s="240"/>
      <c r="L134" s="240"/>
      <c r="M134" s="246"/>
      <c r="N134" s="247"/>
      <c r="O134" s="248"/>
      <c r="P134" s="248"/>
      <c r="Q134" s="248"/>
      <c r="R134" s="248"/>
      <c r="S134" s="248"/>
      <c r="T134" s="248"/>
      <c r="U134" s="248"/>
      <c r="V134" s="248"/>
      <c r="W134" s="248"/>
      <c r="X134" s="249"/>
      <c r="Y134" s="12"/>
      <c r="Z134" s="12"/>
      <c r="AA134" s="12"/>
      <c r="AB134" s="12"/>
      <c r="AC134" s="12"/>
      <c r="AD134" s="12"/>
      <c r="AE134" s="12"/>
      <c r="AT134" s="250" t="s">
        <v>163</v>
      </c>
      <c r="AU134" s="250" t="s">
        <v>85</v>
      </c>
      <c r="AV134" s="12" t="s">
        <v>85</v>
      </c>
      <c r="AW134" s="12" t="s">
        <v>5</v>
      </c>
      <c r="AX134" s="12" t="s">
        <v>83</v>
      </c>
      <c r="AY134" s="250" t="s">
        <v>156</v>
      </c>
    </row>
    <row r="135" s="2" customFormat="1" ht="24.15" customHeight="1">
      <c r="A135" s="39"/>
      <c r="B135" s="40"/>
      <c r="C135" s="225" t="s">
        <v>211</v>
      </c>
      <c r="D135" s="225" t="s">
        <v>157</v>
      </c>
      <c r="E135" s="226" t="s">
        <v>212</v>
      </c>
      <c r="F135" s="227" t="s">
        <v>213</v>
      </c>
      <c r="G135" s="228" t="s">
        <v>197</v>
      </c>
      <c r="H135" s="229">
        <v>2776</v>
      </c>
      <c r="I135" s="230"/>
      <c r="J135" s="230"/>
      <c r="K135" s="231">
        <f>ROUND(P135*H135,2)</f>
        <v>0</v>
      </c>
      <c r="L135" s="227" t="s">
        <v>198</v>
      </c>
      <c r="M135" s="45"/>
      <c r="N135" s="232" t="s">
        <v>1</v>
      </c>
      <c r="O135" s="233" t="s">
        <v>38</v>
      </c>
      <c r="P135" s="234">
        <f>I135+J135</f>
        <v>0</v>
      </c>
      <c r="Q135" s="234">
        <f>ROUND(I135*H135,2)</f>
        <v>0</v>
      </c>
      <c r="R135" s="234">
        <f>ROUND(J135*H135,2)</f>
        <v>0</v>
      </c>
      <c r="S135" s="92"/>
      <c r="T135" s="235">
        <f>S135*H135</f>
        <v>0</v>
      </c>
      <c r="U135" s="235">
        <v>0</v>
      </c>
      <c r="V135" s="235">
        <f>U135*H135</f>
        <v>0</v>
      </c>
      <c r="W135" s="235">
        <v>0.316</v>
      </c>
      <c r="X135" s="236">
        <f>W135*H135</f>
        <v>877.21600000000001</v>
      </c>
      <c r="Y135" s="39"/>
      <c r="Z135" s="39"/>
      <c r="AA135" s="39"/>
      <c r="AB135" s="39"/>
      <c r="AC135" s="39"/>
      <c r="AD135" s="39"/>
      <c r="AE135" s="39"/>
      <c r="AR135" s="237" t="s">
        <v>173</v>
      </c>
      <c r="AT135" s="237" t="s">
        <v>157</v>
      </c>
      <c r="AU135" s="237" t="s">
        <v>85</v>
      </c>
      <c r="AY135" s="18" t="s">
        <v>156</v>
      </c>
      <c r="BE135" s="238">
        <f>IF(O135="základní",K135,0)</f>
        <v>0</v>
      </c>
      <c r="BF135" s="238">
        <f>IF(O135="snížená",K135,0)</f>
        <v>0</v>
      </c>
      <c r="BG135" s="238">
        <f>IF(O135="zákl. přenesená",K135,0)</f>
        <v>0</v>
      </c>
      <c r="BH135" s="238">
        <f>IF(O135="sníž. přenesená",K135,0)</f>
        <v>0</v>
      </c>
      <c r="BI135" s="238">
        <f>IF(O135="nulová",K135,0)</f>
        <v>0</v>
      </c>
      <c r="BJ135" s="18" t="s">
        <v>83</v>
      </c>
      <c r="BK135" s="238">
        <f>ROUND(P135*H135,2)</f>
        <v>0</v>
      </c>
      <c r="BL135" s="18" t="s">
        <v>173</v>
      </c>
      <c r="BM135" s="237" t="s">
        <v>214</v>
      </c>
    </row>
    <row r="136" s="12" customFormat="1">
      <c r="A136" s="12"/>
      <c r="B136" s="239"/>
      <c r="C136" s="240"/>
      <c r="D136" s="241" t="s">
        <v>163</v>
      </c>
      <c r="E136" s="242" t="s">
        <v>1</v>
      </c>
      <c r="F136" s="243" t="s">
        <v>215</v>
      </c>
      <c r="G136" s="240"/>
      <c r="H136" s="244">
        <v>2776</v>
      </c>
      <c r="I136" s="245"/>
      <c r="J136" s="245"/>
      <c r="K136" s="240"/>
      <c r="L136" s="240"/>
      <c r="M136" s="246"/>
      <c r="N136" s="247"/>
      <c r="O136" s="248"/>
      <c r="P136" s="248"/>
      <c r="Q136" s="248"/>
      <c r="R136" s="248"/>
      <c r="S136" s="248"/>
      <c r="T136" s="248"/>
      <c r="U136" s="248"/>
      <c r="V136" s="248"/>
      <c r="W136" s="248"/>
      <c r="X136" s="249"/>
      <c r="Y136" s="12"/>
      <c r="Z136" s="12"/>
      <c r="AA136" s="12"/>
      <c r="AB136" s="12"/>
      <c r="AC136" s="12"/>
      <c r="AD136" s="12"/>
      <c r="AE136" s="12"/>
      <c r="AT136" s="250" t="s">
        <v>163</v>
      </c>
      <c r="AU136" s="250" t="s">
        <v>85</v>
      </c>
      <c r="AV136" s="12" t="s">
        <v>85</v>
      </c>
      <c r="AW136" s="12" t="s">
        <v>5</v>
      </c>
      <c r="AX136" s="12" t="s">
        <v>83</v>
      </c>
      <c r="AY136" s="250" t="s">
        <v>156</v>
      </c>
    </row>
    <row r="137" s="2" customFormat="1" ht="33" customHeight="1">
      <c r="A137" s="39"/>
      <c r="B137" s="40"/>
      <c r="C137" s="225" t="s">
        <v>85</v>
      </c>
      <c r="D137" s="225" t="s">
        <v>157</v>
      </c>
      <c r="E137" s="226" t="s">
        <v>216</v>
      </c>
      <c r="F137" s="227" t="s">
        <v>217</v>
      </c>
      <c r="G137" s="228" t="s">
        <v>197</v>
      </c>
      <c r="H137" s="229">
        <v>3483</v>
      </c>
      <c r="I137" s="230"/>
      <c r="J137" s="230"/>
      <c r="K137" s="231">
        <f>ROUND(P137*H137,2)</f>
        <v>0</v>
      </c>
      <c r="L137" s="227" t="s">
        <v>218</v>
      </c>
      <c r="M137" s="45"/>
      <c r="N137" s="232" t="s">
        <v>1</v>
      </c>
      <c r="O137" s="233" t="s">
        <v>38</v>
      </c>
      <c r="P137" s="234">
        <f>I137+J137</f>
        <v>0</v>
      </c>
      <c r="Q137" s="234">
        <f>ROUND(I137*H137,2)</f>
        <v>0</v>
      </c>
      <c r="R137" s="234">
        <f>ROUND(J137*H137,2)</f>
        <v>0</v>
      </c>
      <c r="S137" s="92"/>
      <c r="T137" s="235">
        <f>S137*H137</f>
        <v>0</v>
      </c>
      <c r="U137" s="235">
        <v>0</v>
      </c>
      <c r="V137" s="235">
        <f>U137*H137</f>
        <v>0</v>
      </c>
      <c r="W137" s="235">
        <v>0.28999999999999998</v>
      </c>
      <c r="X137" s="236">
        <f>W137*H137</f>
        <v>1010.0699999999999</v>
      </c>
      <c r="Y137" s="39"/>
      <c r="Z137" s="39"/>
      <c r="AA137" s="39"/>
      <c r="AB137" s="39"/>
      <c r="AC137" s="39"/>
      <c r="AD137" s="39"/>
      <c r="AE137" s="39"/>
      <c r="AR137" s="237" t="s">
        <v>173</v>
      </c>
      <c r="AT137" s="237" t="s">
        <v>157</v>
      </c>
      <c r="AU137" s="237" t="s">
        <v>85</v>
      </c>
      <c r="AY137" s="18" t="s">
        <v>156</v>
      </c>
      <c r="BE137" s="238">
        <f>IF(O137="základní",K137,0)</f>
        <v>0</v>
      </c>
      <c r="BF137" s="238">
        <f>IF(O137="snížená",K137,0)</f>
        <v>0</v>
      </c>
      <c r="BG137" s="238">
        <f>IF(O137="zákl. přenesená",K137,0)</f>
        <v>0</v>
      </c>
      <c r="BH137" s="238">
        <f>IF(O137="sníž. přenesená",K137,0)</f>
        <v>0</v>
      </c>
      <c r="BI137" s="238">
        <f>IF(O137="nulová",K137,0)</f>
        <v>0</v>
      </c>
      <c r="BJ137" s="18" t="s">
        <v>83</v>
      </c>
      <c r="BK137" s="238">
        <f>ROUND(P137*H137,2)</f>
        <v>0</v>
      </c>
      <c r="BL137" s="18" t="s">
        <v>173</v>
      </c>
      <c r="BM137" s="237" t="s">
        <v>219</v>
      </c>
    </row>
    <row r="138" s="12" customFormat="1">
      <c r="A138" s="12"/>
      <c r="B138" s="239"/>
      <c r="C138" s="240"/>
      <c r="D138" s="241" t="s">
        <v>163</v>
      </c>
      <c r="E138" s="242" t="s">
        <v>1</v>
      </c>
      <c r="F138" s="243" t="s">
        <v>220</v>
      </c>
      <c r="G138" s="240"/>
      <c r="H138" s="244">
        <v>3483</v>
      </c>
      <c r="I138" s="245"/>
      <c r="J138" s="245"/>
      <c r="K138" s="240"/>
      <c r="L138" s="240"/>
      <c r="M138" s="246"/>
      <c r="N138" s="247"/>
      <c r="O138" s="248"/>
      <c r="P138" s="248"/>
      <c r="Q138" s="248"/>
      <c r="R138" s="248"/>
      <c r="S138" s="248"/>
      <c r="T138" s="248"/>
      <c r="U138" s="248"/>
      <c r="V138" s="248"/>
      <c r="W138" s="248"/>
      <c r="X138" s="249"/>
      <c r="Y138" s="12"/>
      <c r="Z138" s="12"/>
      <c r="AA138" s="12"/>
      <c r="AB138" s="12"/>
      <c r="AC138" s="12"/>
      <c r="AD138" s="12"/>
      <c r="AE138" s="12"/>
      <c r="AT138" s="250" t="s">
        <v>163</v>
      </c>
      <c r="AU138" s="250" t="s">
        <v>85</v>
      </c>
      <c r="AV138" s="12" t="s">
        <v>85</v>
      </c>
      <c r="AW138" s="12" t="s">
        <v>5</v>
      </c>
      <c r="AX138" s="12" t="s">
        <v>83</v>
      </c>
      <c r="AY138" s="250" t="s">
        <v>156</v>
      </c>
    </row>
    <row r="139" s="2" customFormat="1" ht="33" customHeight="1">
      <c r="A139" s="39"/>
      <c r="B139" s="40"/>
      <c r="C139" s="225" t="s">
        <v>168</v>
      </c>
      <c r="D139" s="225" t="s">
        <v>157</v>
      </c>
      <c r="E139" s="226" t="s">
        <v>221</v>
      </c>
      <c r="F139" s="227" t="s">
        <v>222</v>
      </c>
      <c r="G139" s="228" t="s">
        <v>197</v>
      </c>
      <c r="H139" s="229">
        <v>2807</v>
      </c>
      <c r="I139" s="230"/>
      <c r="J139" s="230"/>
      <c r="K139" s="231">
        <f>ROUND(P139*H139,2)</f>
        <v>0</v>
      </c>
      <c r="L139" s="227" t="s">
        <v>198</v>
      </c>
      <c r="M139" s="45"/>
      <c r="N139" s="232" t="s">
        <v>1</v>
      </c>
      <c r="O139" s="233" t="s">
        <v>38</v>
      </c>
      <c r="P139" s="234">
        <f>I139+J139</f>
        <v>0</v>
      </c>
      <c r="Q139" s="234">
        <f>ROUND(I139*H139,2)</f>
        <v>0</v>
      </c>
      <c r="R139" s="234">
        <f>ROUND(J139*H139,2)</f>
        <v>0</v>
      </c>
      <c r="S139" s="92"/>
      <c r="T139" s="235">
        <f>S139*H139</f>
        <v>0</v>
      </c>
      <c r="U139" s="235">
        <v>0</v>
      </c>
      <c r="V139" s="235">
        <f>U139*H139</f>
        <v>0</v>
      </c>
      <c r="W139" s="235">
        <v>0.44</v>
      </c>
      <c r="X139" s="236">
        <f>W139*H139</f>
        <v>1235.0799999999999</v>
      </c>
      <c r="Y139" s="39"/>
      <c r="Z139" s="39"/>
      <c r="AA139" s="39"/>
      <c r="AB139" s="39"/>
      <c r="AC139" s="39"/>
      <c r="AD139" s="39"/>
      <c r="AE139" s="39"/>
      <c r="AR139" s="237" t="s">
        <v>173</v>
      </c>
      <c r="AT139" s="237" t="s">
        <v>157</v>
      </c>
      <c r="AU139" s="237" t="s">
        <v>85</v>
      </c>
      <c r="AY139" s="18" t="s">
        <v>156</v>
      </c>
      <c r="BE139" s="238">
        <f>IF(O139="základní",K139,0)</f>
        <v>0</v>
      </c>
      <c r="BF139" s="238">
        <f>IF(O139="snížená",K139,0)</f>
        <v>0</v>
      </c>
      <c r="BG139" s="238">
        <f>IF(O139="zákl. přenesená",K139,0)</f>
        <v>0</v>
      </c>
      <c r="BH139" s="238">
        <f>IF(O139="sníž. přenesená",K139,0)</f>
        <v>0</v>
      </c>
      <c r="BI139" s="238">
        <f>IF(O139="nulová",K139,0)</f>
        <v>0</v>
      </c>
      <c r="BJ139" s="18" t="s">
        <v>83</v>
      </c>
      <c r="BK139" s="238">
        <f>ROUND(P139*H139,2)</f>
        <v>0</v>
      </c>
      <c r="BL139" s="18" t="s">
        <v>173</v>
      </c>
      <c r="BM139" s="237" t="s">
        <v>223</v>
      </c>
    </row>
    <row r="140" s="12" customFormat="1">
      <c r="A140" s="12"/>
      <c r="B140" s="239"/>
      <c r="C140" s="240"/>
      <c r="D140" s="241" t="s">
        <v>163</v>
      </c>
      <c r="E140" s="242" t="s">
        <v>1</v>
      </c>
      <c r="F140" s="243" t="s">
        <v>224</v>
      </c>
      <c r="G140" s="240"/>
      <c r="H140" s="244">
        <v>2807</v>
      </c>
      <c r="I140" s="245"/>
      <c r="J140" s="245"/>
      <c r="K140" s="240"/>
      <c r="L140" s="240"/>
      <c r="M140" s="246"/>
      <c r="N140" s="247"/>
      <c r="O140" s="248"/>
      <c r="P140" s="248"/>
      <c r="Q140" s="248"/>
      <c r="R140" s="248"/>
      <c r="S140" s="248"/>
      <c r="T140" s="248"/>
      <c r="U140" s="248"/>
      <c r="V140" s="248"/>
      <c r="W140" s="248"/>
      <c r="X140" s="249"/>
      <c r="Y140" s="12"/>
      <c r="Z140" s="12"/>
      <c r="AA140" s="12"/>
      <c r="AB140" s="12"/>
      <c r="AC140" s="12"/>
      <c r="AD140" s="12"/>
      <c r="AE140" s="12"/>
      <c r="AT140" s="250" t="s">
        <v>163</v>
      </c>
      <c r="AU140" s="250" t="s">
        <v>85</v>
      </c>
      <c r="AV140" s="12" t="s">
        <v>85</v>
      </c>
      <c r="AW140" s="12" t="s">
        <v>5</v>
      </c>
      <c r="AX140" s="12" t="s">
        <v>83</v>
      </c>
      <c r="AY140" s="250" t="s">
        <v>156</v>
      </c>
    </row>
    <row r="141" s="2" customFormat="1" ht="24.15" customHeight="1">
      <c r="A141" s="39"/>
      <c r="B141" s="40"/>
      <c r="C141" s="225" t="s">
        <v>155</v>
      </c>
      <c r="D141" s="225" t="s">
        <v>157</v>
      </c>
      <c r="E141" s="226" t="s">
        <v>225</v>
      </c>
      <c r="F141" s="227" t="s">
        <v>226</v>
      </c>
      <c r="G141" s="228" t="s">
        <v>227</v>
      </c>
      <c r="H141" s="229">
        <v>23</v>
      </c>
      <c r="I141" s="230"/>
      <c r="J141" s="230"/>
      <c r="K141" s="231">
        <f>ROUND(P141*H141,2)</f>
        <v>0</v>
      </c>
      <c r="L141" s="227" t="s">
        <v>218</v>
      </c>
      <c r="M141" s="45"/>
      <c r="N141" s="232" t="s">
        <v>1</v>
      </c>
      <c r="O141" s="233" t="s">
        <v>38</v>
      </c>
      <c r="P141" s="234">
        <f>I141+J141</f>
        <v>0</v>
      </c>
      <c r="Q141" s="234">
        <f>ROUND(I141*H141,2)</f>
        <v>0</v>
      </c>
      <c r="R141" s="234">
        <f>ROUND(J141*H141,2)</f>
        <v>0</v>
      </c>
      <c r="S141" s="92"/>
      <c r="T141" s="235">
        <f>S141*H141</f>
        <v>0</v>
      </c>
      <c r="U141" s="235">
        <v>0</v>
      </c>
      <c r="V141" s="235">
        <f>U141*H141</f>
        <v>0</v>
      </c>
      <c r="W141" s="235">
        <v>0.23000000000000001</v>
      </c>
      <c r="X141" s="236">
        <f>W141*H141</f>
        <v>5.29</v>
      </c>
      <c r="Y141" s="39"/>
      <c r="Z141" s="39"/>
      <c r="AA141" s="39"/>
      <c r="AB141" s="39"/>
      <c r="AC141" s="39"/>
      <c r="AD141" s="39"/>
      <c r="AE141" s="39"/>
      <c r="AR141" s="237" t="s">
        <v>173</v>
      </c>
      <c r="AT141" s="237" t="s">
        <v>157</v>
      </c>
      <c r="AU141" s="237" t="s">
        <v>85</v>
      </c>
      <c r="AY141" s="18" t="s">
        <v>156</v>
      </c>
      <c r="BE141" s="238">
        <f>IF(O141="základní",K141,0)</f>
        <v>0</v>
      </c>
      <c r="BF141" s="238">
        <f>IF(O141="snížená",K141,0)</f>
        <v>0</v>
      </c>
      <c r="BG141" s="238">
        <f>IF(O141="zákl. přenesená",K141,0)</f>
        <v>0</v>
      </c>
      <c r="BH141" s="238">
        <f>IF(O141="sníž. přenesená",K141,0)</f>
        <v>0</v>
      </c>
      <c r="BI141" s="238">
        <f>IF(O141="nulová",K141,0)</f>
        <v>0</v>
      </c>
      <c r="BJ141" s="18" t="s">
        <v>83</v>
      </c>
      <c r="BK141" s="238">
        <f>ROUND(P141*H141,2)</f>
        <v>0</v>
      </c>
      <c r="BL141" s="18" t="s">
        <v>173</v>
      </c>
      <c r="BM141" s="237" t="s">
        <v>228</v>
      </c>
    </row>
    <row r="142" s="12" customFormat="1">
      <c r="A142" s="12"/>
      <c r="B142" s="239"/>
      <c r="C142" s="240"/>
      <c r="D142" s="241" t="s">
        <v>163</v>
      </c>
      <c r="E142" s="242" t="s">
        <v>1</v>
      </c>
      <c r="F142" s="243" t="s">
        <v>229</v>
      </c>
      <c r="G142" s="240"/>
      <c r="H142" s="244">
        <v>23</v>
      </c>
      <c r="I142" s="245"/>
      <c r="J142" s="245"/>
      <c r="K142" s="240"/>
      <c r="L142" s="240"/>
      <c r="M142" s="246"/>
      <c r="N142" s="247"/>
      <c r="O142" s="248"/>
      <c r="P142" s="248"/>
      <c r="Q142" s="248"/>
      <c r="R142" s="248"/>
      <c r="S142" s="248"/>
      <c r="T142" s="248"/>
      <c r="U142" s="248"/>
      <c r="V142" s="248"/>
      <c r="W142" s="248"/>
      <c r="X142" s="249"/>
      <c r="Y142" s="12"/>
      <c r="Z142" s="12"/>
      <c r="AA142" s="12"/>
      <c r="AB142" s="12"/>
      <c r="AC142" s="12"/>
      <c r="AD142" s="12"/>
      <c r="AE142" s="12"/>
      <c r="AT142" s="250" t="s">
        <v>163</v>
      </c>
      <c r="AU142" s="250" t="s">
        <v>85</v>
      </c>
      <c r="AV142" s="12" t="s">
        <v>85</v>
      </c>
      <c r="AW142" s="12" t="s">
        <v>5</v>
      </c>
      <c r="AX142" s="12" t="s">
        <v>83</v>
      </c>
      <c r="AY142" s="250" t="s">
        <v>156</v>
      </c>
    </row>
    <row r="143" s="2" customFormat="1" ht="24.15" customHeight="1">
      <c r="A143" s="39"/>
      <c r="B143" s="40"/>
      <c r="C143" s="225" t="s">
        <v>200</v>
      </c>
      <c r="D143" s="225" t="s">
        <v>157</v>
      </c>
      <c r="E143" s="226" t="s">
        <v>230</v>
      </c>
      <c r="F143" s="227" t="s">
        <v>231</v>
      </c>
      <c r="G143" s="228" t="s">
        <v>227</v>
      </c>
      <c r="H143" s="229">
        <v>1098</v>
      </c>
      <c r="I143" s="230"/>
      <c r="J143" s="230"/>
      <c r="K143" s="231">
        <f>ROUND(P143*H143,2)</f>
        <v>0</v>
      </c>
      <c r="L143" s="227" t="s">
        <v>198</v>
      </c>
      <c r="M143" s="45"/>
      <c r="N143" s="232" t="s">
        <v>1</v>
      </c>
      <c r="O143" s="233" t="s">
        <v>38</v>
      </c>
      <c r="P143" s="234">
        <f>I143+J143</f>
        <v>0</v>
      </c>
      <c r="Q143" s="234">
        <f>ROUND(I143*H143,2)</f>
        <v>0</v>
      </c>
      <c r="R143" s="234">
        <f>ROUND(J143*H143,2)</f>
        <v>0</v>
      </c>
      <c r="S143" s="92"/>
      <c r="T143" s="235">
        <f>S143*H143</f>
        <v>0</v>
      </c>
      <c r="U143" s="235">
        <v>0</v>
      </c>
      <c r="V143" s="235">
        <f>U143*H143</f>
        <v>0</v>
      </c>
      <c r="W143" s="235">
        <v>0.20499999999999999</v>
      </c>
      <c r="X143" s="236">
        <f>W143*H143</f>
        <v>225.08999999999998</v>
      </c>
      <c r="Y143" s="39"/>
      <c r="Z143" s="39"/>
      <c r="AA143" s="39"/>
      <c r="AB143" s="39"/>
      <c r="AC143" s="39"/>
      <c r="AD143" s="39"/>
      <c r="AE143" s="39"/>
      <c r="AR143" s="237" t="s">
        <v>173</v>
      </c>
      <c r="AT143" s="237" t="s">
        <v>157</v>
      </c>
      <c r="AU143" s="237" t="s">
        <v>85</v>
      </c>
      <c r="AY143" s="18" t="s">
        <v>156</v>
      </c>
      <c r="BE143" s="238">
        <f>IF(O143="základní",K143,0)</f>
        <v>0</v>
      </c>
      <c r="BF143" s="238">
        <f>IF(O143="snížená",K143,0)</f>
        <v>0</v>
      </c>
      <c r="BG143" s="238">
        <f>IF(O143="zákl. přenesená",K143,0)</f>
        <v>0</v>
      </c>
      <c r="BH143" s="238">
        <f>IF(O143="sníž. přenesená",K143,0)</f>
        <v>0</v>
      </c>
      <c r="BI143" s="238">
        <f>IF(O143="nulová",K143,0)</f>
        <v>0</v>
      </c>
      <c r="BJ143" s="18" t="s">
        <v>83</v>
      </c>
      <c r="BK143" s="238">
        <f>ROUND(P143*H143,2)</f>
        <v>0</v>
      </c>
      <c r="BL143" s="18" t="s">
        <v>173</v>
      </c>
      <c r="BM143" s="237" t="s">
        <v>232</v>
      </c>
    </row>
    <row r="144" s="12" customFormat="1">
      <c r="A144" s="12"/>
      <c r="B144" s="239"/>
      <c r="C144" s="240"/>
      <c r="D144" s="241" t="s">
        <v>163</v>
      </c>
      <c r="E144" s="242" t="s">
        <v>1</v>
      </c>
      <c r="F144" s="243" t="s">
        <v>233</v>
      </c>
      <c r="G144" s="240"/>
      <c r="H144" s="244">
        <v>1098</v>
      </c>
      <c r="I144" s="245"/>
      <c r="J144" s="245"/>
      <c r="K144" s="240"/>
      <c r="L144" s="240"/>
      <c r="M144" s="246"/>
      <c r="N144" s="247"/>
      <c r="O144" s="248"/>
      <c r="P144" s="248"/>
      <c r="Q144" s="248"/>
      <c r="R144" s="248"/>
      <c r="S144" s="248"/>
      <c r="T144" s="248"/>
      <c r="U144" s="248"/>
      <c r="V144" s="248"/>
      <c r="W144" s="248"/>
      <c r="X144" s="249"/>
      <c r="Y144" s="12"/>
      <c r="Z144" s="12"/>
      <c r="AA144" s="12"/>
      <c r="AB144" s="12"/>
      <c r="AC144" s="12"/>
      <c r="AD144" s="12"/>
      <c r="AE144" s="12"/>
      <c r="AT144" s="250" t="s">
        <v>163</v>
      </c>
      <c r="AU144" s="250" t="s">
        <v>85</v>
      </c>
      <c r="AV144" s="12" t="s">
        <v>85</v>
      </c>
      <c r="AW144" s="12" t="s">
        <v>5</v>
      </c>
      <c r="AX144" s="12" t="s">
        <v>83</v>
      </c>
      <c r="AY144" s="250" t="s">
        <v>156</v>
      </c>
    </row>
    <row r="145" s="2" customFormat="1" ht="33" customHeight="1">
      <c r="A145" s="39"/>
      <c r="B145" s="40"/>
      <c r="C145" s="225" t="s">
        <v>234</v>
      </c>
      <c r="D145" s="225" t="s">
        <v>157</v>
      </c>
      <c r="E145" s="226" t="s">
        <v>235</v>
      </c>
      <c r="F145" s="227" t="s">
        <v>236</v>
      </c>
      <c r="G145" s="228" t="s">
        <v>237</v>
      </c>
      <c r="H145" s="229">
        <v>28.050000000000001</v>
      </c>
      <c r="I145" s="230"/>
      <c r="J145" s="230"/>
      <c r="K145" s="231">
        <f>ROUND(P145*H145,2)</f>
        <v>0</v>
      </c>
      <c r="L145" s="227" t="s">
        <v>198</v>
      </c>
      <c r="M145" s="45"/>
      <c r="N145" s="232" t="s">
        <v>1</v>
      </c>
      <c r="O145" s="233" t="s">
        <v>38</v>
      </c>
      <c r="P145" s="234">
        <f>I145+J145</f>
        <v>0</v>
      </c>
      <c r="Q145" s="234">
        <f>ROUND(I145*H145,2)</f>
        <v>0</v>
      </c>
      <c r="R145" s="234">
        <f>ROUND(J145*H145,2)</f>
        <v>0</v>
      </c>
      <c r="S145" s="92"/>
      <c r="T145" s="235">
        <f>S145*H145</f>
        <v>0</v>
      </c>
      <c r="U145" s="235">
        <v>0</v>
      </c>
      <c r="V145" s="235">
        <f>U145*H145</f>
        <v>0</v>
      </c>
      <c r="W145" s="235">
        <v>0</v>
      </c>
      <c r="X145" s="236">
        <f>W145*H145</f>
        <v>0</v>
      </c>
      <c r="Y145" s="39"/>
      <c r="Z145" s="39"/>
      <c r="AA145" s="39"/>
      <c r="AB145" s="39"/>
      <c r="AC145" s="39"/>
      <c r="AD145" s="39"/>
      <c r="AE145" s="39"/>
      <c r="AR145" s="237" t="s">
        <v>173</v>
      </c>
      <c r="AT145" s="237" t="s">
        <v>157</v>
      </c>
      <c r="AU145" s="237" t="s">
        <v>85</v>
      </c>
      <c r="AY145" s="18" t="s">
        <v>156</v>
      </c>
      <c r="BE145" s="238">
        <f>IF(O145="základní",K145,0)</f>
        <v>0</v>
      </c>
      <c r="BF145" s="238">
        <f>IF(O145="snížená",K145,0)</f>
        <v>0</v>
      </c>
      <c r="BG145" s="238">
        <f>IF(O145="zákl. přenesená",K145,0)</f>
        <v>0</v>
      </c>
      <c r="BH145" s="238">
        <f>IF(O145="sníž. přenesená",K145,0)</f>
        <v>0</v>
      </c>
      <c r="BI145" s="238">
        <f>IF(O145="nulová",K145,0)</f>
        <v>0</v>
      </c>
      <c r="BJ145" s="18" t="s">
        <v>83</v>
      </c>
      <c r="BK145" s="238">
        <f>ROUND(P145*H145,2)</f>
        <v>0</v>
      </c>
      <c r="BL145" s="18" t="s">
        <v>173</v>
      </c>
      <c r="BM145" s="237" t="s">
        <v>238</v>
      </c>
    </row>
    <row r="146" s="12" customFormat="1">
      <c r="A146" s="12"/>
      <c r="B146" s="239"/>
      <c r="C146" s="240"/>
      <c r="D146" s="241" t="s">
        <v>163</v>
      </c>
      <c r="E146" s="242" t="s">
        <v>1</v>
      </c>
      <c r="F146" s="243" t="s">
        <v>239</v>
      </c>
      <c r="G146" s="240"/>
      <c r="H146" s="244">
        <v>28.050000000000001</v>
      </c>
      <c r="I146" s="245"/>
      <c r="J146" s="245"/>
      <c r="K146" s="240"/>
      <c r="L146" s="240"/>
      <c r="M146" s="246"/>
      <c r="N146" s="247"/>
      <c r="O146" s="248"/>
      <c r="P146" s="248"/>
      <c r="Q146" s="248"/>
      <c r="R146" s="248"/>
      <c r="S146" s="248"/>
      <c r="T146" s="248"/>
      <c r="U146" s="248"/>
      <c r="V146" s="248"/>
      <c r="W146" s="248"/>
      <c r="X146" s="249"/>
      <c r="Y146" s="12"/>
      <c r="Z146" s="12"/>
      <c r="AA146" s="12"/>
      <c r="AB146" s="12"/>
      <c r="AC146" s="12"/>
      <c r="AD146" s="12"/>
      <c r="AE146" s="12"/>
      <c r="AT146" s="250" t="s">
        <v>163</v>
      </c>
      <c r="AU146" s="250" t="s">
        <v>85</v>
      </c>
      <c r="AV146" s="12" t="s">
        <v>85</v>
      </c>
      <c r="AW146" s="12" t="s">
        <v>5</v>
      </c>
      <c r="AX146" s="12" t="s">
        <v>83</v>
      </c>
      <c r="AY146" s="250" t="s">
        <v>156</v>
      </c>
    </row>
    <row r="147" s="2" customFormat="1" ht="24.15" customHeight="1">
      <c r="A147" s="39"/>
      <c r="B147" s="40"/>
      <c r="C147" s="225" t="s">
        <v>240</v>
      </c>
      <c r="D147" s="225" t="s">
        <v>157</v>
      </c>
      <c r="E147" s="226" t="s">
        <v>241</v>
      </c>
      <c r="F147" s="227" t="s">
        <v>242</v>
      </c>
      <c r="G147" s="228" t="s">
        <v>237</v>
      </c>
      <c r="H147" s="229">
        <v>185</v>
      </c>
      <c r="I147" s="230"/>
      <c r="J147" s="230"/>
      <c r="K147" s="231">
        <f>ROUND(P147*H147,2)</f>
        <v>0</v>
      </c>
      <c r="L147" s="227" t="s">
        <v>218</v>
      </c>
      <c r="M147" s="45"/>
      <c r="N147" s="232" t="s">
        <v>1</v>
      </c>
      <c r="O147" s="233" t="s">
        <v>38</v>
      </c>
      <c r="P147" s="234">
        <f>I147+J147</f>
        <v>0</v>
      </c>
      <c r="Q147" s="234">
        <f>ROUND(I147*H147,2)</f>
        <v>0</v>
      </c>
      <c r="R147" s="234">
        <f>ROUND(J147*H147,2)</f>
        <v>0</v>
      </c>
      <c r="S147" s="92"/>
      <c r="T147" s="235">
        <f>S147*H147</f>
        <v>0</v>
      </c>
      <c r="U147" s="235">
        <v>0</v>
      </c>
      <c r="V147" s="235">
        <f>U147*H147</f>
        <v>0</v>
      </c>
      <c r="W147" s="235">
        <v>0</v>
      </c>
      <c r="X147" s="236">
        <f>W147*H147</f>
        <v>0</v>
      </c>
      <c r="Y147" s="39"/>
      <c r="Z147" s="39"/>
      <c r="AA147" s="39"/>
      <c r="AB147" s="39"/>
      <c r="AC147" s="39"/>
      <c r="AD147" s="39"/>
      <c r="AE147" s="39"/>
      <c r="AR147" s="237" t="s">
        <v>173</v>
      </c>
      <c r="AT147" s="237" t="s">
        <v>157</v>
      </c>
      <c r="AU147" s="237" t="s">
        <v>85</v>
      </c>
      <c r="AY147" s="18" t="s">
        <v>156</v>
      </c>
      <c r="BE147" s="238">
        <f>IF(O147="základní",K147,0)</f>
        <v>0</v>
      </c>
      <c r="BF147" s="238">
        <f>IF(O147="snížená",K147,0)</f>
        <v>0</v>
      </c>
      <c r="BG147" s="238">
        <f>IF(O147="zákl. přenesená",K147,0)</f>
        <v>0</v>
      </c>
      <c r="BH147" s="238">
        <f>IF(O147="sníž. přenesená",K147,0)</f>
        <v>0</v>
      </c>
      <c r="BI147" s="238">
        <f>IF(O147="nulová",K147,0)</f>
        <v>0</v>
      </c>
      <c r="BJ147" s="18" t="s">
        <v>83</v>
      </c>
      <c r="BK147" s="238">
        <f>ROUND(P147*H147,2)</f>
        <v>0</v>
      </c>
      <c r="BL147" s="18" t="s">
        <v>173</v>
      </c>
      <c r="BM147" s="237" t="s">
        <v>243</v>
      </c>
    </row>
    <row r="148" s="12" customFormat="1">
      <c r="A148" s="12"/>
      <c r="B148" s="239"/>
      <c r="C148" s="240"/>
      <c r="D148" s="241" t="s">
        <v>163</v>
      </c>
      <c r="E148" s="242" t="s">
        <v>1</v>
      </c>
      <c r="F148" s="243" t="s">
        <v>244</v>
      </c>
      <c r="G148" s="240"/>
      <c r="H148" s="244">
        <v>185</v>
      </c>
      <c r="I148" s="245"/>
      <c r="J148" s="245"/>
      <c r="K148" s="240"/>
      <c r="L148" s="240"/>
      <c r="M148" s="246"/>
      <c r="N148" s="247"/>
      <c r="O148" s="248"/>
      <c r="P148" s="248"/>
      <c r="Q148" s="248"/>
      <c r="R148" s="248"/>
      <c r="S148" s="248"/>
      <c r="T148" s="248"/>
      <c r="U148" s="248"/>
      <c r="V148" s="248"/>
      <c r="W148" s="248"/>
      <c r="X148" s="249"/>
      <c r="Y148" s="12"/>
      <c r="Z148" s="12"/>
      <c r="AA148" s="12"/>
      <c r="AB148" s="12"/>
      <c r="AC148" s="12"/>
      <c r="AD148" s="12"/>
      <c r="AE148" s="12"/>
      <c r="AT148" s="250" t="s">
        <v>163</v>
      </c>
      <c r="AU148" s="250" t="s">
        <v>85</v>
      </c>
      <c r="AV148" s="12" t="s">
        <v>85</v>
      </c>
      <c r="AW148" s="12" t="s">
        <v>5</v>
      </c>
      <c r="AX148" s="12" t="s">
        <v>83</v>
      </c>
      <c r="AY148" s="250" t="s">
        <v>156</v>
      </c>
    </row>
    <row r="149" s="2" customFormat="1" ht="24.15" customHeight="1">
      <c r="A149" s="39"/>
      <c r="B149" s="40"/>
      <c r="C149" s="225" t="s">
        <v>245</v>
      </c>
      <c r="D149" s="225" t="s">
        <v>157</v>
      </c>
      <c r="E149" s="226" t="s">
        <v>246</v>
      </c>
      <c r="F149" s="227" t="s">
        <v>247</v>
      </c>
      <c r="G149" s="228" t="s">
        <v>197</v>
      </c>
      <c r="H149" s="229">
        <v>1267</v>
      </c>
      <c r="I149" s="230"/>
      <c r="J149" s="230"/>
      <c r="K149" s="231">
        <f>ROUND(P149*H149,2)</f>
        <v>0</v>
      </c>
      <c r="L149" s="227" t="s">
        <v>198</v>
      </c>
      <c r="M149" s="45"/>
      <c r="N149" s="232" t="s">
        <v>1</v>
      </c>
      <c r="O149" s="233" t="s">
        <v>38</v>
      </c>
      <c r="P149" s="234">
        <f>I149+J149</f>
        <v>0</v>
      </c>
      <c r="Q149" s="234">
        <f>ROUND(I149*H149,2)</f>
        <v>0</v>
      </c>
      <c r="R149" s="234">
        <f>ROUND(J149*H149,2)</f>
        <v>0</v>
      </c>
      <c r="S149" s="92"/>
      <c r="T149" s="235">
        <f>S149*H149</f>
        <v>0</v>
      </c>
      <c r="U149" s="235">
        <v>0</v>
      </c>
      <c r="V149" s="235">
        <f>U149*H149</f>
        <v>0</v>
      </c>
      <c r="W149" s="235">
        <v>0</v>
      </c>
      <c r="X149" s="236">
        <f>W149*H149</f>
        <v>0</v>
      </c>
      <c r="Y149" s="39"/>
      <c r="Z149" s="39"/>
      <c r="AA149" s="39"/>
      <c r="AB149" s="39"/>
      <c r="AC149" s="39"/>
      <c r="AD149" s="39"/>
      <c r="AE149" s="39"/>
      <c r="AR149" s="237" t="s">
        <v>173</v>
      </c>
      <c r="AT149" s="237" t="s">
        <v>157</v>
      </c>
      <c r="AU149" s="237" t="s">
        <v>85</v>
      </c>
      <c r="AY149" s="18" t="s">
        <v>156</v>
      </c>
      <c r="BE149" s="238">
        <f>IF(O149="základní",K149,0)</f>
        <v>0</v>
      </c>
      <c r="BF149" s="238">
        <f>IF(O149="snížená",K149,0)</f>
        <v>0</v>
      </c>
      <c r="BG149" s="238">
        <f>IF(O149="zákl. přenesená",K149,0)</f>
        <v>0</v>
      </c>
      <c r="BH149" s="238">
        <f>IF(O149="sníž. přenesená",K149,0)</f>
        <v>0</v>
      </c>
      <c r="BI149" s="238">
        <f>IF(O149="nulová",K149,0)</f>
        <v>0</v>
      </c>
      <c r="BJ149" s="18" t="s">
        <v>83</v>
      </c>
      <c r="BK149" s="238">
        <f>ROUND(P149*H149,2)</f>
        <v>0</v>
      </c>
      <c r="BL149" s="18" t="s">
        <v>173</v>
      </c>
      <c r="BM149" s="237" t="s">
        <v>248</v>
      </c>
    </row>
    <row r="150" s="12" customFormat="1">
      <c r="A150" s="12"/>
      <c r="B150" s="239"/>
      <c r="C150" s="240"/>
      <c r="D150" s="241" t="s">
        <v>163</v>
      </c>
      <c r="E150" s="242" t="s">
        <v>1</v>
      </c>
      <c r="F150" s="243" t="s">
        <v>249</v>
      </c>
      <c r="G150" s="240"/>
      <c r="H150" s="244">
        <v>1267</v>
      </c>
      <c r="I150" s="245"/>
      <c r="J150" s="245"/>
      <c r="K150" s="240"/>
      <c r="L150" s="240"/>
      <c r="M150" s="246"/>
      <c r="N150" s="247"/>
      <c r="O150" s="248"/>
      <c r="P150" s="248"/>
      <c r="Q150" s="248"/>
      <c r="R150" s="248"/>
      <c r="S150" s="248"/>
      <c r="T150" s="248"/>
      <c r="U150" s="248"/>
      <c r="V150" s="248"/>
      <c r="W150" s="248"/>
      <c r="X150" s="249"/>
      <c r="Y150" s="12"/>
      <c r="Z150" s="12"/>
      <c r="AA150" s="12"/>
      <c r="AB150" s="12"/>
      <c r="AC150" s="12"/>
      <c r="AD150" s="12"/>
      <c r="AE150" s="12"/>
      <c r="AT150" s="250" t="s">
        <v>163</v>
      </c>
      <c r="AU150" s="250" t="s">
        <v>85</v>
      </c>
      <c r="AV150" s="12" t="s">
        <v>85</v>
      </c>
      <c r="AW150" s="12" t="s">
        <v>5</v>
      </c>
      <c r="AX150" s="12" t="s">
        <v>83</v>
      </c>
      <c r="AY150" s="250" t="s">
        <v>156</v>
      </c>
    </row>
    <row r="151" s="2" customFormat="1" ht="37.8" customHeight="1">
      <c r="A151" s="39"/>
      <c r="B151" s="40"/>
      <c r="C151" s="225" t="s">
        <v>250</v>
      </c>
      <c r="D151" s="225" t="s">
        <v>157</v>
      </c>
      <c r="E151" s="226" t="s">
        <v>251</v>
      </c>
      <c r="F151" s="227" t="s">
        <v>252</v>
      </c>
      <c r="G151" s="228" t="s">
        <v>237</v>
      </c>
      <c r="H151" s="229">
        <v>352.25</v>
      </c>
      <c r="I151" s="230"/>
      <c r="J151" s="230"/>
      <c r="K151" s="231">
        <f>ROUND(P151*H151,2)</f>
        <v>0</v>
      </c>
      <c r="L151" s="227" t="s">
        <v>198</v>
      </c>
      <c r="M151" s="45"/>
      <c r="N151" s="232" t="s">
        <v>1</v>
      </c>
      <c r="O151" s="233" t="s">
        <v>38</v>
      </c>
      <c r="P151" s="234">
        <f>I151+J151</f>
        <v>0</v>
      </c>
      <c r="Q151" s="234">
        <f>ROUND(I151*H151,2)</f>
        <v>0</v>
      </c>
      <c r="R151" s="234">
        <f>ROUND(J151*H151,2)</f>
        <v>0</v>
      </c>
      <c r="S151" s="92"/>
      <c r="T151" s="235">
        <f>S151*H151</f>
        <v>0</v>
      </c>
      <c r="U151" s="235">
        <v>0</v>
      </c>
      <c r="V151" s="235">
        <f>U151*H151</f>
        <v>0</v>
      </c>
      <c r="W151" s="235">
        <v>0</v>
      </c>
      <c r="X151" s="236">
        <f>W151*H151</f>
        <v>0</v>
      </c>
      <c r="Y151" s="39"/>
      <c r="Z151" s="39"/>
      <c r="AA151" s="39"/>
      <c r="AB151" s="39"/>
      <c r="AC151" s="39"/>
      <c r="AD151" s="39"/>
      <c r="AE151" s="39"/>
      <c r="AR151" s="237" t="s">
        <v>173</v>
      </c>
      <c r="AT151" s="237" t="s">
        <v>157</v>
      </c>
      <c r="AU151" s="237" t="s">
        <v>85</v>
      </c>
      <c r="AY151" s="18" t="s">
        <v>156</v>
      </c>
      <c r="BE151" s="238">
        <f>IF(O151="základní",K151,0)</f>
        <v>0</v>
      </c>
      <c r="BF151" s="238">
        <f>IF(O151="snížená",K151,0)</f>
        <v>0</v>
      </c>
      <c r="BG151" s="238">
        <f>IF(O151="zákl. přenesená",K151,0)</f>
        <v>0</v>
      </c>
      <c r="BH151" s="238">
        <f>IF(O151="sníž. přenesená",K151,0)</f>
        <v>0</v>
      </c>
      <c r="BI151" s="238">
        <f>IF(O151="nulová",K151,0)</f>
        <v>0</v>
      </c>
      <c r="BJ151" s="18" t="s">
        <v>83</v>
      </c>
      <c r="BK151" s="238">
        <f>ROUND(P151*H151,2)</f>
        <v>0</v>
      </c>
      <c r="BL151" s="18" t="s">
        <v>173</v>
      </c>
      <c r="BM151" s="237" t="s">
        <v>253</v>
      </c>
    </row>
    <row r="152" s="12" customFormat="1">
      <c r="A152" s="12"/>
      <c r="B152" s="239"/>
      <c r="C152" s="240"/>
      <c r="D152" s="241" t="s">
        <v>163</v>
      </c>
      <c r="E152" s="242" t="s">
        <v>1</v>
      </c>
      <c r="F152" s="243" t="s">
        <v>254</v>
      </c>
      <c r="G152" s="240"/>
      <c r="H152" s="244">
        <v>352.25</v>
      </c>
      <c r="I152" s="245"/>
      <c r="J152" s="245"/>
      <c r="K152" s="240"/>
      <c r="L152" s="240"/>
      <c r="M152" s="246"/>
      <c r="N152" s="247"/>
      <c r="O152" s="248"/>
      <c r="P152" s="248"/>
      <c r="Q152" s="248"/>
      <c r="R152" s="248"/>
      <c r="S152" s="248"/>
      <c r="T152" s="248"/>
      <c r="U152" s="248"/>
      <c r="V152" s="248"/>
      <c r="W152" s="248"/>
      <c r="X152" s="249"/>
      <c r="Y152" s="12"/>
      <c r="Z152" s="12"/>
      <c r="AA152" s="12"/>
      <c r="AB152" s="12"/>
      <c r="AC152" s="12"/>
      <c r="AD152" s="12"/>
      <c r="AE152" s="12"/>
      <c r="AT152" s="250" t="s">
        <v>163</v>
      </c>
      <c r="AU152" s="250" t="s">
        <v>85</v>
      </c>
      <c r="AV152" s="12" t="s">
        <v>85</v>
      </c>
      <c r="AW152" s="12" t="s">
        <v>5</v>
      </c>
      <c r="AX152" s="12" t="s">
        <v>83</v>
      </c>
      <c r="AY152" s="250" t="s">
        <v>156</v>
      </c>
    </row>
    <row r="153" s="2" customFormat="1" ht="37.8" customHeight="1">
      <c r="A153" s="39"/>
      <c r="B153" s="40"/>
      <c r="C153" s="225" t="s">
        <v>255</v>
      </c>
      <c r="D153" s="225" t="s">
        <v>157</v>
      </c>
      <c r="E153" s="226" t="s">
        <v>256</v>
      </c>
      <c r="F153" s="227" t="s">
        <v>257</v>
      </c>
      <c r="G153" s="228" t="s">
        <v>237</v>
      </c>
      <c r="H153" s="229">
        <v>185</v>
      </c>
      <c r="I153" s="230"/>
      <c r="J153" s="230"/>
      <c r="K153" s="231">
        <f>ROUND(P153*H153,2)</f>
        <v>0</v>
      </c>
      <c r="L153" s="227" t="s">
        <v>198</v>
      </c>
      <c r="M153" s="45"/>
      <c r="N153" s="232" t="s">
        <v>1</v>
      </c>
      <c r="O153" s="233" t="s">
        <v>38</v>
      </c>
      <c r="P153" s="234">
        <f>I153+J153</f>
        <v>0</v>
      </c>
      <c r="Q153" s="234">
        <f>ROUND(I153*H153,2)</f>
        <v>0</v>
      </c>
      <c r="R153" s="234">
        <f>ROUND(J153*H153,2)</f>
        <v>0</v>
      </c>
      <c r="S153" s="92"/>
      <c r="T153" s="235">
        <f>S153*H153</f>
        <v>0</v>
      </c>
      <c r="U153" s="235">
        <v>0</v>
      </c>
      <c r="V153" s="235">
        <f>U153*H153</f>
        <v>0</v>
      </c>
      <c r="W153" s="235">
        <v>0</v>
      </c>
      <c r="X153" s="236">
        <f>W153*H153</f>
        <v>0</v>
      </c>
      <c r="Y153" s="39"/>
      <c r="Z153" s="39"/>
      <c r="AA153" s="39"/>
      <c r="AB153" s="39"/>
      <c r="AC153" s="39"/>
      <c r="AD153" s="39"/>
      <c r="AE153" s="39"/>
      <c r="AR153" s="237" t="s">
        <v>173</v>
      </c>
      <c r="AT153" s="237" t="s">
        <v>157</v>
      </c>
      <c r="AU153" s="237" t="s">
        <v>85</v>
      </c>
      <c r="AY153" s="18" t="s">
        <v>156</v>
      </c>
      <c r="BE153" s="238">
        <f>IF(O153="základní",K153,0)</f>
        <v>0</v>
      </c>
      <c r="BF153" s="238">
        <f>IF(O153="snížená",K153,0)</f>
        <v>0</v>
      </c>
      <c r="BG153" s="238">
        <f>IF(O153="zákl. přenesená",K153,0)</f>
        <v>0</v>
      </c>
      <c r="BH153" s="238">
        <f>IF(O153="sníž. přenesená",K153,0)</f>
        <v>0</v>
      </c>
      <c r="BI153" s="238">
        <f>IF(O153="nulová",K153,0)</f>
        <v>0</v>
      </c>
      <c r="BJ153" s="18" t="s">
        <v>83</v>
      </c>
      <c r="BK153" s="238">
        <f>ROUND(P153*H153,2)</f>
        <v>0</v>
      </c>
      <c r="BL153" s="18" t="s">
        <v>173</v>
      </c>
      <c r="BM153" s="237" t="s">
        <v>258</v>
      </c>
    </row>
    <row r="154" s="12" customFormat="1">
      <c r="A154" s="12"/>
      <c r="B154" s="239"/>
      <c r="C154" s="240"/>
      <c r="D154" s="241" t="s">
        <v>163</v>
      </c>
      <c r="E154" s="242" t="s">
        <v>1</v>
      </c>
      <c r="F154" s="243" t="s">
        <v>259</v>
      </c>
      <c r="G154" s="240"/>
      <c r="H154" s="244">
        <v>185</v>
      </c>
      <c r="I154" s="245"/>
      <c r="J154" s="245"/>
      <c r="K154" s="240"/>
      <c r="L154" s="240"/>
      <c r="M154" s="246"/>
      <c r="N154" s="247"/>
      <c r="O154" s="248"/>
      <c r="P154" s="248"/>
      <c r="Q154" s="248"/>
      <c r="R154" s="248"/>
      <c r="S154" s="248"/>
      <c r="T154" s="248"/>
      <c r="U154" s="248"/>
      <c r="V154" s="248"/>
      <c r="W154" s="248"/>
      <c r="X154" s="249"/>
      <c r="Y154" s="12"/>
      <c r="Z154" s="12"/>
      <c r="AA154" s="12"/>
      <c r="AB154" s="12"/>
      <c r="AC154" s="12"/>
      <c r="AD154" s="12"/>
      <c r="AE154" s="12"/>
      <c r="AT154" s="250" t="s">
        <v>163</v>
      </c>
      <c r="AU154" s="250" t="s">
        <v>85</v>
      </c>
      <c r="AV154" s="12" t="s">
        <v>85</v>
      </c>
      <c r="AW154" s="12" t="s">
        <v>5</v>
      </c>
      <c r="AX154" s="12" t="s">
        <v>83</v>
      </c>
      <c r="AY154" s="250" t="s">
        <v>156</v>
      </c>
    </row>
    <row r="155" s="2" customFormat="1" ht="37.8" customHeight="1">
      <c r="A155" s="39"/>
      <c r="B155" s="40"/>
      <c r="C155" s="225" t="s">
        <v>260</v>
      </c>
      <c r="D155" s="225" t="s">
        <v>157</v>
      </c>
      <c r="E155" s="226" t="s">
        <v>261</v>
      </c>
      <c r="F155" s="227" t="s">
        <v>262</v>
      </c>
      <c r="G155" s="228" t="s">
        <v>237</v>
      </c>
      <c r="H155" s="229">
        <v>1660.4500000000001</v>
      </c>
      <c r="I155" s="230"/>
      <c r="J155" s="230"/>
      <c r="K155" s="231">
        <f>ROUND(P155*H155,2)</f>
        <v>0</v>
      </c>
      <c r="L155" s="227" t="s">
        <v>263</v>
      </c>
      <c r="M155" s="45"/>
      <c r="N155" s="232" t="s">
        <v>1</v>
      </c>
      <c r="O155" s="233" t="s">
        <v>38</v>
      </c>
      <c r="P155" s="234">
        <f>I155+J155</f>
        <v>0</v>
      </c>
      <c r="Q155" s="234">
        <f>ROUND(I155*H155,2)</f>
        <v>0</v>
      </c>
      <c r="R155" s="234">
        <f>ROUND(J155*H155,2)</f>
        <v>0</v>
      </c>
      <c r="S155" s="92"/>
      <c r="T155" s="235">
        <f>S155*H155</f>
        <v>0</v>
      </c>
      <c r="U155" s="235">
        <v>0</v>
      </c>
      <c r="V155" s="235">
        <f>U155*H155</f>
        <v>0</v>
      </c>
      <c r="W155" s="235">
        <v>0</v>
      </c>
      <c r="X155" s="236">
        <f>W155*H155</f>
        <v>0</v>
      </c>
      <c r="Y155" s="39"/>
      <c r="Z155" s="39"/>
      <c r="AA155" s="39"/>
      <c r="AB155" s="39"/>
      <c r="AC155" s="39"/>
      <c r="AD155" s="39"/>
      <c r="AE155" s="39"/>
      <c r="AR155" s="237" t="s">
        <v>173</v>
      </c>
      <c r="AT155" s="237" t="s">
        <v>157</v>
      </c>
      <c r="AU155" s="237" t="s">
        <v>85</v>
      </c>
      <c r="AY155" s="18" t="s">
        <v>156</v>
      </c>
      <c r="BE155" s="238">
        <f>IF(O155="základní",K155,0)</f>
        <v>0</v>
      </c>
      <c r="BF155" s="238">
        <f>IF(O155="snížená",K155,0)</f>
        <v>0</v>
      </c>
      <c r="BG155" s="238">
        <f>IF(O155="zákl. přenesená",K155,0)</f>
        <v>0</v>
      </c>
      <c r="BH155" s="238">
        <f>IF(O155="sníž. přenesená",K155,0)</f>
        <v>0</v>
      </c>
      <c r="BI155" s="238">
        <f>IF(O155="nulová",K155,0)</f>
        <v>0</v>
      </c>
      <c r="BJ155" s="18" t="s">
        <v>83</v>
      </c>
      <c r="BK155" s="238">
        <f>ROUND(P155*H155,2)</f>
        <v>0</v>
      </c>
      <c r="BL155" s="18" t="s">
        <v>173</v>
      </c>
      <c r="BM155" s="237" t="s">
        <v>264</v>
      </c>
    </row>
    <row r="156" s="12" customFormat="1">
      <c r="A156" s="12"/>
      <c r="B156" s="239"/>
      <c r="C156" s="240"/>
      <c r="D156" s="241" t="s">
        <v>163</v>
      </c>
      <c r="E156" s="242" t="s">
        <v>1</v>
      </c>
      <c r="F156" s="243" t="s">
        <v>265</v>
      </c>
      <c r="G156" s="240"/>
      <c r="H156" s="244">
        <v>1660.4500000000001</v>
      </c>
      <c r="I156" s="245"/>
      <c r="J156" s="245"/>
      <c r="K156" s="240"/>
      <c r="L156" s="240"/>
      <c r="M156" s="246"/>
      <c r="N156" s="247"/>
      <c r="O156" s="248"/>
      <c r="P156" s="248"/>
      <c r="Q156" s="248"/>
      <c r="R156" s="248"/>
      <c r="S156" s="248"/>
      <c r="T156" s="248"/>
      <c r="U156" s="248"/>
      <c r="V156" s="248"/>
      <c r="W156" s="248"/>
      <c r="X156" s="249"/>
      <c r="Y156" s="12"/>
      <c r="Z156" s="12"/>
      <c r="AA156" s="12"/>
      <c r="AB156" s="12"/>
      <c r="AC156" s="12"/>
      <c r="AD156" s="12"/>
      <c r="AE156" s="12"/>
      <c r="AT156" s="250" t="s">
        <v>163</v>
      </c>
      <c r="AU156" s="250" t="s">
        <v>85</v>
      </c>
      <c r="AV156" s="12" t="s">
        <v>85</v>
      </c>
      <c r="AW156" s="12" t="s">
        <v>5</v>
      </c>
      <c r="AX156" s="12" t="s">
        <v>83</v>
      </c>
      <c r="AY156" s="250" t="s">
        <v>156</v>
      </c>
    </row>
    <row r="157" s="2" customFormat="1" ht="37.8" customHeight="1">
      <c r="A157" s="39"/>
      <c r="B157" s="40"/>
      <c r="C157" s="225" t="s">
        <v>266</v>
      </c>
      <c r="D157" s="225" t="s">
        <v>157</v>
      </c>
      <c r="E157" s="226" t="s">
        <v>267</v>
      </c>
      <c r="F157" s="227" t="s">
        <v>268</v>
      </c>
      <c r="G157" s="228" t="s">
        <v>237</v>
      </c>
      <c r="H157" s="229">
        <v>1660.4500000000001</v>
      </c>
      <c r="I157" s="230"/>
      <c r="J157" s="230"/>
      <c r="K157" s="231">
        <f>ROUND(P157*H157,2)</f>
        <v>0</v>
      </c>
      <c r="L157" s="227" t="s">
        <v>263</v>
      </c>
      <c r="M157" s="45"/>
      <c r="N157" s="232" t="s">
        <v>1</v>
      </c>
      <c r="O157" s="233" t="s">
        <v>38</v>
      </c>
      <c r="P157" s="234">
        <f>I157+J157</f>
        <v>0</v>
      </c>
      <c r="Q157" s="234">
        <f>ROUND(I157*H157,2)</f>
        <v>0</v>
      </c>
      <c r="R157" s="234">
        <f>ROUND(J157*H157,2)</f>
        <v>0</v>
      </c>
      <c r="S157" s="92"/>
      <c r="T157" s="235">
        <f>S157*H157</f>
        <v>0</v>
      </c>
      <c r="U157" s="235">
        <v>0</v>
      </c>
      <c r="V157" s="235">
        <f>U157*H157</f>
        <v>0</v>
      </c>
      <c r="W157" s="235">
        <v>0</v>
      </c>
      <c r="X157" s="236">
        <f>W157*H157</f>
        <v>0</v>
      </c>
      <c r="Y157" s="39"/>
      <c r="Z157" s="39"/>
      <c r="AA157" s="39"/>
      <c r="AB157" s="39"/>
      <c r="AC157" s="39"/>
      <c r="AD157" s="39"/>
      <c r="AE157" s="39"/>
      <c r="AR157" s="237" t="s">
        <v>173</v>
      </c>
      <c r="AT157" s="237" t="s">
        <v>157</v>
      </c>
      <c r="AU157" s="237" t="s">
        <v>85</v>
      </c>
      <c r="AY157" s="18" t="s">
        <v>156</v>
      </c>
      <c r="BE157" s="238">
        <f>IF(O157="základní",K157,0)</f>
        <v>0</v>
      </c>
      <c r="BF157" s="238">
        <f>IF(O157="snížená",K157,0)</f>
        <v>0</v>
      </c>
      <c r="BG157" s="238">
        <f>IF(O157="zákl. přenesená",K157,0)</f>
        <v>0</v>
      </c>
      <c r="BH157" s="238">
        <f>IF(O157="sníž. přenesená",K157,0)</f>
        <v>0</v>
      </c>
      <c r="BI157" s="238">
        <f>IF(O157="nulová",K157,0)</f>
        <v>0</v>
      </c>
      <c r="BJ157" s="18" t="s">
        <v>83</v>
      </c>
      <c r="BK157" s="238">
        <f>ROUND(P157*H157,2)</f>
        <v>0</v>
      </c>
      <c r="BL157" s="18" t="s">
        <v>173</v>
      </c>
      <c r="BM157" s="237" t="s">
        <v>269</v>
      </c>
    </row>
    <row r="158" s="12" customFormat="1">
      <c r="A158" s="12"/>
      <c r="B158" s="239"/>
      <c r="C158" s="240"/>
      <c r="D158" s="241" t="s">
        <v>163</v>
      </c>
      <c r="E158" s="242" t="s">
        <v>1</v>
      </c>
      <c r="F158" s="243" t="s">
        <v>270</v>
      </c>
      <c r="G158" s="240"/>
      <c r="H158" s="244">
        <v>1660.4500000000001</v>
      </c>
      <c r="I158" s="245"/>
      <c r="J158" s="245"/>
      <c r="K158" s="240"/>
      <c r="L158" s="240"/>
      <c r="M158" s="246"/>
      <c r="N158" s="247"/>
      <c r="O158" s="248"/>
      <c r="P158" s="248"/>
      <c r="Q158" s="248"/>
      <c r="R158" s="248"/>
      <c r="S158" s="248"/>
      <c r="T158" s="248"/>
      <c r="U158" s="248"/>
      <c r="V158" s="248"/>
      <c r="W158" s="248"/>
      <c r="X158" s="249"/>
      <c r="Y158" s="12"/>
      <c r="Z158" s="12"/>
      <c r="AA158" s="12"/>
      <c r="AB158" s="12"/>
      <c r="AC158" s="12"/>
      <c r="AD158" s="12"/>
      <c r="AE158" s="12"/>
      <c r="AT158" s="250" t="s">
        <v>163</v>
      </c>
      <c r="AU158" s="250" t="s">
        <v>85</v>
      </c>
      <c r="AV158" s="12" t="s">
        <v>85</v>
      </c>
      <c r="AW158" s="12" t="s">
        <v>5</v>
      </c>
      <c r="AX158" s="12" t="s">
        <v>83</v>
      </c>
      <c r="AY158" s="250" t="s">
        <v>156</v>
      </c>
    </row>
    <row r="159" s="2" customFormat="1" ht="33" customHeight="1">
      <c r="A159" s="39"/>
      <c r="B159" s="40"/>
      <c r="C159" s="225" t="s">
        <v>271</v>
      </c>
      <c r="D159" s="225" t="s">
        <v>157</v>
      </c>
      <c r="E159" s="226" t="s">
        <v>272</v>
      </c>
      <c r="F159" s="227" t="s">
        <v>273</v>
      </c>
      <c r="G159" s="228" t="s">
        <v>274</v>
      </c>
      <c r="H159" s="229">
        <v>3028.7759999999998</v>
      </c>
      <c r="I159" s="230"/>
      <c r="J159" s="230"/>
      <c r="K159" s="231">
        <f>ROUND(P159*H159,2)</f>
        <v>0</v>
      </c>
      <c r="L159" s="227" t="s">
        <v>263</v>
      </c>
      <c r="M159" s="45"/>
      <c r="N159" s="232" t="s">
        <v>1</v>
      </c>
      <c r="O159" s="233" t="s">
        <v>38</v>
      </c>
      <c r="P159" s="234">
        <f>I159+J159</f>
        <v>0</v>
      </c>
      <c r="Q159" s="234">
        <f>ROUND(I159*H159,2)</f>
        <v>0</v>
      </c>
      <c r="R159" s="234">
        <f>ROUND(J159*H159,2)</f>
        <v>0</v>
      </c>
      <c r="S159" s="92"/>
      <c r="T159" s="235">
        <f>S159*H159</f>
        <v>0</v>
      </c>
      <c r="U159" s="235">
        <v>0</v>
      </c>
      <c r="V159" s="235">
        <f>U159*H159</f>
        <v>0</v>
      </c>
      <c r="W159" s="235">
        <v>0</v>
      </c>
      <c r="X159" s="236">
        <f>W159*H159</f>
        <v>0</v>
      </c>
      <c r="Y159" s="39"/>
      <c r="Z159" s="39"/>
      <c r="AA159" s="39"/>
      <c r="AB159" s="39"/>
      <c r="AC159" s="39"/>
      <c r="AD159" s="39"/>
      <c r="AE159" s="39"/>
      <c r="AR159" s="237" t="s">
        <v>173</v>
      </c>
      <c r="AT159" s="237" t="s">
        <v>157</v>
      </c>
      <c r="AU159" s="237" t="s">
        <v>85</v>
      </c>
      <c r="AY159" s="18" t="s">
        <v>156</v>
      </c>
      <c r="BE159" s="238">
        <f>IF(O159="základní",K159,0)</f>
        <v>0</v>
      </c>
      <c r="BF159" s="238">
        <f>IF(O159="snížená",K159,0)</f>
        <v>0</v>
      </c>
      <c r="BG159" s="238">
        <f>IF(O159="zákl. přenesená",K159,0)</f>
        <v>0</v>
      </c>
      <c r="BH159" s="238">
        <f>IF(O159="sníž. přenesená",K159,0)</f>
        <v>0</v>
      </c>
      <c r="BI159" s="238">
        <f>IF(O159="nulová",K159,0)</f>
        <v>0</v>
      </c>
      <c r="BJ159" s="18" t="s">
        <v>83</v>
      </c>
      <c r="BK159" s="238">
        <f>ROUND(P159*H159,2)</f>
        <v>0</v>
      </c>
      <c r="BL159" s="18" t="s">
        <v>173</v>
      </c>
      <c r="BM159" s="237" t="s">
        <v>275</v>
      </c>
    </row>
    <row r="160" s="12" customFormat="1">
      <c r="A160" s="12"/>
      <c r="B160" s="239"/>
      <c r="C160" s="240"/>
      <c r="D160" s="241" t="s">
        <v>163</v>
      </c>
      <c r="E160" s="242" t="s">
        <v>1</v>
      </c>
      <c r="F160" s="243" t="s">
        <v>276</v>
      </c>
      <c r="G160" s="240"/>
      <c r="H160" s="244">
        <v>3028.7759999999998</v>
      </c>
      <c r="I160" s="245"/>
      <c r="J160" s="245"/>
      <c r="K160" s="240"/>
      <c r="L160" s="240"/>
      <c r="M160" s="246"/>
      <c r="N160" s="247"/>
      <c r="O160" s="248"/>
      <c r="P160" s="248"/>
      <c r="Q160" s="248"/>
      <c r="R160" s="248"/>
      <c r="S160" s="248"/>
      <c r="T160" s="248"/>
      <c r="U160" s="248"/>
      <c r="V160" s="248"/>
      <c r="W160" s="248"/>
      <c r="X160" s="249"/>
      <c r="Y160" s="12"/>
      <c r="Z160" s="12"/>
      <c r="AA160" s="12"/>
      <c r="AB160" s="12"/>
      <c r="AC160" s="12"/>
      <c r="AD160" s="12"/>
      <c r="AE160" s="12"/>
      <c r="AT160" s="250" t="s">
        <v>163</v>
      </c>
      <c r="AU160" s="250" t="s">
        <v>85</v>
      </c>
      <c r="AV160" s="12" t="s">
        <v>85</v>
      </c>
      <c r="AW160" s="12" t="s">
        <v>5</v>
      </c>
      <c r="AX160" s="12" t="s">
        <v>83</v>
      </c>
      <c r="AY160" s="250" t="s">
        <v>156</v>
      </c>
    </row>
    <row r="161" s="2" customFormat="1" ht="24.15" customHeight="1">
      <c r="A161" s="39"/>
      <c r="B161" s="40"/>
      <c r="C161" s="225" t="s">
        <v>277</v>
      </c>
      <c r="D161" s="225" t="s">
        <v>157</v>
      </c>
      <c r="E161" s="226" t="s">
        <v>278</v>
      </c>
      <c r="F161" s="227" t="s">
        <v>279</v>
      </c>
      <c r="G161" s="228" t="s">
        <v>237</v>
      </c>
      <c r="H161" s="229">
        <v>1660.4500000000001</v>
      </c>
      <c r="I161" s="230"/>
      <c r="J161" s="230"/>
      <c r="K161" s="231">
        <f>ROUND(P161*H161,2)</f>
        <v>0</v>
      </c>
      <c r="L161" s="227" t="s">
        <v>263</v>
      </c>
      <c r="M161" s="45"/>
      <c r="N161" s="232" t="s">
        <v>1</v>
      </c>
      <c r="O161" s="233" t="s">
        <v>38</v>
      </c>
      <c r="P161" s="234">
        <f>I161+J161</f>
        <v>0</v>
      </c>
      <c r="Q161" s="234">
        <f>ROUND(I161*H161,2)</f>
        <v>0</v>
      </c>
      <c r="R161" s="234">
        <f>ROUND(J161*H161,2)</f>
        <v>0</v>
      </c>
      <c r="S161" s="92"/>
      <c r="T161" s="235">
        <f>S161*H161</f>
        <v>0</v>
      </c>
      <c r="U161" s="235">
        <v>0</v>
      </c>
      <c r="V161" s="235">
        <f>U161*H161</f>
        <v>0</v>
      </c>
      <c r="W161" s="235">
        <v>0</v>
      </c>
      <c r="X161" s="236">
        <f>W161*H161</f>
        <v>0</v>
      </c>
      <c r="Y161" s="39"/>
      <c r="Z161" s="39"/>
      <c r="AA161" s="39"/>
      <c r="AB161" s="39"/>
      <c r="AC161" s="39"/>
      <c r="AD161" s="39"/>
      <c r="AE161" s="39"/>
      <c r="AR161" s="237" t="s">
        <v>173</v>
      </c>
      <c r="AT161" s="237" t="s">
        <v>157</v>
      </c>
      <c r="AU161" s="237" t="s">
        <v>85</v>
      </c>
      <c r="AY161" s="18" t="s">
        <v>156</v>
      </c>
      <c r="BE161" s="238">
        <f>IF(O161="základní",K161,0)</f>
        <v>0</v>
      </c>
      <c r="BF161" s="238">
        <f>IF(O161="snížená",K161,0)</f>
        <v>0</v>
      </c>
      <c r="BG161" s="238">
        <f>IF(O161="zákl. přenesená",K161,0)</f>
        <v>0</v>
      </c>
      <c r="BH161" s="238">
        <f>IF(O161="sníž. přenesená",K161,0)</f>
        <v>0</v>
      </c>
      <c r="BI161" s="238">
        <f>IF(O161="nulová",K161,0)</f>
        <v>0</v>
      </c>
      <c r="BJ161" s="18" t="s">
        <v>83</v>
      </c>
      <c r="BK161" s="238">
        <f>ROUND(P161*H161,2)</f>
        <v>0</v>
      </c>
      <c r="BL161" s="18" t="s">
        <v>173</v>
      </c>
      <c r="BM161" s="237" t="s">
        <v>280</v>
      </c>
    </row>
    <row r="162" s="12" customFormat="1">
      <c r="A162" s="12"/>
      <c r="B162" s="239"/>
      <c r="C162" s="240"/>
      <c r="D162" s="241" t="s">
        <v>163</v>
      </c>
      <c r="E162" s="242" t="s">
        <v>1</v>
      </c>
      <c r="F162" s="243" t="s">
        <v>265</v>
      </c>
      <c r="G162" s="240"/>
      <c r="H162" s="244">
        <v>1660.4500000000001</v>
      </c>
      <c r="I162" s="245"/>
      <c r="J162" s="245"/>
      <c r="K162" s="240"/>
      <c r="L162" s="240"/>
      <c r="M162" s="246"/>
      <c r="N162" s="247"/>
      <c r="O162" s="248"/>
      <c r="P162" s="248"/>
      <c r="Q162" s="248"/>
      <c r="R162" s="248"/>
      <c r="S162" s="248"/>
      <c r="T162" s="248"/>
      <c r="U162" s="248"/>
      <c r="V162" s="248"/>
      <c r="W162" s="248"/>
      <c r="X162" s="249"/>
      <c r="Y162" s="12"/>
      <c r="Z162" s="12"/>
      <c r="AA162" s="12"/>
      <c r="AB162" s="12"/>
      <c r="AC162" s="12"/>
      <c r="AD162" s="12"/>
      <c r="AE162" s="12"/>
      <c r="AT162" s="250" t="s">
        <v>163</v>
      </c>
      <c r="AU162" s="250" t="s">
        <v>85</v>
      </c>
      <c r="AV162" s="12" t="s">
        <v>85</v>
      </c>
      <c r="AW162" s="12" t="s">
        <v>5</v>
      </c>
      <c r="AX162" s="12" t="s">
        <v>83</v>
      </c>
      <c r="AY162" s="250" t="s">
        <v>156</v>
      </c>
    </row>
    <row r="163" s="2" customFormat="1" ht="33" customHeight="1">
      <c r="A163" s="39"/>
      <c r="B163" s="40"/>
      <c r="C163" s="225" t="s">
        <v>281</v>
      </c>
      <c r="D163" s="225" t="s">
        <v>157</v>
      </c>
      <c r="E163" s="226" t="s">
        <v>282</v>
      </c>
      <c r="F163" s="227" t="s">
        <v>283</v>
      </c>
      <c r="G163" s="228" t="s">
        <v>197</v>
      </c>
      <c r="H163" s="229">
        <v>505</v>
      </c>
      <c r="I163" s="230"/>
      <c r="J163" s="230"/>
      <c r="K163" s="231">
        <f>ROUND(P163*H163,2)</f>
        <v>0</v>
      </c>
      <c r="L163" s="227" t="s">
        <v>218</v>
      </c>
      <c r="M163" s="45"/>
      <c r="N163" s="232" t="s">
        <v>1</v>
      </c>
      <c r="O163" s="233" t="s">
        <v>38</v>
      </c>
      <c r="P163" s="234">
        <f>I163+J163</f>
        <v>0</v>
      </c>
      <c r="Q163" s="234">
        <f>ROUND(I163*H163,2)</f>
        <v>0</v>
      </c>
      <c r="R163" s="234">
        <f>ROUND(J163*H163,2)</f>
        <v>0</v>
      </c>
      <c r="S163" s="92"/>
      <c r="T163" s="235">
        <f>S163*H163</f>
        <v>0</v>
      </c>
      <c r="U163" s="235">
        <v>0</v>
      </c>
      <c r="V163" s="235">
        <f>U163*H163</f>
        <v>0</v>
      </c>
      <c r="W163" s="235">
        <v>0</v>
      </c>
      <c r="X163" s="236">
        <f>W163*H163</f>
        <v>0</v>
      </c>
      <c r="Y163" s="39"/>
      <c r="Z163" s="39"/>
      <c r="AA163" s="39"/>
      <c r="AB163" s="39"/>
      <c r="AC163" s="39"/>
      <c r="AD163" s="39"/>
      <c r="AE163" s="39"/>
      <c r="AR163" s="237" t="s">
        <v>173</v>
      </c>
      <c r="AT163" s="237" t="s">
        <v>157</v>
      </c>
      <c r="AU163" s="237" t="s">
        <v>85</v>
      </c>
      <c r="AY163" s="18" t="s">
        <v>156</v>
      </c>
      <c r="BE163" s="238">
        <f>IF(O163="základní",K163,0)</f>
        <v>0</v>
      </c>
      <c r="BF163" s="238">
        <f>IF(O163="snížená",K163,0)</f>
        <v>0</v>
      </c>
      <c r="BG163" s="238">
        <f>IF(O163="zákl. přenesená",K163,0)</f>
        <v>0</v>
      </c>
      <c r="BH163" s="238">
        <f>IF(O163="sníž. přenesená",K163,0)</f>
        <v>0</v>
      </c>
      <c r="BI163" s="238">
        <f>IF(O163="nulová",K163,0)</f>
        <v>0</v>
      </c>
      <c r="BJ163" s="18" t="s">
        <v>83</v>
      </c>
      <c r="BK163" s="238">
        <f>ROUND(P163*H163,2)</f>
        <v>0</v>
      </c>
      <c r="BL163" s="18" t="s">
        <v>173</v>
      </c>
      <c r="BM163" s="237" t="s">
        <v>284</v>
      </c>
    </row>
    <row r="164" s="12" customFormat="1">
      <c r="A164" s="12"/>
      <c r="B164" s="239"/>
      <c r="C164" s="240"/>
      <c r="D164" s="241" t="s">
        <v>163</v>
      </c>
      <c r="E164" s="242" t="s">
        <v>1</v>
      </c>
      <c r="F164" s="243" t="s">
        <v>285</v>
      </c>
      <c r="G164" s="240"/>
      <c r="H164" s="244">
        <v>505</v>
      </c>
      <c r="I164" s="245"/>
      <c r="J164" s="245"/>
      <c r="K164" s="240"/>
      <c r="L164" s="240"/>
      <c r="M164" s="246"/>
      <c r="N164" s="247"/>
      <c r="O164" s="248"/>
      <c r="P164" s="248"/>
      <c r="Q164" s="248"/>
      <c r="R164" s="248"/>
      <c r="S164" s="248"/>
      <c r="T164" s="248"/>
      <c r="U164" s="248"/>
      <c r="V164" s="248"/>
      <c r="W164" s="248"/>
      <c r="X164" s="249"/>
      <c r="Y164" s="12"/>
      <c r="Z164" s="12"/>
      <c r="AA164" s="12"/>
      <c r="AB164" s="12"/>
      <c r="AC164" s="12"/>
      <c r="AD164" s="12"/>
      <c r="AE164" s="12"/>
      <c r="AT164" s="250" t="s">
        <v>163</v>
      </c>
      <c r="AU164" s="250" t="s">
        <v>85</v>
      </c>
      <c r="AV164" s="12" t="s">
        <v>85</v>
      </c>
      <c r="AW164" s="12" t="s">
        <v>5</v>
      </c>
      <c r="AX164" s="12" t="s">
        <v>83</v>
      </c>
      <c r="AY164" s="250" t="s">
        <v>156</v>
      </c>
    </row>
    <row r="165" s="2" customFormat="1" ht="24.15" customHeight="1">
      <c r="A165" s="39"/>
      <c r="B165" s="40"/>
      <c r="C165" s="225" t="s">
        <v>286</v>
      </c>
      <c r="D165" s="225" t="s">
        <v>157</v>
      </c>
      <c r="E165" s="226" t="s">
        <v>287</v>
      </c>
      <c r="F165" s="227" t="s">
        <v>288</v>
      </c>
      <c r="G165" s="228" t="s">
        <v>197</v>
      </c>
      <c r="H165" s="229">
        <v>505</v>
      </c>
      <c r="I165" s="230"/>
      <c r="J165" s="230"/>
      <c r="K165" s="231">
        <f>ROUND(P165*H165,2)</f>
        <v>0</v>
      </c>
      <c r="L165" s="227" t="s">
        <v>218</v>
      </c>
      <c r="M165" s="45"/>
      <c r="N165" s="232" t="s">
        <v>1</v>
      </c>
      <c r="O165" s="233" t="s">
        <v>38</v>
      </c>
      <c r="P165" s="234">
        <f>I165+J165</f>
        <v>0</v>
      </c>
      <c r="Q165" s="234">
        <f>ROUND(I165*H165,2)</f>
        <v>0</v>
      </c>
      <c r="R165" s="234">
        <f>ROUND(J165*H165,2)</f>
        <v>0</v>
      </c>
      <c r="S165" s="92"/>
      <c r="T165" s="235">
        <f>S165*H165</f>
        <v>0</v>
      </c>
      <c r="U165" s="235">
        <v>0</v>
      </c>
      <c r="V165" s="235">
        <f>U165*H165</f>
        <v>0</v>
      </c>
      <c r="W165" s="235">
        <v>0</v>
      </c>
      <c r="X165" s="236">
        <f>W165*H165</f>
        <v>0</v>
      </c>
      <c r="Y165" s="39"/>
      <c r="Z165" s="39"/>
      <c r="AA165" s="39"/>
      <c r="AB165" s="39"/>
      <c r="AC165" s="39"/>
      <c r="AD165" s="39"/>
      <c r="AE165" s="39"/>
      <c r="AR165" s="237" t="s">
        <v>173</v>
      </c>
      <c r="AT165" s="237" t="s">
        <v>157</v>
      </c>
      <c r="AU165" s="237" t="s">
        <v>85</v>
      </c>
      <c r="AY165" s="18" t="s">
        <v>156</v>
      </c>
      <c r="BE165" s="238">
        <f>IF(O165="základní",K165,0)</f>
        <v>0</v>
      </c>
      <c r="BF165" s="238">
        <f>IF(O165="snížená",K165,0)</f>
        <v>0</v>
      </c>
      <c r="BG165" s="238">
        <f>IF(O165="zákl. přenesená",K165,0)</f>
        <v>0</v>
      </c>
      <c r="BH165" s="238">
        <f>IF(O165="sníž. přenesená",K165,0)</f>
        <v>0</v>
      </c>
      <c r="BI165" s="238">
        <f>IF(O165="nulová",K165,0)</f>
        <v>0</v>
      </c>
      <c r="BJ165" s="18" t="s">
        <v>83</v>
      </c>
      <c r="BK165" s="238">
        <f>ROUND(P165*H165,2)</f>
        <v>0</v>
      </c>
      <c r="BL165" s="18" t="s">
        <v>173</v>
      </c>
      <c r="BM165" s="237" t="s">
        <v>289</v>
      </c>
    </row>
    <row r="166" s="12" customFormat="1">
      <c r="A166" s="12"/>
      <c r="B166" s="239"/>
      <c r="C166" s="240"/>
      <c r="D166" s="241" t="s">
        <v>163</v>
      </c>
      <c r="E166" s="242" t="s">
        <v>1</v>
      </c>
      <c r="F166" s="243" t="s">
        <v>285</v>
      </c>
      <c r="G166" s="240"/>
      <c r="H166" s="244">
        <v>505</v>
      </c>
      <c r="I166" s="245"/>
      <c r="J166" s="245"/>
      <c r="K166" s="240"/>
      <c r="L166" s="240"/>
      <c r="M166" s="246"/>
      <c r="N166" s="247"/>
      <c r="O166" s="248"/>
      <c r="P166" s="248"/>
      <c r="Q166" s="248"/>
      <c r="R166" s="248"/>
      <c r="S166" s="248"/>
      <c r="T166" s="248"/>
      <c r="U166" s="248"/>
      <c r="V166" s="248"/>
      <c r="W166" s="248"/>
      <c r="X166" s="249"/>
      <c r="Y166" s="12"/>
      <c r="Z166" s="12"/>
      <c r="AA166" s="12"/>
      <c r="AB166" s="12"/>
      <c r="AC166" s="12"/>
      <c r="AD166" s="12"/>
      <c r="AE166" s="12"/>
      <c r="AT166" s="250" t="s">
        <v>163</v>
      </c>
      <c r="AU166" s="250" t="s">
        <v>85</v>
      </c>
      <c r="AV166" s="12" t="s">
        <v>85</v>
      </c>
      <c r="AW166" s="12" t="s">
        <v>5</v>
      </c>
      <c r="AX166" s="12" t="s">
        <v>83</v>
      </c>
      <c r="AY166" s="250" t="s">
        <v>156</v>
      </c>
    </row>
    <row r="167" s="2" customFormat="1" ht="24.15" customHeight="1">
      <c r="A167" s="39"/>
      <c r="B167" s="40"/>
      <c r="C167" s="264" t="s">
        <v>290</v>
      </c>
      <c r="D167" s="264" t="s">
        <v>291</v>
      </c>
      <c r="E167" s="265" t="s">
        <v>292</v>
      </c>
      <c r="F167" s="266" t="s">
        <v>293</v>
      </c>
      <c r="G167" s="267" t="s">
        <v>294</v>
      </c>
      <c r="H167" s="268">
        <v>12.625</v>
      </c>
      <c r="I167" s="269"/>
      <c r="J167" s="270"/>
      <c r="K167" s="271">
        <f>ROUND(P167*H167,2)</f>
        <v>0</v>
      </c>
      <c r="L167" s="266" t="s">
        <v>218</v>
      </c>
      <c r="M167" s="272"/>
      <c r="N167" s="273" t="s">
        <v>1</v>
      </c>
      <c r="O167" s="233" t="s">
        <v>38</v>
      </c>
      <c r="P167" s="234">
        <f>I167+J167</f>
        <v>0</v>
      </c>
      <c r="Q167" s="234">
        <f>ROUND(I167*H167,2)</f>
        <v>0</v>
      </c>
      <c r="R167" s="234">
        <f>ROUND(J167*H167,2)</f>
        <v>0</v>
      </c>
      <c r="S167" s="92"/>
      <c r="T167" s="235">
        <f>S167*H167</f>
        <v>0</v>
      </c>
      <c r="U167" s="235">
        <v>0.001</v>
      </c>
      <c r="V167" s="235">
        <f>U167*H167</f>
        <v>0.012625000000000001</v>
      </c>
      <c r="W167" s="235">
        <v>0</v>
      </c>
      <c r="X167" s="236">
        <f>W167*H167</f>
        <v>0</v>
      </c>
      <c r="Y167" s="39"/>
      <c r="Z167" s="39"/>
      <c r="AA167" s="39"/>
      <c r="AB167" s="39"/>
      <c r="AC167" s="39"/>
      <c r="AD167" s="39"/>
      <c r="AE167" s="39"/>
      <c r="AR167" s="237" t="s">
        <v>266</v>
      </c>
      <c r="AT167" s="237" t="s">
        <v>291</v>
      </c>
      <c r="AU167" s="237" t="s">
        <v>85</v>
      </c>
      <c r="AY167" s="18" t="s">
        <v>156</v>
      </c>
      <c r="BE167" s="238">
        <f>IF(O167="základní",K167,0)</f>
        <v>0</v>
      </c>
      <c r="BF167" s="238">
        <f>IF(O167="snížená",K167,0)</f>
        <v>0</v>
      </c>
      <c r="BG167" s="238">
        <f>IF(O167="zákl. přenesená",K167,0)</f>
        <v>0</v>
      </c>
      <c r="BH167" s="238">
        <f>IF(O167="sníž. přenesená",K167,0)</f>
        <v>0</v>
      </c>
      <c r="BI167" s="238">
        <f>IF(O167="nulová",K167,0)</f>
        <v>0</v>
      </c>
      <c r="BJ167" s="18" t="s">
        <v>83</v>
      </c>
      <c r="BK167" s="238">
        <f>ROUND(P167*H167,2)</f>
        <v>0</v>
      </c>
      <c r="BL167" s="18" t="s">
        <v>173</v>
      </c>
      <c r="BM167" s="237" t="s">
        <v>295</v>
      </c>
    </row>
    <row r="168" s="12" customFormat="1">
      <c r="A168" s="12"/>
      <c r="B168" s="239"/>
      <c r="C168" s="240"/>
      <c r="D168" s="241" t="s">
        <v>163</v>
      </c>
      <c r="E168" s="242" t="s">
        <v>1</v>
      </c>
      <c r="F168" s="243" t="s">
        <v>296</v>
      </c>
      <c r="G168" s="240"/>
      <c r="H168" s="244">
        <v>12.625</v>
      </c>
      <c r="I168" s="245"/>
      <c r="J168" s="245"/>
      <c r="K168" s="240"/>
      <c r="L168" s="240"/>
      <c r="M168" s="246"/>
      <c r="N168" s="247"/>
      <c r="O168" s="248"/>
      <c r="P168" s="248"/>
      <c r="Q168" s="248"/>
      <c r="R168" s="248"/>
      <c r="S168" s="248"/>
      <c r="T168" s="248"/>
      <c r="U168" s="248"/>
      <c r="V168" s="248"/>
      <c r="W168" s="248"/>
      <c r="X168" s="249"/>
      <c r="Y168" s="12"/>
      <c r="Z168" s="12"/>
      <c r="AA168" s="12"/>
      <c r="AB168" s="12"/>
      <c r="AC168" s="12"/>
      <c r="AD168" s="12"/>
      <c r="AE168" s="12"/>
      <c r="AT168" s="250" t="s">
        <v>163</v>
      </c>
      <c r="AU168" s="250" t="s">
        <v>85</v>
      </c>
      <c r="AV168" s="12" t="s">
        <v>85</v>
      </c>
      <c r="AW168" s="12" t="s">
        <v>5</v>
      </c>
      <c r="AX168" s="12" t="s">
        <v>83</v>
      </c>
      <c r="AY168" s="250" t="s">
        <v>156</v>
      </c>
    </row>
    <row r="169" s="2" customFormat="1" ht="24.15" customHeight="1">
      <c r="A169" s="39"/>
      <c r="B169" s="40"/>
      <c r="C169" s="225" t="s">
        <v>9</v>
      </c>
      <c r="D169" s="225" t="s">
        <v>157</v>
      </c>
      <c r="E169" s="226" t="s">
        <v>297</v>
      </c>
      <c r="F169" s="227" t="s">
        <v>298</v>
      </c>
      <c r="G169" s="228" t="s">
        <v>197</v>
      </c>
      <c r="H169" s="229">
        <v>4427</v>
      </c>
      <c r="I169" s="230"/>
      <c r="J169" s="230"/>
      <c r="K169" s="231">
        <f>ROUND(P169*H169,2)</f>
        <v>0</v>
      </c>
      <c r="L169" s="227" t="s">
        <v>263</v>
      </c>
      <c r="M169" s="45"/>
      <c r="N169" s="232" t="s">
        <v>1</v>
      </c>
      <c r="O169" s="233" t="s">
        <v>38</v>
      </c>
      <c r="P169" s="234">
        <f>I169+J169</f>
        <v>0</v>
      </c>
      <c r="Q169" s="234">
        <f>ROUND(I169*H169,2)</f>
        <v>0</v>
      </c>
      <c r="R169" s="234">
        <f>ROUND(J169*H169,2)</f>
        <v>0</v>
      </c>
      <c r="S169" s="92"/>
      <c r="T169" s="235">
        <f>S169*H169</f>
        <v>0</v>
      </c>
      <c r="U169" s="235">
        <v>0</v>
      </c>
      <c r="V169" s="235">
        <f>U169*H169</f>
        <v>0</v>
      </c>
      <c r="W169" s="235">
        <v>0</v>
      </c>
      <c r="X169" s="236">
        <f>W169*H169</f>
        <v>0</v>
      </c>
      <c r="Y169" s="39"/>
      <c r="Z169" s="39"/>
      <c r="AA169" s="39"/>
      <c r="AB169" s="39"/>
      <c r="AC169" s="39"/>
      <c r="AD169" s="39"/>
      <c r="AE169" s="39"/>
      <c r="AR169" s="237" t="s">
        <v>173</v>
      </c>
      <c r="AT169" s="237" t="s">
        <v>157</v>
      </c>
      <c r="AU169" s="237" t="s">
        <v>85</v>
      </c>
      <c r="AY169" s="18" t="s">
        <v>156</v>
      </c>
      <c r="BE169" s="238">
        <f>IF(O169="základní",K169,0)</f>
        <v>0</v>
      </c>
      <c r="BF169" s="238">
        <f>IF(O169="snížená",K169,0)</f>
        <v>0</v>
      </c>
      <c r="BG169" s="238">
        <f>IF(O169="zákl. přenesená",K169,0)</f>
        <v>0</v>
      </c>
      <c r="BH169" s="238">
        <f>IF(O169="sníž. přenesená",K169,0)</f>
        <v>0</v>
      </c>
      <c r="BI169" s="238">
        <f>IF(O169="nulová",K169,0)</f>
        <v>0</v>
      </c>
      <c r="BJ169" s="18" t="s">
        <v>83</v>
      </c>
      <c r="BK169" s="238">
        <f>ROUND(P169*H169,2)</f>
        <v>0</v>
      </c>
      <c r="BL169" s="18" t="s">
        <v>173</v>
      </c>
      <c r="BM169" s="237" t="s">
        <v>299</v>
      </c>
    </row>
    <row r="170" s="12" customFormat="1">
      <c r="A170" s="12"/>
      <c r="B170" s="239"/>
      <c r="C170" s="240"/>
      <c r="D170" s="241" t="s">
        <v>163</v>
      </c>
      <c r="E170" s="242" t="s">
        <v>1</v>
      </c>
      <c r="F170" s="243" t="s">
        <v>300</v>
      </c>
      <c r="G170" s="240"/>
      <c r="H170" s="244">
        <v>4427</v>
      </c>
      <c r="I170" s="245"/>
      <c r="J170" s="245"/>
      <c r="K170" s="240"/>
      <c r="L170" s="240"/>
      <c r="M170" s="246"/>
      <c r="N170" s="247"/>
      <c r="O170" s="248"/>
      <c r="P170" s="248"/>
      <c r="Q170" s="248"/>
      <c r="R170" s="248"/>
      <c r="S170" s="248"/>
      <c r="T170" s="248"/>
      <c r="U170" s="248"/>
      <c r="V170" s="248"/>
      <c r="W170" s="248"/>
      <c r="X170" s="249"/>
      <c r="Y170" s="12"/>
      <c r="Z170" s="12"/>
      <c r="AA170" s="12"/>
      <c r="AB170" s="12"/>
      <c r="AC170" s="12"/>
      <c r="AD170" s="12"/>
      <c r="AE170" s="12"/>
      <c r="AT170" s="250" t="s">
        <v>163</v>
      </c>
      <c r="AU170" s="250" t="s">
        <v>85</v>
      </c>
      <c r="AV170" s="12" t="s">
        <v>85</v>
      </c>
      <c r="AW170" s="12" t="s">
        <v>5</v>
      </c>
      <c r="AX170" s="12" t="s">
        <v>83</v>
      </c>
      <c r="AY170" s="250" t="s">
        <v>156</v>
      </c>
    </row>
    <row r="171" s="11" customFormat="1" ht="22.8" customHeight="1">
      <c r="A171" s="11"/>
      <c r="B171" s="210"/>
      <c r="C171" s="211"/>
      <c r="D171" s="212" t="s">
        <v>74</v>
      </c>
      <c r="E171" s="262" t="s">
        <v>85</v>
      </c>
      <c r="F171" s="262" t="s">
        <v>301</v>
      </c>
      <c r="G171" s="211"/>
      <c r="H171" s="211"/>
      <c r="I171" s="214"/>
      <c r="J171" s="214"/>
      <c r="K171" s="263">
        <f>BK171</f>
        <v>0</v>
      </c>
      <c r="L171" s="211"/>
      <c r="M171" s="216"/>
      <c r="N171" s="217"/>
      <c r="O171" s="218"/>
      <c r="P171" s="218"/>
      <c r="Q171" s="219">
        <f>SUM(Q172:Q181)</f>
        <v>0</v>
      </c>
      <c r="R171" s="219">
        <f>SUM(R172:R181)</f>
        <v>0</v>
      </c>
      <c r="S171" s="218"/>
      <c r="T171" s="220">
        <f>SUM(T172:T181)</f>
        <v>0</v>
      </c>
      <c r="U171" s="218"/>
      <c r="V171" s="220">
        <f>SUM(V172:V181)</f>
        <v>115.068977375</v>
      </c>
      <c r="W171" s="218"/>
      <c r="X171" s="221">
        <f>SUM(X172:X181)</f>
        <v>0</v>
      </c>
      <c r="Y171" s="11"/>
      <c r="Z171" s="11"/>
      <c r="AA171" s="11"/>
      <c r="AB171" s="11"/>
      <c r="AC171" s="11"/>
      <c r="AD171" s="11"/>
      <c r="AE171" s="11"/>
      <c r="AR171" s="222" t="s">
        <v>83</v>
      </c>
      <c r="AT171" s="223" t="s">
        <v>74</v>
      </c>
      <c r="AU171" s="223" t="s">
        <v>83</v>
      </c>
      <c r="AY171" s="222" t="s">
        <v>156</v>
      </c>
      <c r="BK171" s="224">
        <f>SUM(BK172:BK181)</f>
        <v>0</v>
      </c>
    </row>
    <row r="172" s="2" customFormat="1" ht="33" customHeight="1">
      <c r="A172" s="39"/>
      <c r="B172" s="40"/>
      <c r="C172" s="225" t="s">
        <v>302</v>
      </c>
      <c r="D172" s="225" t="s">
        <v>157</v>
      </c>
      <c r="E172" s="226" t="s">
        <v>303</v>
      </c>
      <c r="F172" s="227" t="s">
        <v>304</v>
      </c>
      <c r="G172" s="228" t="s">
        <v>237</v>
      </c>
      <c r="H172" s="229">
        <v>60.5</v>
      </c>
      <c r="I172" s="230"/>
      <c r="J172" s="230"/>
      <c r="K172" s="231">
        <f>ROUND(P172*H172,2)</f>
        <v>0</v>
      </c>
      <c r="L172" s="227" t="s">
        <v>263</v>
      </c>
      <c r="M172" s="45"/>
      <c r="N172" s="232" t="s">
        <v>1</v>
      </c>
      <c r="O172" s="233" t="s">
        <v>38</v>
      </c>
      <c r="P172" s="234">
        <f>I172+J172</f>
        <v>0</v>
      </c>
      <c r="Q172" s="234">
        <f>ROUND(I172*H172,2)</f>
        <v>0</v>
      </c>
      <c r="R172" s="234">
        <f>ROUND(J172*H172,2)</f>
        <v>0</v>
      </c>
      <c r="S172" s="92"/>
      <c r="T172" s="235">
        <f>S172*H172</f>
        <v>0</v>
      </c>
      <c r="U172" s="235">
        <v>1.6299999999999999</v>
      </c>
      <c r="V172" s="235">
        <f>U172*H172</f>
        <v>98.614999999999995</v>
      </c>
      <c r="W172" s="235">
        <v>0</v>
      </c>
      <c r="X172" s="236">
        <f>W172*H172</f>
        <v>0</v>
      </c>
      <c r="Y172" s="39"/>
      <c r="Z172" s="39"/>
      <c r="AA172" s="39"/>
      <c r="AB172" s="39"/>
      <c r="AC172" s="39"/>
      <c r="AD172" s="39"/>
      <c r="AE172" s="39"/>
      <c r="AR172" s="237" t="s">
        <v>173</v>
      </c>
      <c r="AT172" s="237" t="s">
        <v>157</v>
      </c>
      <c r="AU172" s="237" t="s">
        <v>85</v>
      </c>
      <c r="AY172" s="18" t="s">
        <v>156</v>
      </c>
      <c r="BE172" s="238">
        <f>IF(O172="základní",K172,0)</f>
        <v>0</v>
      </c>
      <c r="BF172" s="238">
        <f>IF(O172="snížená",K172,0)</f>
        <v>0</v>
      </c>
      <c r="BG172" s="238">
        <f>IF(O172="zákl. přenesená",K172,0)</f>
        <v>0</v>
      </c>
      <c r="BH172" s="238">
        <f>IF(O172="sníž. přenesená",K172,0)</f>
        <v>0</v>
      </c>
      <c r="BI172" s="238">
        <f>IF(O172="nulová",K172,0)</f>
        <v>0</v>
      </c>
      <c r="BJ172" s="18" t="s">
        <v>83</v>
      </c>
      <c r="BK172" s="238">
        <f>ROUND(P172*H172,2)</f>
        <v>0</v>
      </c>
      <c r="BL172" s="18" t="s">
        <v>173</v>
      </c>
      <c r="BM172" s="237" t="s">
        <v>305</v>
      </c>
    </row>
    <row r="173" s="12" customFormat="1">
      <c r="A173" s="12"/>
      <c r="B173" s="239"/>
      <c r="C173" s="240"/>
      <c r="D173" s="241" t="s">
        <v>163</v>
      </c>
      <c r="E173" s="242" t="s">
        <v>1</v>
      </c>
      <c r="F173" s="243" t="s">
        <v>306</v>
      </c>
      <c r="G173" s="240"/>
      <c r="H173" s="244">
        <v>60.5</v>
      </c>
      <c r="I173" s="245"/>
      <c r="J173" s="245"/>
      <c r="K173" s="240"/>
      <c r="L173" s="240"/>
      <c r="M173" s="246"/>
      <c r="N173" s="247"/>
      <c r="O173" s="248"/>
      <c r="P173" s="248"/>
      <c r="Q173" s="248"/>
      <c r="R173" s="248"/>
      <c r="S173" s="248"/>
      <c r="T173" s="248"/>
      <c r="U173" s="248"/>
      <c r="V173" s="248"/>
      <c r="W173" s="248"/>
      <c r="X173" s="249"/>
      <c r="Y173" s="12"/>
      <c r="Z173" s="12"/>
      <c r="AA173" s="12"/>
      <c r="AB173" s="12"/>
      <c r="AC173" s="12"/>
      <c r="AD173" s="12"/>
      <c r="AE173" s="12"/>
      <c r="AT173" s="250" t="s">
        <v>163</v>
      </c>
      <c r="AU173" s="250" t="s">
        <v>85</v>
      </c>
      <c r="AV173" s="12" t="s">
        <v>85</v>
      </c>
      <c r="AW173" s="12" t="s">
        <v>5</v>
      </c>
      <c r="AX173" s="12" t="s">
        <v>83</v>
      </c>
      <c r="AY173" s="250" t="s">
        <v>156</v>
      </c>
    </row>
    <row r="174" s="2" customFormat="1" ht="33" customHeight="1">
      <c r="A174" s="39"/>
      <c r="B174" s="40"/>
      <c r="C174" s="225" t="s">
        <v>307</v>
      </c>
      <c r="D174" s="225" t="s">
        <v>157</v>
      </c>
      <c r="E174" s="226" t="s">
        <v>308</v>
      </c>
      <c r="F174" s="227" t="s">
        <v>309</v>
      </c>
      <c r="G174" s="228" t="s">
        <v>197</v>
      </c>
      <c r="H174" s="229">
        <v>577.5</v>
      </c>
      <c r="I174" s="230"/>
      <c r="J174" s="230"/>
      <c r="K174" s="231">
        <f>ROUND(P174*H174,2)</f>
        <v>0</v>
      </c>
      <c r="L174" s="227" t="s">
        <v>263</v>
      </c>
      <c r="M174" s="45"/>
      <c r="N174" s="232" t="s">
        <v>1</v>
      </c>
      <c r="O174" s="233" t="s">
        <v>38</v>
      </c>
      <c r="P174" s="234">
        <f>I174+J174</f>
        <v>0</v>
      </c>
      <c r="Q174" s="234">
        <f>ROUND(I174*H174,2)</f>
        <v>0</v>
      </c>
      <c r="R174" s="234">
        <f>ROUND(J174*H174,2)</f>
        <v>0</v>
      </c>
      <c r="S174" s="92"/>
      <c r="T174" s="235">
        <f>S174*H174</f>
        <v>0</v>
      </c>
      <c r="U174" s="235">
        <v>0.00030945000000000001</v>
      </c>
      <c r="V174" s="235">
        <f>U174*H174</f>
        <v>0.178707375</v>
      </c>
      <c r="W174" s="235">
        <v>0</v>
      </c>
      <c r="X174" s="236">
        <f>W174*H174</f>
        <v>0</v>
      </c>
      <c r="Y174" s="39"/>
      <c r="Z174" s="39"/>
      <c r="AA174" s="39"/>
      <c r="AB174" s="39"/>
      <c r="AC174" s="39"/>
      <c r="AD174" s="39"/>
      <c r="AE174" s="39"/>
      <c r="AR174" s="237" t="s">
        <v>173</v>
      </c>
      <c r="AT174" s="237" t="s">
        <v>157</v>
      </c>
      <c r="AU174" s="237" t="s">
        <v>85</v>
      </c>
      <c r="AY174" s="18" t="s">
        <v>156</v>
      </c>
      <c r="BE174" s="238">
        <f>IF(O174="základní",K174,0)</f>
        <v>0</v>
      </c>
      <c r="BF174" s="238">
        <f>IF(O174="snížená",K174,0)</f>
        <v>0</v>
      </c>
      <c r="BG174" s="238">
        <f>IF(O174="zákl. přenesená",K174,0)</f>
        <v>0</v>
      </c>
      <c r="BH174" s="238">
        <f>IF(O174="sníž. přenesená",K174,0)</f>
        <v>0</v>
      </c>
      <c r="BI174" s="238">
        <f>IF(O174="nulová",K174,0)</f>
        <v>0</v>
      </c>
      <c r="BJ174" s="18" t="s">
        <v>83</v>
      </c>
      <c r="BK174" s="238">
        <f>ROUND(P174*H174,2)</f>
        <v>0</v>
      </c>
      <c r="BL174" s="18" t="s">
        <v>173</v>
      </c>
      <c r="BM174" s="237" t="s">
        <v>310</v>
      </c>
    </row>
    <row r="175" s="12" customFormat="1">
      <c r="A175" s="12"/>
      <c r="B175" s="239"/>
      <c r="C175" s="240"/>
      <c r="D175" s="241" t="s">
        <v>163</v>
      </c>
      <c r="E175" s="242" t="s">
        <v>1</v>
      </c>
      <c r="F175" s="243" t="s">
        <v>311</v>
      </c>
      <c r="G175" s="240"/>
      <c r="H175" s="244">
        <v>577.5</v>
      </c>
      <c r="I175" s="245"/>
      <c r="J175" s="245"/>
      <c r="K175" s="240"/>
      <c r="L175" s="240"/>
      <c r="M175" s="246"/>
      <c r="N175" s="247"/>
      <c r="O175" s="248"/>
      <c r="P175" s="248"/>
      <c r="Q175" s="248"/>
      <c r="R175" s="248"/>
      <c r="S175" s="248"/>
      <c r="T175" s="248"/>
      <c r="U175" s="248"/>
      <c r="V175" s="248"/>
      <c r="W175" s="248"/>
      <c r="X175" s="249"/>
      <c r="Y175" s="12"/>
      <c r="Z175" s="12"/>
      <c r="AA175" s="12"/>
      <c r="AB175" s="12"/>
      <c r="AC175" s="12"/>
      <c r="AD175" s="12"/>
      <c r="AE175" s="12"/>
      <c r="AT175" s="250" t="s">
        <v>163</v>
      </c>
      <c r="AU175" s="250" t="s">
        <v>85</v>
      </c>
      <c r="AV175" s="12" t="s">
        <v>85</v>
      </c>
      <c r="AW175" s="12" t="s">
        <v>5</v>
      </c>
      <c r="AX175" s="12" t="s">
        <v>83</v>
      </c>
      <c r="AY175" s="250" t="s">
        <v>156</v>
      </c>
    </row>
    <row r="176" s="2" customFormat="1" ht="24.15" customHeight="1">
      <c r="A176" s="39"/>
      <c r="B176" s="40"/>
      <c r="C176" s="264" t="s">
        <v>312</v>
      </c>
      <c r="D176" s="264" t="s">
        <v>291</v>
      </c>
      <c r="E176" s="265" t="s">
        <v>313</v>
      </c>
      <c r="F176" s="266" t="s">
        <v>314</v>
      </c>
      <c r="G176" s="267" t="s">
        <v>197</v>
      </c>
      <c r="H176" s="268">
        <v>577.5</v>
      </c>
      <c r="I176" s="269"/>
      <c r="J176" s="270"/>
      <c r="K176" s="271">
        <f>ROUND(P176*H176,2)</f>
        <v>0</v>
      </c>
      <c r="L176" s="266" t="s">
        <v>263</v>
      </c>
      <c r="M176" s="272"/>
      <c r="N176" s="273" t="s">
        <v>1</v>
      </c>
      <c r="O176" s="233" t="s">
        <v>38</v>
      </c>
      <c r="P176" s="234">
        <f>I176+J176</f>
        <v>0</v>
      </c>
      <c r="Q176" s="234">
        <f>ROUND(I176*H176,2)</f>
        <v>0</v>
      </c>
      <c r="R176" s="234">
        <f>ROUND(J176*H176,2)</f>
        <v>0</v>
      </c>
      <c r="S176" s="92"/>
      <c r="T176" s="235">
        <f>S176*H176</f>
        <v>0</v>
      </c>
      <c r="U176" s="235">
        <v>0.00020000000000000001</v>
      </c>
      <c r="V176" s="235">
        <f>U176*H176</f>
        <v>0.11550000000000001</v>
      </c>
      <c r="W176" s="235">
        <v>0</v>
      </c>
      <c r="X176" s="236">
        <f>W176*H176</f>
        <v>0</v>
      </c>
      <c r="Y176" s="39"/>
      <c r="Z176" s="39"/>
      <c r="AA176" s="39"/>
      <c r="AB176" s="39"/>
      <c r="AC176" s="39"/>
      <c r="AD176" s="39"/>
      <c r="AE176" s="39"/>
      <c r="AR176" s="237" t="s">
        <v>266</v>
      </c>
      <c r="AT176" s="237" t="s">
        <v>291</v>
      </c>
      <c r="AU176" s="237" t="s">
        <v>85</v>
      </c>
      <c r="AY176" s="18" t="s">
        <v>156</v>
      </c>
      <c r="BE176" s="238">
        <f>IF(O176="základní",K176,0)</f>
        <v>0</v>
      </c>
      <c r="BF176" s="238">
        <f>IF(O176="snížená",K176,0)</f>
        <v>0</v>
      </c>
      <c r="BG176" s="238">
        <f>IF(O176="zákl. přenesená",K176,0)</f>
        <v>0</v>
      </c>
      <c r="BH176" s="238">
        <f>IF(O176="sníž. přenesená",K176,0)</f>
        <v>0</v>
      </c>
      <c r="BI176" s="238">
        <f>IF(O176="nulová",K176,0)</f>
        <v>0</v>
      </c>
      <c r="BJ176" s="18" t="s">
        <v>83</v>
      </c>
      <c r="BK176" s="238">
        <f>ROUND(P176*H176,2)</f>
        <v>0</v>
      </c>
      <c r="BL176" s="18" t="s">
        <v>173</v>
      </c>
      <c r="BM176" s="237" t="s">
        <v>315</v>
      </c>
    </row>
    <row r="177" s="12" customFormat="1">
      <c r="A177" s="12"/>
      <c r="B177" s="239"/>
      <c r="C177" s="240"/>
      <c r="D177" s="241" t="s">
        <v>163</v>
      </c>
      <c r="E177" s="242" t="s">
        <v>1</v>
      </c>
      <c r="F177" s="243" t="s">
        <v>311</v>
      </c>
      <c r="G177" s="240"/>
      <c r="H177" s="244">
        <v>577.5</v>
      </c>
      <c r="I177" s="245"/>
      <c r="J177" s="245"/>
      <c r="K177" s="240"/>
      <c r="L177" s="240"/>
      <c r="M177" s="246"/>
      <c r="N177" s="247"/>
      <c r="O177" s="248"/>
      <c r="P177" s="248"/>
      <c r="Q177" s="248"/>
      <c r="R177" s="248"/>
      <c r="S177" s="248"/>
      <c r="T177" s="248"/>
      <c r="U177" s="248"/>
      <c r="V177" s="248"/>
      <c r="W177" s="248"/>
      <c r="X177" s="249"/>
      <c r="Y177" s="12"/>
      <c r="Z177" s="12"/>
      <c r="AA177" s="12"/>
      <c r="AB177" s="12"/>
      <c r="AC177" s="12"/>
      <c r="AD177" s="12"/>
      <c r="AE177" s="12"/>
      <c r="AT177" s="250" t="s">
        <v>163</v>
      </c>
      <c r="AU177" s="250" t="s">
        <v>85</v>
      </c>
      <c r="AV177" s="12" t="s">
        <v>85</v>
      </c>
      <c r="AW177" s="12" t="s">
        <v>5</v>
      </c>
      <c r="AX177" s="12" t="s">
        <v>83</v>
      </c>
      <c r="AY177" s="250" t="s">
        <v>156</v>
      </c>
    </row>
    <row r="178" s="2" customFormat="1" ht="24.15" customHeight="1">
      <c r="A178" s="39"/>
      <c r="B178" s="40"/>
      <c r="C178" s="225" t="s">
        <v>316</v>
      </c>
      <c r="D178" s="225" t="s">
        <v>157</v>
      </c>
      <c r="E178" s="226" t="s">
        <v>317</v>
      </c>
      <c r="F178" s="227" t="s">
        <v>318</v>
      </c>
      <c r="G178" s="228" t="s">
        <v>237</v>
      </c>
      <c r="H178" s="229">
        <v>8.25</v>
      </c>
      <c r="I178" s="230"/>
      <c r="J178" s="230"/>
      <c r="K178" s="231">
        <f>ROUND(P178*H178,2)</f>
        <v>0</v>
      </c>
      <c r="L178" s="227" t="s">
        <v>263</v>
      </c>
      <c r="M178" s="45"/>
      <c r="N178" s="232" t="s">
        <v>1</v>
      </c>
      <c r="O178" s="233" t="s">
        <v>38</v>
      </c>
      <c r="P178" s="234">
        <f>I178+J178</f>
        <v>0</v>
      </c>
      <c r="Q178" s="234">
        <f>ROUND(I178*H178,2)</f>
        <v>0</v>
      </c>
      <c r="R178" s="234">
        <f>ROUND(J178*H178,2)</f>
        <v>0</v>
      </c>
      <c r="S178" s="92"/>
      <c r="T178" s="235">
        <f>S178*H178</f>
        <v>0</v>
      </c>
      <c r="U178" s="235">
        <v>1.9199999999999999</v>
      </c>
      <c r="V178" s="235">
        <f>U178*H178</f>
        <v>15.84</v>
      </c>
      <c r="W178" s="235">
        <v>0</v>
      </c>
      <c r="X178" s="236">
        <f>W178*H178</f>
        <v>0</v>
      </c>
      <c r="Y178" s="39"/>
      <c r="Z178" s="39"/>
      <c r="AA178" s="39"/>
      <c r="AB178" s="39"/>
      <c r="AC178" s="39"/>
      <c r="AD178" s="39"/>
      <c r="AE178" s="39"/>
      <c r="AR178" s="237" t="s">
        <v>173</v>
      </c>
      <c r="AT178" s="237" t="s">
        <v>157</v>
      </c>
      <c r="AU178" s="237" t="s">
        <v>85</v>
      </c>
      <c r="AY178" s="18" t="s">
        <v>156</v>
      </c>
      <c r="BE178" s="238">
        <f>IF(O178="základní",K178,0)</f>
        <v>0</v>
      </c>
      <c r="BF178" s="238">
        <f>IF(O178="snížená",K178,0)</f>
        <v>0</v>
      </c>
      <c r="BG178" s="238">
        <f>IF(O178="zákl. přenesená",K178,0)</f>
        <v>0</v>
      </c>
      <c r="BH178" s="238">
        <f>IF(O178="sníž. přenesená",K178,0)</f>
        <v>0</v>
      </c>
      <c r="BI178" s="238">
        <f>IF(O178="nulová",K178,0)</f>
        <v>0</v>
      </c>
      <c r="BJ178" s="18" t="s">
        <v>83</v>
      </c>
      <c r="BK178" s="238">
        <f>ROUND(P178*H178,2)</f>
        <v>0</v>
      </c>
      <c r="BL178" s="18" t="s">
        <v>173</v>
      </c>
      <c r="BM178" s="237" t="s">
        <v>319</v>
      </c>
    </row>
    <row r="179" s="12" customFormat="1">
      <c r="A179" s="12"/>
      <c r="B179" s="239"/>
      <c r="C179" s="240"/>
      <c r="D179" s="241" t="s">
        <v>163</v>
      </c>
      <c r="E179" s="242" t="s">
        <v>1</v>
      </c>
      <c r="F179" s="243" t="s">
        <v>320</v>
      </c>
      <c r="G179" s="240"/>
      <c r="H179" s="244">
        <v>8.25</v>
      </c>
      <c r="I179" s="245"/>
      <c r="J179" s="245"/>
      <c r="K179" s="240"/>
      <c r="L179" s="240"/>
      <c r="M179" s="246"/>
      <c r="N179" s="247"/>
      <c r="O179" s="248"/>
      <c r="P179" s="248"/>
      <c r="Q179" s="248"/>
      <c r="R179" s="248"/>
      <c r="S179" s="248"/>
      <c r="T179" s="248"/>
      <c r="U179" s="248"/>
      <c r="V179" s="248"/>
      <c r="W179" s="248"/>
      <c r="X179" s="249"/>
      <c r="Y179" s="12"/>
      <c r="Z179" s="12"/>
      <c r="AA179" s="12"/>
      <c r="AB179" s="12"/>
      <c r="AC179" s="12"/>
      <c r="AD179" s="12"/>
      <c r="AE179" s="12"/>
      <c r="AT179" s="250" t="s">
        <v>163</v>
      </c>
      <c r="AU179" s="250" t="s">
        <v>85</v>
      </c>
      <c r="AV179" s="12" t="s">
        <v>85</v>
      </c>
      <c r="AW179" s="12" t="s">
        <v>5</v>
      </c>
      <c r="AX179" s="12" t="s">
        <v>83</v>
      </c>
      <c r="AY179" s="250" t="s">
        <v>156</v>
      </c>
    </row>
    <row r="180" s="2" customFormat="1" ht="24.15" customHeight="1">
      <c r="A180" s="39"/>
      <c r="B180" s="40"/>
      <c r="C180" s="225" t="s">
        <v>321</v>
      </c>
      <c r="D180" s="225" t="s">
        <v>157</v>
      </c>
      <c r="E180" s="226" t="s">
        <v>322</v>
      </c>
      <c r="F180" s="227" t="s">
        <v>323</v>
      </c>
      <c r="G180" s="228" t="s">
        <v>227</v>
      </c>
      <c r="H180" s="229">
        <v>275</v>
      </c>
      <c r="I180" s="230"/>
      <c r="J180" s="230"/>
      <c r="K180" s="231">
        <f>ROUND(P180*H180,2)</f>
        <v>0</v>
      </c>
      <c r="L180" s="227" t="s">
        <v>263</v>
      </c>
      <c r="M180" s="45"/>
      <c r="N180" s="232" t="s">
        <v>1</v>
      </c>
      <c r="O180" s="233" t="s">
        <v>38</v>
      </c>
      <c r="P180" s="234">
        <f>I180+J180</f>
        <v>0</v>
      </c>
      <c r="Q180" s="234">
        <f>ROUND(I180*H180,2)</f>
        <v>0</v>
      </c>
      <c r="R180" s="234">
        <f>ROUND(J180*H180,2)</f>
        <v>0</v>
      </c>
      <c r="S180" s="92"/>
      <c r="T180" s="235">
        <f>S180*H180</f>
        <v>0</v>
      </c>
      <c r="U180" s="235">
        <v>0.0011628000000000001</v>
      </c>
      <c r="V180" s="235">
        <f>U180*H180</f>
        <v>0.31977</v>
      </c>
      <c r="W180" s="235">
        <v>0</v>
      </c>
      <c r="X180" s="236">
        <f>W180*H180</f>
        <v>0</v>
      </c>
      <c r="Y180" s="39"/>
      <c r="Z180" s="39"/>
      <c r="AA180" s="39"/>
      <c r="AB180" s="39"/>
      <c r="AC180" s="39"/>
      <c r="AD180" s="39"/>
      <c r="AE180" s="39"/>
      <c r="AR180" s="237" t="s">
        <v>173</v>
      </c>
      <c r="AT180" s="237" t="s">
        <v>157</v>
      </c>
      <c r="AU180" s="237" t="s">
        <v>85</v>
      </c>
      <c r="AY180" s="18" t="s">
        <v>156</v>
      </c>
      <c r="BE180" s="238">
        <f>IF(O180="základní",K180,0)</f>
        <v>0</v>
      </c>
      <c r="BF180" s="238">
        <f>IF(O180="snížená",K180,0)</f>
        <v>0</v>
      </c>
      <c r="BG180" s="238">
        <f>IF(O180="zákl. přenesená",K180,0)</f>
        <v>0</v>
      </c>
      <c r="BH180" s="238">
        <f>IF(O180="sníž. přenesená",K180,0)</f>
        <v>0</v>
      </c>
      <c r="BI180" s="238">
        <f>IF(O180="nulová",K180,0)</f>
        <v>0</v>
      </c>
      <c r="BJ180" s="18" t="s">
        <v>83</v>
      </c>
      <c r="BK180" s="238">
        <f>ROUND(P180*H180,2)</f>
        <v>0</v>
      </c>
      <c r="BL180" s="18" t="s">
        <v>173</v>
      </c>
      <c r="BM180" s="237" t="s">
        <v>324</v>
      </c>
    </row>
    <row r="181" s="12" customFormat="1">
      <c r="A181" s="12"/>
      <c r="B181" s="239"/>
      <c r="C181" s="240"/>
      <c r="D181" s="241" t="s">
        <v>163</v>
      </c>
      <c r="E181" s="242" t="s">
        <v>1</v>
      </c>
      <c r="F181" s="243" t="s">
        <v>325</v>
      </c>
      <c r="G181" s="240"/>
      <c r="H181" s="244">
        <v>275</v>
      </c>
      <c r="I181" s="245"/>
      <c r="J181" s="245"/>
      <c r="K181" s="240"/>
      <c r="L181" s="240"/>
      <c r="M181" s="246"/>
      <c r="N181" s="247"/>
      <c r="O181" s="248"/>
      <c r="P181" s="248"/>
      <c r="Q181" s="248"/>
      <c r="R181" s="248"/>
      <c r="S181" s="248"/>
      <c r="T181" s="248"/>
      <c r="U181" s="248"/>
      <c r="V181" s="248"/>
      <c r="W181" s="248"/>
      <c r="X181" s="249"/>
      <c r="Y181" s="12"/>
      <c r="Z181" s="12"/>
      <c r="AA181" s="12"/>
      <c r="AB181" s="12"/>
      <c r="AC181" s="12"/>
      <c r="AD181" s="12"/>
      <c r="AE181" s="12"/>
      <c r="AT181" s="250" t="s">
        <v>163</v>
      </c>
      <c r="AU181" s="250" t="s">
        <v>85</v>
      </c>
      <c r="AV181" s="12" t="s">
        <v>85</v>
      </c>
      <c r="AW181" s="12" t="s">
        <v>5</v>
      </c>
      <c r="AX181" s="12" t="s">
        <v>83</v>
      </c>
      <c r="AY181" s="250" t="s">
        <v>156</v>
      </c>
    </row>
    <row r="182" s="11" customFormat="1" ht="22.8" customHeight="1">
      <c r="A182" s="11"/>
      <c r="B182" s="210"/>
      <c r="C182" s="211"/>
      <c r="D182" s="212" t="s">
        <v>74</v>
      </c>
      <c r="E182" s="262" t="s">
        <v>168</v>
      </c>
      <c r="F182" s="262" t="s">
        <v>326</v>
      </c>
      <c r="G182" s="211"/>
      <c r="H182" s="211"/>
      <c r="I182" s="214"/>
      <c r="J182" s="214"/>
      <c r="K182" s="263">
        <f>BK182</f>
        <v>0</v>
      </c>
      <c r="L182" s="211"/>
      <c r="M182" s="216"/>
      <c r="N182" s="217"/>
      <c r="O182" s="218"/>
      <c r="P182" s="218"/>
      <c r="Q182" s="219">
        <f>SUM(Q183:Q192)</f>
        <v>0</v>
      </c>
      <c r="R182" s="219">
        <f>SUM(R183:R192)</f>
        <v>0</v>
      </c>
      <c r="S182" s="218"/>
      <c r="T182" s="220">
        <f>SUM(T183:T192)</f>
        <v>0</v>
      </c>
      <c r="U182" s="218"/>
      <c r="V182" s="220">
        <f>SUM(V183:V192)</f>
        <v>51.467651000000004</v>
      </c>
      <c r="W182" s="218"/>
      <c r="X182" s="221">
        <f>SUM(X183:X192)</f>
        <v>0</v>
      </c>
      <c r="Y182" s="11"/>
      <c r="Z182" s="11"/>
      <c r="AA182" s="11"/>
      <c r="AB182" s="11"/>
      <c r="AC182" s="11"/>
      <c r="AD182" s="11"/>
      <c r="AE182" s="11"/>
      <c r="AR182" s="222" t="s">
        <v>83</v>
      </c>
      <c r="AT182" s="223" t="s">
        <v>74</v>
      </c>
      <c r="AU182" s="223" t="s">
        <v>83</v>
      </c>
      <c r="AY182" s="222" t="s">
        <v>156</v>
      </c>
      <c r="BK182" s="224">
        <f>SUM(BK183:BK192)</f>
        <v>0</v>
      </c>
    </row>
    <row r="183" s="2" customFormat="1" ht="24.15" customHeight="1">
      <c r="A183" s="39"/>
      <c r="B183" s="40"/>
      <c r="C183" s="225" t="s">
        <v>327</v>
      </c>
      <c r="D183" s="225" t="s">
        <v>157</v>
      </c>
      <c r="E183" s="226" t="s">
        <v>328</v>
      </c>
      <c r="F183" s="227" t="s">
        <v>329</v>
      </c>
      <c r="G183" s="228" t="s">
        <v>227</v>
      </c>
      <c r="H183" s="229">
        <v>22.5</v>
      </c>
      <c r="I183" s="230"/>
      <c r="J183" s="230"/>
      <c r="K183" s="231">
        <f>ROUND(P183*H183,2)</f>
        <v>0</v>
      </c>
      <c r="L183" s="227" t="s">
        <v>198</v>
      </c>
      <c r="M183" s="45"/>
      <c r="N183" s="232" t="s">
        <v>1</v>
      </c>
      <c r="O183" s="233" t="s">
        <v>38</v>
      </c>
      <c r="P183" s="234">
        <f>I183+J183</f>
        <v>0</v>
      </c>
      <c r="Q183" s="234">
        <f>ROUND(I183*H183,2)</f>
        <v>0</v>
      </c>
      <c r="R183" s="234">
        <f>ROUND(J183*H183,2)</f>
        <v>0</v>
      </c>
      <c r="S183" s="92"/>
      <c r="T183" s="235">
        <f>S183*H183</f>
        <v>0</v>
      </c>
      <c r="U183" s="235">
        <v>0.29757</v>
      </c>
      <c r="V183" s="235">
        <f>U183*H183</f>
        <v>6.6953250000000004</v>
      </c>
      <c r="W183" s="235">
        <v>0</v>
      </c>
      <c r="X183" s="236">
        <f>W183*H183</f>
        <v>0</v>
      </c>
      <c r="Y183" s="39"/>
      <c r="Z183" s="39"/>
      <c r="AA183" s="39"/>
      <c r="AB183" s="39"/>
      <c r="AC183" s="39"/>
      <c r="AD183" s="39"/>
      <c r="AE183" s="39"/>
      <c r="AR183" s="237" t="s">
        <v>173</v>
      </c>
      <c r="AT183" s="237" t="s">
        <v>157</v>
      </c>
      <c r="AU183" s="237" t="s">
        <v>85</v>
      </c>
      <c r="AY183" s="18" t="s">
        <v>156</v>
      </c>
      <c r="BE183" s="238">
        <f>IF(O183="základní",K183,0)</f>
        <v>0</v>
      </c>
      <c r="BF183" s="238">
        <f>IF(O183="snížená",K183,0)</f>
        <v>0</v>
      </c>
      <c r="BG183" s="238">
        <f>IF(O183="zákl. přenesená",K183,0)</f>
        <v>0</v>
      </c>
      <c r="BH183" s="238">
        <f>IF(O183="sníž. přenesená",K183,0)</f>
        <v>0</v>
      </c>
      <c r="BI183" s="238">
        <f>IF(O183="nulová",K183,0)</f>
        <v>0</v>
      </c>
      <c r="BJ183" s="18" t="s">
        <v>83</v>
      </c>
      <c r="BK183" s="238">
        <f>ROUND(P183*H183,2)</f>
        <v>0</v>
      </c>
      <c r="BL183" s="18" t="s">
        <v>173</v>
      </c>
      <c r="BM183" s="237" t="s">
        <v>330</v>
      </c>
    </row>
    <row r="184" s="2" customFormat="1" ht="24.15" customHeight="1">
      <c r="A184" s="39"/>
      <c r="B184" s="40"/>
      <c r="C184" s="264" t="s">
        <v>331</v>
      </c>
      <c r="D184" s="264" t="s">
        <v>291</v>
      </c>
      <c r="E184" s="265" t="s">
        <v>332</v>
      </c>
      <c r="F184" s="266" t="s">
        <v>333</v>
      </c>
      <c r="G184" s="267" t="s">
        <v>334</v>
      </c>
      <c r="H184" s="268">
        <v>128.58799999999999</v>
      </c>
      <c r="I184" s="269"/>
      <c r="J184" s="270"/>
      <c r="K184" s="271">
        <f>ROUND(P184*H184,2)</f>
        <v>0</v>
      </c>
      <c r="L184" s="266" t="s">
        <v>198</v>
      </c>
      <c r="M184" s="272"/>
      <c r="N184" s="273" t="s">
        <v>1</v>
      </c>
      <c r="O184" s="233" t="s">
        <v>38</v>
      </c>
      <c r="P184" s="234">
        <f>I184+J184</f>
        <v>0</v>
      </c>
      <c r="Q184" s="234">
        <f>ROUND(I184*H184,2)</f>
        <v>0</v>
      </c>
      <c r="R184" s="234">
        <f>ROUND(J184*H184,2)</f>
        <v>0</v>
      </c>
      <c r="S184" s="92"/>
      <c r="T184" s="235">
        <f>S184*H184</f>
        <v>0</v>
      </c>
      <c r="U184" s="235">
        <v>0.071999999999999995</v>
      </c>
      <c r="V184" s="235">
        <f>U184*H184</f>
        <v>9.2583359999999981</v>
      </c>
      <c r="W184" s="235">
        <v>0</v>
      </c>
      <c r="X184" s="236">
        <f>W184*H184</f>
        <v>0</v>
      </c>
      <c r="Y184" s="39"/>
      <c r="Z184" s="39"/>
      <c r="AA184" s="39"/>
      <c r="AB184" s="39"/>
      <c r="AC184" s="39"/>
      <c r="AD184" s="39"/>
      <c r="AE184" s="39"/>
      <c r="AR184" s="237" t="s">
        <v>266</v>
      </c>
      <c r="AT184" s="237" t="s">
        <v>291</v>
      </c>
      <c r="AU184" s="237" t="s">
        <v>85</v>
      </c>
      <c r="AY184" s="18" t="s">
        <v>156</v>
      </c>
      <c r="BE184" s="238">
        <f>IF(O184="základní",K184,0)</f>
        <v>0</v>
      </c>
      <c r="BF184" s="238">
        <f>IF(O184="snížená",K184,0)</f>
        <v>0</v>
      </c>
      <c r="BG184" s="238">
        <f>IF(O184="zákl. přenesená",K184,0)</f>
        <v>0</v>
      </c>
      <c r="BH184" s="238">
        <f>IF(O184="sníž. přenesená",K184,0)</f>
        <v>0</v>
      </c>
      <c r="BI184" s="238">
        <f>IF(O184="nulová",K184,0)</f>
        <v>0</v>
      </c>
      <c r="BJ184" s="18" t="s">
        <v>83</v>
      </c>
      <c r="BK184" s="238">
        <f>ROUND(P184*H184,2)</f>
        <v>0</v>
      </c>
      <c r="BL184" s="18" t="s">
        <v>173</v>
      </c>
      <c r="BM184" s="237" t="s">
        <v>335</v>
      </c>
    </row>
    <row r="185" s="12" customFormat="1">
      <c r="A185" s="12"/>
      <c r="B185" s="239"/>
      <c r="C185" s="240"/>
      <c r="D185" s="241" t="s">
        <v>163</v>
      </c>
      <c r="E185" s="242" t="s">
        <v>1</v>
      </c>
      <c r="F185" s="243" t="s">
        <v>336</v>
      </c>
      <c r="G185" s="240"/>
      <c r="H185" s="244">
        <v>128.58799999999999</v>
      </c>
      <c r="I185" s="245"/>
      <c r="J185" s="245"/>
      <c r="K185" s="240"/>
      <c r="L185" s="240"/>
      <c r="M185" s="246"/>
      <c r="N185" s="247"/>
      <c r="O185" s="248"/>
      <c r="P185" s="248"/>
      <c r="Q185" s="248"/>
      <c r="R185" s="248"/>
      <c r="S185" s="248"/>
      <c r="T185" s="248"/>
      <c r="U185" s="248"/>
      <c r="V185" s="248"/>
      <c r="W185" s="248"/>
      <c r="X185" s="249"/>
      <c r="Y185" s="12"/>
      <c r="Z185" s="12"/>
      <c r="AA185" s="12"/>
      <c r="AB185" s="12"/>
      <c r="AC185" s="12"/>
      <c r="AD185" s="12"/>
      <c r="AE185" s="12"/>
      <c r="AT185" s="250" t="s">
        <v>163</v>
      </c>
      <c r="AU185" s="250" t="s">
        <v>85</v>
      </c>
      <c r="AV185" s="12" t="s">
        <v>85</v>
      </c>
      <c r="AW185" s="12" t="s">
        <v>5</v>
      </c>
      <c r="AX185" s="12" t="s">
        <v>83</v>
      </c>
      <c r="AY185" s="250" t="s">
        <v>156</v>
      </c>
    </row>
    <row r="186" s="2" customFormat="1" ht="33" customHeight="1">
      <c r="A186" s="39"/>
      <c r="B186" s="40"/>
      <c r="C186" s="225" t="s">
        <v>337</v>
      </c>
      <c r="D186" s="225" t="s">
        <v>157</v>
      </c>
      <c r="E186" s="226" t="s">
        <v>338</v>
      </c>
      <c r="F186" s="227" t="s">
        <v>339</v>
      </c>
      <c r="G186" s="228" t="s">
        <v>227</v>
      </c>
      <c r="H186" s="229">
        <v>61</v>
      </c>
      <c r="I186" s="230"/>
      <c r="J186" s="230"/>
      <c r="K186" s="231">
        <f>ROUND(P186*H186,2)</f>
        <v>0</v>
      </c>
      <c r="L186" s="227" t="s">
        <v>198</v>
      </c>
      <c r="M186" s="45"/>
      <c r="N186" s="232" t="s">
        <v>1</v>
      </c>
      <c r="O186" s="233" t="s">
        <v>38</v>
      </c>
      <c r="P186" s="234">
        <f>I186+J186</f>
        <v>0</v>
      </c>
      <c r="Q186" s="234">
        <f>ROUND(I186*H186,2)</f>
        <v>0</v>
      </c>
      <c r="R186" s="234">
        <f>ROUND(J186*H186,2)</f>
        <v>0</v>
      </c>
      <c r="S186" s="92"/>
      <c r="T186" s="235">
        <f>S186*H186</f>
        <v>0</v>
      </c>
      <c r="U186" s="235">
        <v>0</v>
      </c>
      <c r="V186" s="235">
        <f>U186*H186</f>
        <v>0</v>
      </c>
      <c r="W186" s="235">
        <v>0</v>
      </c>
      <c r="X186" s="236">
        <f>W186*H186</f>
        <v>0</v>
      </c>
      <c r="Y186" s="39"/>
      <c r="Z186" s="39"/>
      <c r="AA186" s="39"/>
      <c r="AB186" s="39"/>
      <c r="AC186" s="39"/>
      <c r="AD186" s="39"/>
      <c r="AE186" s="39"/>
      <c r="AR186" s="237" t="s">
        <v>173</v>
      </c>
      <c r="AT186" s="237" t="s">
        <v>157</v>
      </c>
      <c r="AU186" s="237" t="s">
        <v>85</v>
      </c>
      <c r="AY186" s="18" t="s">
        <v>156</v>
      </c>
      <c r="BE186" s="238">
        <f>IF(O186="základní",K186,0)</f>
        <v>0</v>
      </c>
      <c r="BF186" s="238">
        <f>IF(O186="snížená",K186,0)</f>
        <v>0</v>
      </c>
      <c r="BG186" s="238">
        <f>IF(O186="zákl. přenesená",K186,0)</f>
        <v>0</v>
      </c>
      <c r="BH186" s="238">
        <f>IF(O186="sníž. přenesená",K186,0)</f>
        <v>0</v>
      </c>
      <c r="BI186" s="238">
        <f>IF(O186="nulová",K186,0)</f>
        <v>0</v>
      </c>
      <c r="BJ186" s="18" t="s">
        <v>83</v>
      </c>
      <c r="BK186" s="238">
        <f>ROUND(P186*H186,2)</f>
        <v>0</v>
      </c>
      <c r="BL186" s="18" t="s">
        <v>173</v>
      </c>
      <c r="BM186" s="237" t="s">
        <v>340</v>
      </c>
    </row>
    <row r="187" s="12" customFormat="1">
      <c r="A187" s="12"/>
      <c r="B187" s="239"/>
      <c r="C187" s="240"/>
      <c r="D187" s="241" t="s">
        <v>163</v>
      </c>
      <c r="E187" s="242" t="s">
        <v>1</v>
      </c>
      <c r="F187" s="243" t="s">
        <v>341</v>
      </c>
      <c r="G187" s="240"/>
      <c r="H187" s="244">
        <v>61</v>
      </c>
      <c r="I187" s="245"/>
      <c r="J187" s="245"/>
      <c r="K187" s="240"/>
      <c r="L187" s="240"/>
      <c r="M187" s="246"/>
      <c r="N187" s="247"/>
      <c r="O187" s="248"/>
      <c r="P187" s="248"/>
      <c r="Q187" s="248"/>
      <c r="R187" s="248"/>
      <c r="S187" s="248"/>
      <c r="T187" s="248"/>
      <c r="U187" s="248"/>
      <c r="V187" s="248"/>
      <c r="W187" s="248"/>
      <c r="X187" s="249"/>
      <c r="Y187" s="12"/>
      <c r="Z187" s="12"/>
      <c r="AA187" s="12"/>
      <c r="AB187" s="12"/>
      <c r="AC187" s="12"/>
      <c r="AD187" s="12"/>
      <c r="AE187" s="12"/>
      <c r="AT187" s="250" t="s">
        <v>163</v>
      </c>
      <c r="AU187" s="250" t="s">
        <v>85</v>
      </c>
      <c r="AV187" s="12" t="s">
        <v>85</v>
      </c>
      <c r="AW187" s="12" t="s">
        <v>5</v>
      </c>
      <c r="AX187" s="12" t="s">
        <v>83</v>
      </c>
      <c r="AY187" s="250" t="s">
        <v>156</v>
      </c>
    </row>
    <row r="188" s="2" customFormat="1" ht="24.15" customHeight="1">
      <c r="A188" s="39"/>
      <c r="B188" s="40"/>
      <c r="C188" s="264" t="s">
        <v>342</v>
      </c>
      <c r="D188" s="264" t="s">
        <v>291</v>
      </c>
      <c r="E188" s="265" t="s">
        <v>343</v>
      </c>
      <c r="F188" s="266" t="s">
        <v>344</v>
      </c>
      <c r="G188" s="267" t="s">
        <v>334</v>
      </c>
      <c r="H188" s="268">
        <v>1</v>
      </c>
      <c r="I188" s="269"/>
      <c r="J188" s="270"/>
      <c r="K188" s="271">
        <f>ROUND(P188*H188,2)</f>
        <v>0</v>
      </c>
      <c r="L188" s="266" t="s">
        <v>198</v>
      </c>
      <c r="M188" s="272"/>
      <c r="N188" s="273" t="s">
        <v>1</v>
      </c>
      <c r="O188" s="233" t="s">
        <v>38</v>
      </c>
      <c r="P188" s="234">
        <f>I188+J188</f>
        <v>0</v>
      </c>
      <c r="Q188" s="234">
        <f>ROUND(I188*H188,2)</f>
        <v>0</v>
      </c>
      <c r="R188" s="234">
        <f>ROUND(J188*H188,2)</f>
        <v>0</v>
      </c>
      <c r="S188" s="92"/>
      <c r="T188" s="235">
        <f>S188*H188</f>
        <v>0</v>
      </c>
      <c r="U188" s="235">
        <v>0.099220000000000003</v>
      </c>
      <c r="V188" s="235">
        <f>U188*H188</f>
        <v>0.099220000000000003</v>
      </c>
      <c r="W188" s="235">
        <v>0</v>
      </c>
      <c r="X188" s="236">
        <f>W188*H188</f>
        <v>0</v>
      </c>
      <c r="Y188" s="39"/>
      <c r="Z188" s="39"/>
      <c r="AA188" s="39"/>
      <c r="AB188" s="39"/>
      <c r="AC188" s="39"/>
      <c r="AD188" s="39"/>
      <c r="AE188" s="39"/>
      <c r="AR188" s="237" t="s">
        <v>266</v>
      </c>
      <c r="AT188" s="237" t="s">
        <v>291</v>
      </c>
      <c r="AU188" s="237" t="s">
        <v>85</v>
      </c>
      <c r="AY188" s="18" t="s">
        <v>156</v>
      </c>
      <c r="BE188" s="238">
        <f>IF(O188="základní",K188,0)</f>
        <v>0</v>
      </c>
      <c r="BF188" s="238">
        <f>IF(O188="snížená",K188,0)</f>
        <v>0</v>
      </c>
      <c r="BG188" s="238">
        <f>IF(O188="zákl. přenesená",K188,0)</f>
        <v>0</v>
      </c>
      <c r="BH188" s="238">
        <f>IF(O188="sníž. přenesená",K188,0)</f>
        <v>0</v>
      </c>
      <c r="BI188" s="238">
        <f>IF(O188="nulová",K188,0)</f>
        <v>0</v>
      </c>
      <c r="BJ188" s="18" t="s">
        <v>83</v>
      </c>
      <c r="BK188" s="238">
        <f>ROUND(P188*H188,2)</f>
        <v>0</v>
      </c>
      <c r="BL188" s="18" t="s">
        <v>173</v>
      </c>
      <c r="BM188" s="237" t="s">
        <v>345</v>
      </c>
    </row>
    <row r="189" s="2" customFormat="1">
      <c r="A189" s="39"/>
      <c r="B189" s="40"/>
      <c r="C189" s="41"/>
      <c r="D189" s="241" t="s">
        <v>346</v>
      </c>
      <c r="E189" s="41"/>
      <c r="F189" s="274" t="s">
        <v>347</v>
      </c>
      <c r="G189" s="41"/>
      <c r="H189" s="41"/>
      <c r="I189" s="275"/>
      <c r="J189" s="275"/>
      <c r="K189" s="41"/>
      <c r="L189" s="41"/>
      <c r="M189" s="45"/>
      <c r="N189" s="276"/>
      <c r="O189" s="277"/>
      <c r="P189" s="92"/>
      <c r="Q189" s="92"/>
      <c r="R189" s="92"/>
      <c r="S189" s="92"/>
      <c r="T189" s="92"/>
      <c r="U189" s="92"/>
      <c r="V189" s="92"/>
      <c r="W189" s="92"/>
      <c r="X189" s="93"/>
      <c r="Y189" s="39"/>
      <c r="Z189" s="39"/>
      <c r="AA189" s="39"/>
      <c r="AB189" s="39"/>
      <c r="AC189" s="39"/>
      <c r="AD189" s="39"/>
      <c r="AE189" s="39"/>
      <c r="AT189" s="18" t="s">
        <v>346</v>
      </c>
      <c r="AU189" s="18" t="s">
        <v>85</v>
      </c>
    </row>
    <row r="190" s="2" customFormat="1" ht="24.15" customHeight="1">
      <c r="A190" s="39"/>
      <c r="B190" s="40"/>
      <c r="C190" s="225" t="s">
        <v>348</v>
      </c>
      <c r="D190" s="225" t="s">
        <v>157</v>
      </c>
      <c r="E190" s="226" t="s">
        <v>349</v>
      </c>
      <c r="F190" s="227" t="s">
        <v>350</v>
      </c>
      <c r="G190" s="228" t="s">
        <v>334</v>
      </c>
      <c r="H190" s="229">
        <v>1</v>
      </c>
      <c r="I190" s="230"/>
      <c r="J190" s="230"/>
      <c r="K190" s="231">
        <f>ROUND(P190*H190,2)</f>
        <v>0</v>
      </c>
      <c r="L190" s="227" t="s">
        <v>198</v>
      </c>
      <c r="M190" s="45"/>
      <c r="N190" s="232" t="s">
        <v>1</v>
      </c>
      <c r="O190" s="233" t="s">
        <v>38</v>
      </c>
      <c r="P190" s="234">
        <f>I190+J190</f>
        <v>0</v>
      </c>
      <c r="Q190" s="234">
        <f>ROUND(I190*H190,2)</f>
        <v>0</v>
      </c>
      <c r="R190" s="234">
        <f>ROUND(J190*H190,2)</f>
        <v>0</v>
      </c>
      <c r="S190" s="92"/>
      <c r="T190" s="235">
        <f>S190*H190</f>
        <v>0</v>
      </c>
      <c r="U190" s="235">
        <v>0</v>
      </c>
      <c r="V190" s="235">
        <f>U190*H190</f>
        <v>0</v>
      </c>
      <c r="W190" s="235">
        <v>0</v>
      </c>
      <c r="X190" s="236">
        <f>W190*H190</f>
        <v>0</v>
      </c>
      <c r="Y190" s="39"/>
      <c r="Z190" s="39"/>
      <c r="AA190" s="39"/>
      <c r="AB190" s="39"/>
      <c r="AC190" s="39"/>
      <c r="AD190" s="39"/>
      <c r="AE190" s="39"/>
      <c r="AR190" s="237" t="s">
        <v>173</v>
      </c>
      <c r="AT190" s="237" t="s">
        <v>157</v>
      </c>
      <c r="AU190" s="237" t="s">
        <v>85</v>
      </c>
      <c r="AY190" s="18" t="s">
        <v>156</v>
      </c>
      <c r="BE190" s="238">
        <f>IF(O190="základní",K190,0)</f>
        <v>0</v>
      </c>
      <c r="BF190" s="238">
        <f>IF(O190="snížená",K190,0)</f>
        <v>0</v>
      </c>
      <c r="BG190" s="238">
        <f>IF(O190="zákl. přenesená",K190,0)</f>
        <v>0</v>
      </c>
      <c r="BH190" s="238">
        <f>IF(O190="sníž. přenesená",K190,0)</f>
        <v>0</v>
      </c>
      <c r="BI190" s="238">
        <f>IF(O190="nulová",K190,0)</f>
        <v>0</v>
      </c>
      <c r="BJ190" s="18" t="s">
        <v>83</v>
      </c>
      <c r="BK190" s="238">
        <f>ROUND(P190*H190,2)</f>
        <v>0</v>
      </c>
      <c r="BL190" s="18" t="s">
        <v>173</v>
      </c>
      <c r="BM190" s="237" t="s">
        <v>351</v>
      </c>
    </row>
    <row r="191" s="2" customFormat="1" ht="33" customHeight="1">
      <c r="A191" s="39"/>
      <c r="B191" s="40"/>
      <c r="C191" s="225" t="s">
        <v>352</v>
      </c>
      <c r="D191" s="225" t="s">
        <v>157</v>
      </c>
      <c r="E191" s="226" t="s">
        <v>353</v>
      </c>
      <c r="F191" s="227" t="s">
        <v>354</v>
      </c>
      <c r="G191" s="228" t="s">
        <v>197</v>
      </c>
      <c r="H191" s="229">
        <v>61</v>
      </c>
      <c r="I191" s="230"/>
      <c r="J191" s="230"/>
      <c r="K191" s="231">
        <f>ROUND(P191*H191,2)</f>
        <v>0</v>
      </c>
      <c r="L191" s="227" t="s">
        <v>198</v>
      </c>
      <c r="M191" s="45"/>
      <c r="N191" s="232" t="s">
        <v>1</v>
      </c>
      <c r="O191" s="233" t="s">
        <v>38</v>
      </c>
      <c r="P191" s="234">
        <f>I191+J191</f>
        <v>0</v>
      </c>
      <c r="Q191" s="234">
        <f>ROUND(I191*H191,2)</f>
        <v>0</v>
      </c>
      <c r="R191" s="234">
        <f>ROUND(J191*H191,2)</f>
        <v>0</v>
      </c>
      <c r="S191" s="92"/>
      <c r="T191" s="235">
        <f>S191*H191</f>
        <v>0</v>
      </c>
      <c r="U191" s="235">
        <v>0.58057000000000003</v>
      </c>
      <c r="V191" s="235">
        <f>U191*H191</f>
        <v>35.414770000000004</v>
      </c>
      <c r="W191" s="235">
        <v>0</v>
      </c>
      <c r="X191" s="236">
        <f>W191*H191</f>
        <v>0</v>
      </c>
      <c r="Y191" s="39"/>
      <c r="Z191" s="39"/>
      <c r="AA191" s="39"/>
      <c r="AB191" s="39"/>
      <c r="AC191" s="39"/>
      <c r="AD191" s="39"/>
      <c r="AE191" s="39"/>
      <c r="AR191" s="237" t="s">
        <v>173</v>
      </c>
      <c r="AT191" s="237" t="s">
        <v>157</v>
      </c>
      <c r="AU191" s="237" t="s">
        <v>85</v>
      </c>
      <c r="AY191" s="18" t="s">
        <v>156</v>
      </c>
      <c r="BE191" s="238">
        <f>IF(O191="základní",K191,0)</f>
        <v>0</v>
      </c>
      <c r="BF191" s="238">
        <f>IF(O191="snížená",K191,0)</f>
        <v>0</v>
      </c>
      <c r="BG191" s="238">
        <f>IF(O191="zákl. přenesená",K191,0)</f>
        <v>0</v>
      </c>
      <c r="BH191" s="238">
        <f>IF(O191="sníž. přenesená",K191,0)</f>
        <v>0</v>
      </c>
      <c r="BI191" s="238">
        <f>IF(O191="nulová",K191,0)</f>
        <v>0</v>
      </c>
      <c r="BJ191" s="18" t="s">
        <v>83</v>
      </c>
      <c r="BK191" s="238">
        <f>ROUND(P191*H191,2)</f>
        <v>0</v>
      </c>
      <c r="BL191" s="18" t="s">
        <v>173</v>
      </c>
      <c r="BM191" s="237" t="s">
        <v>355</v>
      </c>
    </row>
    <row r="192" s="12" customFormat="1">
      <c r="A192" s="12"/>
      <c r="B192" s="239"/>
      <c r="C192" s="240"/>
      <c r="D192" s="241" t="s">
        <v>163</v>
      </c>
      <c r="E192" s="242" t="s">
        <v>1</v>
      </c>
      <c r="F192" s="243" t="s">
        <v>341</v>
      </c>
      <c r="G192" s="240"/>
      <c r="H192" s="244">
        <v>61</v>
      </c>
      <c r="I192" s="245"/>
      <c r="J192" s="245"/>
      <c r="K192" s="240"/>
      <c r="L192" s="240"/>
      <c r="M192" s="246"/>
      <c r="N192" s="247"/>
      <c r="O192" s="248"/>
      <c r="P192" s="248"/>
      <c r="Q192" s="248"/>
      <c r="R192" s="248"/>
      <c r="S192" s="248"/>
      <c r="T192" s="248"/>
      <c r="U192" s="248"/>
      <c r="V192" s="248"/>
      <c r="W192" s="248"/>
      <c r="X192" s="249"/>
      <c r="Y192" s="12"/>
      <c r="Z192" s="12"/>
      <c r="AA192" s="12"/>
      <c r="AB192" s="12"/>
      <c r="AC192" s="12"/>
      <c r="AD192" s="12"/>
      <c r="AE192" s="12"/>
      <c r="AT192" s="250" t="s">
        <v>163</v>
      </c>
      <c r="AU192" s="250" t="s">
        <v>85</v>
      </c>
      <c r="AV192" s="12" t="s">
        <v>85</v>
      </c>
      <c r="AW192" s="12" t="s">
        <v>5</v>
      </c>
      <c r="AX192" s="12" t="s">
        <v>83</v>
      </c>
      <c r="AY192" s="250" t="s">
        <v>156</v>
      </c>
    </row>
    <row r="193" s="11" customFormat="1" ht="22.8" customHeight="1">
      <c r="A193" s="11"/>
      <c r="B193" s="210"/>
      <c r="C193" s="211"/>
      <c r="D193" s="212" t="s">
        <v>74</v>
      </c>
      <c r="E193" s="262" t="s">
        <v>155</v>
      </c>
      <c r="F193" s="262" t="s">
        <v>356</v>
      </c>
      <c r="G193" s="211"/>
      <c r="H193" s="211"/>
      <c r="I193" s="214"/>
      <c r="J193" s="214"/>
      <c r="K193" s="263">
        <f>BK193</f>
        <v>0</v>
      </c>
      <c r="L193" s="211"/>
      <c r="M193" s="216"/>
      <c r="N193" s="217"/>
      <c r="O193" s="218"/>
      <c r="P193" s="218"/>
      <c r="Q193" s="219">
        <f>SUM(Q194:Q233)</f>
        <v>0</v>
      </c>
      <c r="R193" s="219">
        <f>SUM(R194:R233)</f>
        <v>0</v>
      </c>
      <c r="S193" s="218"/>
      <c r="T193" s="220">
        <f>SUM(T194:T233)</f>
        <v>0</v>
      </c>
      <c r="U193" s="218"/>
      <c r="V193" s="220">
        <f>SUM(V194:V233)</f>
        <v>3858.9965499999998</v>
      </c>
      <c r="W193" s="218"/>
      <c r="X193" s="221">
        <f>SUM(X194:X233)</f>
        <v>0</v>
      </c>
      <c r="Y193" s="11"/>
      <c r="Z193" s="11"/>
      <c r="AA193" s="11"/>
      <c r="AB193" s="11"/>
      <c r="AC193" s="11"/>
      <c r="AD193" s="11"/>
      <c r="AE193" s="11"/>
      <c r="AR193" s="222" t="s">
        <v>83</v>
      </c>
      <c r="AT193" s="223" t="s">
        <v>74</v>
      </c>
      <c r="AU193" s="223" t="s">
        <v>83</v>
      </c>
      <c r="AY193" s="222" t="s">
        <v>156</v>
      </c>
      <c r="BK193" s="224">
        <f>SUM(BK194:BK233)</f>
        <v>0</v>
      </c>
    </row>
    <row r="194" s="2" customFormat="1" ht="37.8" customHeight="1">
      <c r="A194" s="39"/>
      <c r="B194" s="40"/>
      <c r="C194" s="225" t="s">
        <v>357</v>
      </c>
      <c r="D194" s="225" t="s">
        <v>157</v>
      </c>
      <c r="E194" s="226" t="s">
        <v>358</v>
      </c>
      <c r="F194" s="227" t="s">
        <v>359</v>
      </c>
      <c r="G194" s="228" t="s">
        <v>197</v>
      </c>
      <c r="H194" s="229">
        <v>4427</v>
      </c>
      <c r="I194" s="230"/>
      <c r="J194" s="230"/>
      <c r="K194" s="231">
        <f>ROUND(P194*H194,2)</f>
        <v>0</v>
      </c>
      <c r="L194" s="227" t="s">
        <v>218</v>
      </c>
      <c r="M194" s="45"/>
      <c r="N194" s="232" t="s">
        <v>1</v>
      </c>
      <c r="O194" s="233" t="s">
        <v>38</v>
      </c>
      <c r="P194" s="234">
        <f>I194+J194</f>
        <v>0</v>
      </c>
      <c r="Q194" s="234">
        <f>ROUND(I194*H194,2)</f>
        <v>0</v>
      </c>
      <c r="R194" s="234">
        <f>ROUND(J194*H194,2)</f>
        <v>0</v>
      </c>
      <c r="S194" s="92"/>
      <c r="T194" s="235">
        <f>S194*H194</f>
        <v>0</v>
      </c>
      <c r="U194" s="235">
        <v>0</v>
      </c>
      <c r="V194" s="235">
        <f>U194*H194</f>
        <v>0</v>
      </c>
      <c r="W194" s="235">
        <v>0</v>
      </c>
      <c r="X194" s="236">
        <f>W194*H194</f>
        <v>0</v>
      </c>
      <c r="Y194" s="39"/>
      <c r="Z194" s="39"/>
      <c r="AA194" s="39"/>
      <c r="AB194" s="39"/>
      <c r="AC194" s="39"/>
      <c r="AD194" s="39"/>
      <c r="AE194" s="39"/>
      <c r="AR194" s="237" t="s">
        <v>173</v>
      </c>
      <c r="AT194" s="237" t="s">
        <v>157</v>
      </c>
      <c r="AU194" s="237" t="s">
        <v>85</v>
      </c>
      <c r="AY194" s="18" t="s">
        <v>156</v>
      </c>
      <c r="BE194" s="238">
        <f>IF(O194="základní",K194,0)</f>
        <v>0</v>
      </c>
      <c r="BF194" s="238">
        <f>IF(O194="snížená",K194,0)</f>
        <v>0</v>
      </c>
      <c r="BG194" s="238">
        <f>IF(O194="zákl. přenesená",K194,0)</f>
        <v>0</v>
      </c>
      <c r="BH194" s="238">
        <f>IF(O194="sníž. přenesená",K194,0)</f>
        <v>0</v>
      </c>
      <c r="BI194" s="238">
        <f>IF(O194="nulová",K194,0)</f>
        <v>0</v>
      </c>
      <c r="BJ194" s="18" t="s">
        <v>83</v>
      </c>
      <c r="BK194" s="238">
        <f>ROUND(P194*H194,2)</f>
        <v>0</v>
      </c>
      <c r="BL194" s="18" t="s">
        <v>173</v>
      </c>
      <c r="BM194" s="237" t="s">
        <v>360</v>
      </c>
    </row>
    <row r="195" s="12" customFormat="1">
      <c r="A195" s="12"/>
      <c r="B195" s="239"/>
      <c r="C195" s="240"/>
      <c r="D195" s="241" t="s">
        <v>163</v>
      </c>
      <c r="E195" s="242" t="s">
        <v>1</v>
      </c>
      <c r="F195" s="243" t="s">
        <v>300</v>
      </c>
      <c r="G195" s="240"/>
      <c r="H195" s="244">
        <v>4427</v>
      </c>
      <c r="I195" s="245"/>
      <c r="J195" s="245"/>
      <c r="K195" s="240"/>
      <c r="L195" s="240"/>
      <c r="M195" s="246"/>
      <c r="N195" s="247"/>
      <c r="O195" s="248"/>
      <c r="P195" s="248"/>
      <c r="Q195" s="248"/>
      <c r="R195" s="248"/>
      <c r="S195" s="248"/>
      <c r="T195" s="248"/>
      <c r="U195" s="248"/>
      <c r="V195" s="248"/>
      <c r="W195" s="248"/>
      <c r="X195" s="249"/>
      <c r="Y195" s="12"/>
      <c r="Z195" s="12"/>
      <c r="AA195" s="12"/>
      <c r="AB195" s="12"/>
      <c r="AC195" s="12"/>
      <c r="AD195" s="12"/>
      <c r="AE195" s="12"/>
      <c r="AT195" s="250" t="s">
        <v>163</v>
      </c>
      <c r="AU195" s="250" t="s">
        <v>85</v>
      </c>
      <c r="AV195" s="12" t="s">
        <v>85</v>
      </c>
      <c r="AW195" s="12" t="s">
        <v>5</v>
      </c>
      <c r="AX195" s="12" t="s">
        <v>83</v>
      </c>
      <c r="AY195" s="250" t="s">
        <v>156</v>
      </c>
    </row>
    <row r="196" s="2" customFormat="1">
      <c r="A196" s="39"/>
      <c r="B196" s="40"/>
      <c r="C196" s="264" t="s">
        <v>361</v>
      </c>
      <c r="D196" s="264" t="s">
        <v>291</v>
      </c>
      <c r="E196" s="265" t="s">
        <v>362</v>
      </c>
      <c r="F196" s="266" t="s">
        <v>363</v>
      </c>
      <c r="G196" s="267" t="s">
        <v>274</v>
      </c>
      <c r="H196" s="268">
        <v>79.686000000000007</v>
      </c>
      <c r="I196" s="269"/>
      <c r="J196" s="270"/>
      <c r="K196" s="271">
        <f>ROUND(P196*H196,2)</f>
        <v>0</v>
      </c>
      <c r="L196" s="266" t="s">
        <v>218</v>
      </c>
      <c r="M196" s="272"/>
      <c r="N196" s="273" t="s">
        <v>1</v>
      </c>
      <c r="O196" s="233" t="s">
        <v>38</v>
      </c>
      <c r="P196" s="234">
        <f>I196+J196</f>
        <v>0</v>
      </c>
      <c r="Q196" s="234">
        <f>ROUND(I196*H196,2)</f>
        <v>0</v>
      </c>
      <c r="R196" s="234">
        <f>ROUND(J196*H196,2)</f>
        <v>0</v>
      </c>
      <c r="S196" s="92"/>
      <c r="T196" s="235">
        <f>S196*H196</f>
        <v>0</v>
      </c>
      <c r="U196" s="235">
        <v>1</v>
      </c>
      <c r="V196" s="235">
        <f>U196*H196</f>
        <v>79.686000000000007</v>
      </c>
      <c r="W196" s="235">
        <v>0</v>
      </c>
      <c r="X196" s="236">
        <f>W196*H196</f>
        <v>0</v>
      </c>
      <c r="Y196" s="39"/>
      <c r="Z196" s="39"/>
      <c r="AA196" s="39"/>
      <c r="AB196" s="39"/>
      <c r="AC196" s="39"/>
      <c r="AD196" s="39"/>
      <c r="AE196" s="39"/>
      <c r="AR196" s="237" t="s">
        <v>266</v>
      </c>
      <c r="AT196" s="237" t="s">
        <v>291</v>
      </c>
      <c r="AU196" s="237" t="s">
        <v>85</v>
      </c>
      <c r="AY196" s="18" t="s">
        <v>156</v>
      </c>
      <c r="BE196" s="238">
        <f>IF(O196="základní",K196,0)</f>
        <v>0</v>
      </c>
      <c r="BF196" s="238">
        <f>IF(O196="snížená",K196,0)</f>
        <v>0</v>
      </c>
      <c r="BG196" s="238">
        <f>IF(O196="zákl. přenesená",K196,0)</f>
        <v>0</v>
      </c>
      <c r="BH196" s="238">
        <f>IF(O196="sníž. přenesená",K196,0)</f>
        <v>0</v>
      </c>
      <c r="BI196" s="238">
        <f>IF(O196="nulová",K196,0)</f>
        <v>0</v>
      </c>
      <c r="BJ196" s="18" t="s">
        <v>83</v>
      </c>
      <c r="BK196" s="238">
        <f>ROUND(P196*H196,2)</f>
        <v>0</v>
      </c>
      <c r="BL196" s="18" t="s">
        <v>173</v>
      </c>
      <c r="BM196" s="237" t="s">
        <v>364</v>
      </c>
    </row>
    <row r="197" s="12" customFormat="1">
      <c r="A197" s="12"/>
      <c r="B197" s="239"/>
      <c r="C197" s="240"/>
      <c r="D197" s="241" t="s">
        <v>163</v>
      </c>
      <c r="E197" s="242" t="s">
        <v>1</v>
      </c>
      <c r="F197" s="243" t="s">
        <v>365</v>
      </c>
      <c r="G197" s="240"/>
      <c r="H197" s="244">
        <v>79.686000000000007</v>
      </c>
      <c r="I197" s="245"/>
      <c r="J197" s="245"/>
      <c r="K197" s="240"/>
      <c r="L197" s="240"/>
      <c r="M197" s="246"/>
      <c r="N197" s="247"/>
      <c r="O197" s="248"/>
      <c r="P197" s="248"/>
      <c r="Q197" s="248"/>
      <c r="R197" s="248"/>
      <c r="S197" s="248"/>
      <c r="T197" s="248"/>
      <c r="U197" s="248"/>
      <c r="V197" s="248"/>
      <c r="W197" s="248"/>
      <c r="X197" s="249"/>
      <c r="Y197" s="12"/>
      <c r="Z197" s="12"/>
      <c r="AA197" s="12"/>
      <c r="AB197" s="12"/>
      <c r="AC197" s="12"/>
      <c r="AD197" s="12"/>
      <c r="AE197" s="12"/>
      <c r="AT197" s="250" t="s">
        <v>163</v>
      </c>
      <c r="AU197" s="250" t="s">
        <v>85</v>
      </c>
      <c r="AV197" s="12" t="s">
        <v>85</v>
      </c>
      <c r="AW197" s="12" t="s">
        <v>5</v>
      </c>
      <c r="AX197" s="12" t="s">
        <v>83</v>
      </c>
      <c r="AY197" s="250" t="s">
        <v>156</v>
      </c>
    </row>
    <row r="198" s="2" customFormat="1" ht="24.15" customHeight="1">
      <c r="A198" s="39"/>
      <c r="B198" s="40"/>
      <c r="C198" s="225" t="s">
        <v>366</v>
      </c>
      <c r="D198" s="225" t="s">
        <v>157</v>
      </c>
      <c r="E198" s="226" t="s">
        <v>367</v>
      </c>
      <c r="F198" s="227" t="s">
        <v>368</v>
      </c>
      <c r="G198" s="228" t="s">
        <v>197</v>
      </c>
      <c r="H198" s="229">
        <v>3111</v>
      </c>
      <c r="I198" s="230"/>
      <c r="J198" s="230"/>
      <c r="K198" s="231">
        <f>ROUND(P198*H198,2)</f>
        <v>0</v>
      </c>
      <c r="L198" s="227" t="s">
        <v>1</v>
      </c>
      <c r="M198" s="45"/>
      <c r="N198" s="232" t="s">
        <v>1</v>
      </c>
      <c r="O198" s="233" t="s">
        <v>38</v>
      </c>
      <c r="P198" s="234">
        <f>I198+J198</f>
        <v>0</v>
      </c>
      <c r="Q198" s="234">
        <f>ROUND(I198*H198,2)</f>
        <v>0</v>
      </c>
      <c r="R198" s="234">
        <f>ROUND(J198*H198,2)</f>
        <v>0</v>
      </c>
      <c r="S198" s="92"/>
      <c r="T198" s="235">
        <f>S198*H198</f>
        <v>0</v>
      </c>
      <c r="U198" s="235">
        <v>0.34499999999999997</v>
      </c>
      <c r="V198" s="235">
        <f>U198*H198</f>
        <v>1073.2949999999999</v>
      </c>
      <c r="W198" s="235">
        <v>0</v>
      </c>
      <c r="X198" s="236">
        <f>W198*H198</f>
        <v>0</v>
      </c>
      <c r="Y198" s="39"/>
      <c r="Z198" s="39"/>
      <c r="AA198" s="39"/>
      <c r="AB198" s="39"/>
      <c r="AC198" s="39"/>
      <c r="AD198" s="39"/>
      <c r="AE198" s="39"/>
      <c r="AR198" s="237" t="s">
        <v>173</v>
      </c>
      <c r="AT198" s="237" t="s">
        <v>157</v>
      </c>
      <c r="AU198" s="237" t="s">
        <v>85</v>
      </c>
      <c r="AY198" s="18" t="s">
        <v>156</v>
      </c>
      <c r="BE198" s="238">
        <f>IF(O198="základní",K198,0)</f>
        <v>0</v>
      </c>
      <c r="BF198" s="238">
        <f>IF(O198="snížená",K198,0)</f>
        <v>0</v>
      </c>
      <c r="BG198" s="238">
        <f>IF(O198="zákl. přenesená",K198,0)</f>
        <v>0</v>
      </c>
      <c r="BH198" s="238">
        <f>IF(O198="sníž. přenesená",K198,0)</f>
        <v>0</v>
      </c>
      <c r="BI198" s="238">
        <f>IF(O198="nulová",K198,0)</f>
        <v>0</v>
      </c>
      <c r="BJ198" s="18" t="s">
        <v>83</v>
      </c>
      <c r="BK198" s="238">
        <f>ROUND(P198*H198,2)</f>
        <v>0</v>
      </c>
      <c r="BL198" s="18" t="s">
        <v>173</v>
      </c>
      <c r="BM198" s="237" t="s">
        <v>369</v>
      </c>
    </row>
    <row r="199" s="12" customFormat="1">
      <c r="A199" s="12"/>
      <c r="B199" s="239"/>
      <c r="C199" s="240"/>
      <c r="D199" s="241" t="s">
        <v>163</v>
      </c>
      <c r="E199" s="242" t="s">
        <v>1</v>
      </c>
      <c r="F199" s="243" t="s">
        <v>370</v>
      </c>
      <c r="G199" s="240"/>
      <c r="H199" s="244">
        <v>3111</v>
      </c>
      <c r="I199" s="245"/>
      <c r="J199" s="245"/>
      <c r="K199" s="240"/>
      <c r="L199" s="240"/>
      <c r="M199" s="246"/>
      <c r="N199" s="247"/>
      <c r="O199" s="248"/>
      <c r="P199" s="248"/>
      <c r="Q199" s="248"/>
      <c r="R199" s="248"/>
      <c r="S199" s="248"/>
      <c r="T199" s="248"/>
      <c r="U199" s="248"/>
      <c r="V199" s="248"/>
      <c r="W199" s="248"/>
      <c r="X199" s="249"/>
      <c r="Y199" s="12"/>
      <c r="Z199" s="12"/>
      <c r="AA199" s="12"/>
      <c r="AB199" s="12"/>
      <c r="AC199" s="12"/>
      <c r="AD199" s="12"/>
      <c r="AE199" s="12"/>
      <c r="AT199" s="250" t="s">
        <v>163</v>
      </c>
      <c r="AU199" s="250" t="s">
        <v>85</v>
      </c>
      <c r="AV199" s="12" t="s">
        <v>85</v>
      </c>
      <c r="AW199" s="12" t="s">
        <v>5</v>
      </c>
      <c r="AX199" s="12" t="s">
        <v>83</v>
      </c>
      <c r="AY199" s="250" t="s">
        <v>156</v>
      </c>
    </row>
    <row r="200" s="2" customFormat="1" ht="24.15" customHeight="1">
      <c r="A200" s="39"/>
      <c r="B200" s="40"/>
      <c r="C200" s="225" t="s">
        <v>371</v>
      </c>
      <c r="D200" s="225" t="s">
        <v>157</v>
      </c>
      <c r="E200" s="226" t="s">
        <v>372</v>
      </c>
      <c r="F200" s="227" t="s">
        <v>373</v>
      </c>
      <c r="G200" s="228" t="s">
        <v>197</v>
      </c>
      <c r="H200" s="229">
        <v>1971</v>
      </c>
      <c r="I200" s="230"/>
      <c r="J200" s="230"/>
      <c r="K200" s="231">
        <f>ROUND(P200*H200,2)</f>
        <v>0</v>
      </c>
      <c r="L200" s="227" t="s">
        <v>218</v>
      </c>
      <c r="M200" s="45"/>
      <c r="N200" s="232" t="s">
        <v>1</v>
      </c>
      <c r="O200" s="233" t="s">
        <v>38</v>
      </c>
      <c r="P200" s="234">
        <f>I200+J200</f>
        <v>0</v>
      </c>
      <c r="Q200" s="234">
        <f>ROUND(I200*H200,2)</f>
        <v>0</v>
      </c>
      <c r="R200" s="234">
        <f>ROUND(J200*H200,2)</f>
        <v>0</v>
      </c>
      <c r="S200" s="92"/>
      <c r="T200" s="235">
        <f>S200*H200</f>
        <v>0</v>
      </c>
      <c r="U200" s="235">
        <v>0.46000000000000002</v>
      </c>
      <c r="V200" s="235">
        <f>U200*H200</f>
        <v>906.66000000000008</v>
      </c>
      <c r="W200" s="235">
        <v>0</v>
      </c>
      <c r="X200" s="236">
        <f>W200*H200</f>
        <v>0</v>
      </c>
      <c r="Y200" s="39"/>
      <c r="Z200" s="39"/>
      <c r="AA200" s="39"/>
      <c r="AB200" s="39"/>
      <c r="AC200" s="39"/>
      <c r="AD200" s="39"/>
      <c r="AE200" s="39"/>
      <c r="AR200" s="237" t="s">
        <v>173</v>
      </c>
      <c r="AT200" s="237" t="s">
        <v>157</v>
      </c>
      <c r="AU200" s="237" t="s">
        <v>85</v>
      </c>
      <c r="AY200" s="18" t="s">
        <v>156</v>
      </c>
      <c r="BE200" s="238">
        <f>IF(O200="základní",K200,0)</f>
        <v>0</v>
      </c>
      <c r="BF200" s="238">
        <f>IF(O200="snížená",K200,0)</f>
        <v>0</v>
      </c>
      <c r="BG200" s="238">
        <f>IF(O200="zákl. přenesená",K200,0)</f>
        <v>0</v>
      </c>
      <c r="BH200" s="238">
        <f>IF(O200="sníž. přenesená",K200,0)</f>
        <v>0</v>
      </c>
      <c r="BI200" s="238">
        <f>IF(O200="nulová",K200,0)</f>
        <v>0</v>
      </c>
      <c r="BJ200" s="18" t="s">
        <v>83</v>
      </c>
      <c r="BK200" s="238">
        <f>ROUND(P200*H200,2)</f>
        <v>0</v>
      </c>
      <c r="BL200" s="18" t="s">
        <v>173</v>
      </c>
      <c r="BM200" s="237" t="s">
        <v>374</v>
      </c>
    </row>
    <row r="201" s="12" customFormat="1">
      <c r="A201" s="12"/>
      <c r="B201" s="239"/>
      <c r="C201" s="240"/>
      <c r="D201" s="241" t="s">
        <v>163</v>
      </c>
      <c r="E201" s="242" t="s">
        <v>1</v>
      </c>
      <c r="F201" s="243" t="s">
        <v>375</v>
      </c>
      <c r="G201" s="240"/>
      <c r="H201" s="244">
        <v>1971</v>
      </c>
      <c r="I201" s="245"/>
      <c r="J201" s="245"/>
      <c r="K201" s="240"/>
      <c r="L201" s="240"/>
      <c r="M201" s="246"/>
      <c r="N201" s="247"/>
      <c r="O201" s="248"/>
      <c r="P201" s="248"/>
      <c r="Q201" s="248"/>
      <c r="R201" s="248"/>
      <c r="S201" s="248"/>
      <c r="T201" s="248"/>
      <c r="U201" s="248"/>
      <c r="V201" s="248"/>
      <c r="W201" s="248"/>
      <c r="X201" s="249"/>
      <c r="Y201" s="12"/>
      <c r="Z201" s="12"/>
      <c r="AA201" s="12"/>
      <c r="AB201" s="12"/>
      <c r="AC201" s="12"/>
      <c r="AD201" s="12"/>
      <c r="AE201" s="12"/>
      <c r="AT201" s="250" t="s">
        <v>163</v>
      </c>
      <c r="AU201" s="250" t="s">
        <v>85</v>
      </c>
      <c r="AV201" s="12" t="s">
        <v>85</v>
      </c>
      <c r="AW201" s="12" t="s">
        <v>5</v>
      </c>
      <c r="AX201" s="12" t="s">
        <v>83</v>
      </c>
      <c r="AY201" s="250" t="s">
        <v>156</v>
      </c>
    </row>
    <row r="202" s="2" customFormat="1" ht="24.15" customHeight="1">
      <c r="A202" s="39"/>
      <c r="B202" s="40"/>
      <c r="C202" s="225" t="s">
        <v>376</v>
      </c>
      <c r="D202" s="225" t="s">
        <v>157</v>
      </c>
      <c r="E202" s="226" t="s">
        <v>377</v>
      </c>
      <c r="F202" s="227" t="s">
        <v>378</v>
      </c>
      <c r="G202" s="228" t="s">
        <v>197</v>
      </c>
      <c r="H202" s="229">
        <v>961</v>
      </c>
      <c r="I202" s="230"/>
      <c r="J202" s="230"/>
      <c r="K202" s="231">
        <f>ROUND(P202*H202,2)</f>
        <v>0</v>
      </c>
      <c r="L202" s="227" t="s">
        <v>1</v>
      </c>
      <c r="M202" s="45"/>
      <c r="N202" s="232" t="s">
        <v>1</v>
      </c>
      <c r="O202" s="233" t="s">
        <v>38</v>
      </c>
      <c r="P202" s="234">
        <f>I202+J202</f>
        <v>0</v>
      </c>
      <c r="Q202" s="234">
        <f>ROUND(I202*H202,2)</f>
        <v>0</v>
      </c>
      <c r="R202" s="234">
        <f>ROUND(J202*H202,2)</f>
        <v>0</v>
      </c>
      <c r="S202" s="92"/>
      <c r="T202" s="235">
        <f>S202*H202</f>
        <v>0</v>
      </c>
      <c r="U202" s="235">
        <v>0.57499999999999996</v>
      </c>
      <c r="V202" s="235">
        <f>U202*H202</f>
        <v>552.57499999999993</v>
      </c>
      <c r="W202" s="235">
        <v>0</v>
      </c>
      <c r="X202" s="236">
        <f>W202*H202</f>
        <v>0</v>
      </c>
      <c r="Y202" s="39"/>
      <c r="Z202" s="39"/>
      <c r="AA202" s="39"/>
      <c r="AB202" s="39"/>
      <c r="AC202" s="39"/>
      <c r="AD202" s="39"/>
      <c r="AE202" s="39"/>
      <c r="AR202" s="237" t="s">
        <v>173</v>
      </c>
      <c r="AT202" s="237" t="s">
        <v>157</v>
      </c>
      <c r="AU202" s="237" t="s">
        <v>85</v>
      </c>
      <c r="AY202" s="18" t="s">
        <v>156</v>
      </c>
      <c r="BE202" s="238">
        <f>IF(O202="základní",K202,0)</f>
        <v>0</v>
      </c>
      <c r="BF202" s="238">
        <f>IF(O202="snížená",K202,0)</f>
        <v>0</v>
      </c>
      <c r="BG202" s="238">
        <f>IF(O202="zákl. přenesená",K202,0)</f>
        <v>0</v>
      </c>
      <c r="BH202" s="238">
        <f>IF(O202="sníž. přenesená",K202,0)</f>
        <v>0</v>
      </c>
      <c r="BI202" s="238">
        <f>IF(O202="nulová",K202,0)</f>
        <v>0</v>
      </c>
      <c r="BJ202" s="18" t="s">
        <v>83</v>
      </c>
      <c r="BK202" s="238">
        <f>ROUND(P202*H202,2)</f>
        <v>0</v>
      </c>
      <c r="BL202" s="18" t="s">
        <v>173</v>
      </c>
      <c r="BM202" s="237" t="s">
        <v>379</v>
      </c>
    </row>
    <row r="203" s="12" customFormat="1">
      <c r="A203" s="12"/>
      <c r="B203" s="239"/>
      <c r="C203" s="240"/>
      <c r="D203" s="241" t="s">
        <v>163</v>
      </c>
      <c r="E203" s="242" t="s">
        <v>1</v>
      </c>
      <c r="F203" s="243" t="s">
        <v>380</v>
      </c>
      <c r="G203" s="240"/>
      <c r="H203" s="244">
        <v>961</v>
      </c>
      <c r="I203" s="245"/>
      <c r="J203" s="245"/>
      <c r="K203" s="240"/>
      <c r="L203" s="240"/>
      <c r="M203" s="246"/>
      <c r="N203" s="247"/>
      <c r="O203" s="248"/>
      <c r="P203" s="248"/>
      <c r="Q203" s="248"/>
      <c r="R203" s="248"/>
      <c r="S203" s="248"/>
      <c r="T203" s="248"/>
      <c r="U203" s="248"/>
      <c r="V203" s="248"/>
      <c r="W203" s="248"/>
      <c r="X203" s="249"/>
      <c r="Y203" s="12"/>
      <c r="Z203" s="12"/>
      <c r="AA203" s="12"/>
      <c r="AB203" s="12"/>
      <c r="AC203" s="12"/>
      <c r="AD203" s="12"/>
      <c r="AE203" s="12"/>
      <c r="AT203" s="250" t="s">
        <v>163</v>
      </c>
      <c r="AU203" s="250" t="s">
        <v>85</v>
      </c>
      <c r="AV203" s="12" t="s">
        <v>85</v>
      </c>
      <c r="AW203" s="12" t="s">
        <v>5</v>
      </c>
      <c r="AX203" s="12" t="s">
        <v>83</v>
      </c>
      <c r="AY203" s="250" t="s">
        <v>156</v>
      </c>
    </row>
    <row r="204" s="2" customFormat="1" ht="24.15" customHeight="1">
      <c r="A204" s="39"/>
      <c r="B204" s="40"/>
      <c r="C204" s="225" t="s">
        <v>381</v>
      </c>
      <c r="D204" s="225" t="s">
        <v>157</v>
      </c>
      <c r="E204" s="226" t="s">
        <v>382</v>
      </c>
      <c r="F204" s="227" t="s">
        <v>383</v>
      </c>
      <c r="G204" s="228" t="s">
        <v>197</v>
      </c>
      <c r="H204" s="229">
        <v>961</v>
      </c>
      <c r="I204" s="230"/>
      <c r="J204" s="230"/>
      <c r="K204" s="231">
        <f>ROUND(P204*H204,2)</f>
        <v>0</v>
      </c>
      <c r="L204" s="227" t="s">
        <v>198</v>
      </c>
      <c r="M204" s="45"/>
      <c r="N204" s="232" t="s">
        <v>1</v>
      </c>
      <c r="O204" s="233" t="s">
        <v>38</v>
      </c>
      <c r="P204" s="234">
        <f>I204+J204</f>
        <v>0</v>
      </c>
      <c r="Q204" s="234">
        <f>ROUND(I204*H204,2)</f>
        <v>0</v>
      </c>
      <c r="R204" s="234">
        <f>ROUND(J204*H204,2)</f>
        <v>0</v>
      </c>
      <c r="S204" s="92"/>
      <c r="T204" s="235">
        <f>S204*H204</f>
        <v>0</v>
      </c>
      <c r="U204" s="235">
        <v>0.108</v>
      </c>
      <c r="V204" s="235">
        <f>U204*H204</f>
        <v>103.788</v>
      </c>
      <c r="W204" s="235">
        <v>0</v>
      </c>
      <c r="X204" s="236">
        <f>W204*H204</f>
        <v>0</v>
      </c>
      <c r="Y204" s="39"/>
      <c r="Z204" s="39"/>
      <c r="AA204" s="39"/>
      <c r="AB204" s="39"/>
      <c r="AC204" s="39"/>
      <c r="AD204" s="39"/>
      <c r="AE204" s="39"/>
      <c r="AR204" s="237" t="s">
        <v>173</v>
      </c>
      <c r="AT204" s="237" t="s">
        <v>157</v>
      </c>
      <c r="AU204" s="237" t="s">
        <v>85</v>
      </c>
      <c r="AY204" s="18" t="s">
        <v>156</v>
      </c>
      <c r="BE204" s="238">
        <f>IF(O204="základní",K204,0)</f>
        <v>0</v>
      </c>
      <c r="BF204" s="238">
        <f>IF(O204="snížená",K204,0)</f>
        <v>0</v>
      </c>
      <c r="BG204" s="238">
        <f>IF(O204="zákl. přenesená",K204,0)</f>
        <v>0</v>
      </c>
      <c r="BH204" s="238">
        <f>IF(O204="sníž. přenesená",K204,0)</f>
        <v>0</v>
      </c>
      <c r="BI204" s="238">
        <f>IF(O204="nulová",K204,0)</f>
        <v>0</v>
      </c>
      <c r="BJ204" s="18" t="s">
        <v>83</v>
      </c>
      <c r="BK204" s="238">
        <f>ROUND(P204*H204,2)</f>
        <v>0</v>
      </c>
      <c r="BL204" s="18" t="s">
        <v>173</v>
      </c>
      <c r="BM204" s="237" t="s">
        <v>384</v>
      </c>
    </row>
    <row r="205" s="12" customFormat="1">
      <c r="A205" s="12"/>
      <c r="B205" s="239"/>
      <c r="C205" s="240"/>
      <c r="D205" s="241" t="s">
        <v>163</v>
      </c>
      <c r="E205" s="242" t="s">
        <v>1</v>
      </c>
      <c r="F205" s="243" t="s">
        <v>385</v>
      </c>
      <c r="G205" s="240"/>
      <c r="H205" s="244">
        <v>961</v>
      </c>
      <c r="I205" s="245"/>
      <c r="J205" s="245"/>
      <c r="K205" s="240"/>
      <c r="L205" s="240"/>
      <c r="M205" s="246"/>
      <c r="N205" s="247"/>
      <c r="O205" s="248"/>
      <c r="P205" s="248"/>
      <c r="Q205" s="248"/>
      <c r="R205" s="248"/>
      <c r="S205" s="248"/>
      <c r="T205" s="248"/>
      <c r="U205" s="248"/>
      <c r="V205" s="248"/>
      <c r="W205" s="248"/>
      <c r="X205" s="249"/>
      <c r="Y205" s="12"/>
      <c r="Z205" s="12"/>
      <c r="AA205" s="12"/>
      <c r="AB205" s="12"/>
      <c r="AC205" s="12"/>
      <c r="AD205" s="12"/>
      <c r="AE205" s="12"/>
      <c r="AT205" s="250" t="s">
        <v>163</v>
      </c>
      <c r="AU205" s="250" t="s">
        <v>85</v>
      </c>
      <c r="AV205" s="12" t="s">
        <v>85</v>
      </c>
      <c r="AW205" s="12" t="s">
        <v>5</v>
      </c>
      <c r="AX205" s="12" t="s">
        <v>83</v>
      </c>
      <c r="AY205" s="250" t="s">
        <v>156</v>
      </c>
    </row>
    <row r="206" s="2" customFormat="1" ht="24.15" customHeight="1">
      <c r="A206" s="39"/>
      <c r="B206" s="40"/>
      <c r="C206" s="225" t="s">
        <v>386</v>
      </c>
      <c r="D206" s="225" t="s">
        <v>157</v>
      </c>
      <c r="E206" s="226" t="s">
        <v>387</v>
      </c>
      <c r="F206" s="227" t="s">
        <v>388</v>
      </c>
      <c r="G206" s="228" t="s">
        <v>197</v>
      </c>
      <c r="H206" s="229">
        <v>48.5</v>
      </c>
      <c r="I206" s="230"/>
      <c r="J206" s="230"/>
      <c r="K206" s="231">
        <f>ROUND(P206*H206,2)</f>
        <v>0</v>
      </c>
      <c r="L206" s="227" t="s">
        <v>198</v>
      </c>
      <c r="M206" s="45"/>
      <c r="N206" s="232" t="s">
        <v>1</v>
      </c>
      <c r="O206" s="233" t="s">
        <v>38</v>
      </c>
      <c r="P206" s="234">
        <f>I206+J206</f>
        <v>0</v>
      </c>
      <c r="Q206" s="234">
        <f>ROUND(I206*H206,2)</f>
        <v>0</v>
      </c>
      <c r="R206" s="234">
        <f>ROUND(J206*H206,2)</f>
        <v>0</v>
      </c>
      <c r="S206" s="92"/>
      <c r="T206" s="235">
        <f>S206*H206</f>
        <v>0</v>
      </c>
      <c r="U206" s="235">
        <v>0.30651</v>
      </c>
      <c r="V206" s="235">
        <f>U206*H206</f>
        <v>14.865735000000001</v>
      </c>
      <c r="W206" s="235">
        <v>0</v>
      </c>
      <c r="X206" s="236">
        <f>W206*H206</f>
        <v>0</v>
      </c>
      <c r="Y206" s="39"/>
      <c r="Z206" s="39"/>
      <c r="AA206" s="39"/>
      <c r="AB206" s="39"/>
      <c r="AC206" s="39"/>
      <c r="AD206" s="39"/>
      <c r="AE206" s="39"/>
      <c r="AR206" s="237" t="s">
        <v>173</v>
      </c>
      <c r="AT206" s="237" t="s">
        <v>157</v>
      </c>
      <c r="AU206" s="237" t="s">
        <v>85</v>
      </c>
      <c r="AY206" s="18" t="s">
        <v>156</v>
      </c>
      <c r="BE206" s="238">
        <f>IF(O206="základní",K206,0)</f>
        <v>0</v>
      </c>
      <c r="BF206" s="238">
        <f>IF(O206="snížená",K206,0)</f>
        <v>0</v>
      </c>
      <c r="BG206" s="238">
        <f>IF(O206="zákl. přenesená",K206,0)</f>
        <v>0</v>
      </c>
      <c r="BH206" s="238">
        <f>IF(O206="sníž. přenesená",K206,0)</f>
        <v>0</v>
      </c>
      <c r="BI206" s="238">
        <f>IF(O206="nulová",K206,0)</f>
        <v>0</v>
      </c>
      <c r="BJ206" s="18" t="s">
        <v>83</v>
      </c>
      <c r="BK206" s="238">
        <f>ROUND(P206*H206,2)</f>
        <v>0</v>
      </c>
      <c r="BL206" s="18" t="s">
        <v>173</v>
      </c>
      <c r="BM206" s="237" t="s">
        <v>389</v>
      </c>
    </row>
    <row r="207" s="12" customFormat="1">
      <c r="A207" s="12"/>
      <c r="B207" s="239"/>
      <c r="C207" s="240"/>
      <c r="D207" s="241" t="s">
        <v>163</v>
      </c>
      <c r="E207" s="242" t="s">
        <v>1</v>
      </c>
      <c r="F207" s="243" t="s">
        <v>390</v>
      </c>
      <c r="G207" s="240"/>
      <c r="H207" s="244">
        <v>48.5</v>
      </c>
      <c r="I207" s="245"/>
      <c r="J207" s="245"/>
      <c r="K207" s="240"/>
      <c r="L207" s="240"/>
      <c r="M207" s="246"/>
      <c r="N207" s="247"/>
      <c r="O207" s="248"/>
      <c r="P207" s="248"/>
      <c r="Q207" s="248"/>
      <c r="R207" s="248"/>
      <c r="S207" s="248"/>
      <c r="T207" s="248"/>
      <c r="U207" s="248"/>
      <c r="V207" s="248"/>
      <c r="W207" s="248"/>
      <c r="X207" s="249"/>
      <c r="Y207" s="12"/>
      <c r="Z207" s="12"/>
      <c r="AA207" s="12"/>
      <c r="AB207" s="12"/>
      <c r="AC207" s="12"/>
      <c r="AD207" s="12"/>
      <c r="AE207" s="12"/>
      <c r="AT207" s="250" t="s">
        <v>163</v>
      </c>
      <c r="AU207" s="250" t="s">
        <v>85</v>
      </c>
      <c r="AV207" s="12" t="s">
        <v>85</v>
      </c>
      <c r="AW207" s="12" t="s">
        <v>5</v>
      </c>
      <c r="AX207" s="12" t="s">
        <v>83</v>
      </c>
      <c r="AY207" s="250" t="s">
        <v>156</v>
      </c>
    </row>
    <row r="208" s="2" customFormat="1" ht="24.15" customHeight="1">
      <c r="A208" s="39"/>
      <c r="B208" s="40"/>
      <c r="C208" s="225" t="s">
        <v>391</v>
      </c>
      <c r="D208" s="225" t="s">
        <v>157</v>
      </c>
      <c r="E208" s="226" t="s">
        <v>392</v>
      </c>
      <c r="F208" s="227" t="s">
        <v>393</v>
      </c>
      <c r="G208" s="228" t="s">
        <v>197</v>
      </c>
      <c r="H208" s="229">
        <v>2583.5</v>
      </c>
      <c r="I208" s="230"/>
      <c r="J208" s="230"/>
      <c r="K208" s="231">
        <f>ROUND(P208*H208,2)</f>
        <v>0</v>
      </c>
      <c r="L208" s="227" t="s">
        <v>198</v>
      </c>
      <c r="M208" s="45"/>
      <c r="N208" s="232" t="s">
        <v>1</v>
      </c>
      <c r="O208" s="233" t="s">
        <v>38</v>
      </c>
      <c r="P208" s="234">
        <f>I208+J208</f>
        <v>0</v>
      </c>
      <c r="Q208" s="234">
        <f>ROUND(I208*H208,2)</f>
        <v>0</v>
      </c>
      <c r="R208" s="234">
        <f>ROUND(J208*H208,2)</f>
        <v>0</v>
      </c>
      <c r="S208" s="92"/>
      <c r="T208" s="235">
        <f>S208*H208</f>
        <v>0</v>
      </c>
      <c r="U208" s="235">
        <v>0.0056100000000000004</v>
      </c>
      <c r="V208" s="235">
        <f>U208*H208</f>
        <v>14.493435000000002</v>
      </c>
      <c r="W208" s="235">
        <v>0</v>
      </c>
      <c r="X208" s="236">
        <f>W208*H208</f>
        <v>0</v>
      </c>
      <c r="Y208" s="39"/>
      <c r="Z208" s="39"/>
      <c r="AA208" s="39"/>
      <c r="AB208" s="39"/>
      <c r="AC208" s="39"/>
      <c r="AD208" s="39"/>
      <c r="AE208" s="39"/>
      <c r="AR208" s="237" t="s">
        <v>173</v>
      </c>
      <c r="AT208" s="237" t="s">
        <v>157</v>
      </c>
      <c r="AU208" s="237" t="s">
        <v>85</v>
      </c>
      <c r="AY208" s="18" t="s">
        <v>156</v>
      </c>
      <c r="BE208" s="238">
        <f>IF(O208="základní",K208,0)</f>
        <v>0</v>
      </c>
      <c r="BF208" s="238">
        <f>IF(O208="snížená",K208,0)</f>
        <v>0</v>
      </c>
      <c r="BG208" s="238">
        <f>IF(O208="zákl. přenesená",K208,0)</f>
        <v>0</v>
      </c>
      <c r="BH208" s="238">
        <f>IF(O208="sníž. přenesená",K208,0)</f>
        <v>0</v>
      </c>
      <c r="BI208" s="238">
        <f>IF(O208="nulová",K208,0)</f>
        <v>0</v>
      </c>
      <c r="BJ208" s="18" t="s">
        <v>83</v>
      </c>
      <c r="BK208" s="238">
        <f>ROUND(P208*H208,2)</f>
        <v>0</v>
      </c>
      <c r="BL208" s="18" t="s">
        <v>173</v>
      </c>
      <c r="BM208" s="237" t="s">
        <v>394</v>
      </c>
    </row>
    <row r="209" s="12" customFormat="1">
      <c r="A209" s="12"/>
      <c r="B209" s="239"/>
      <c r="C209" s="240"/>
      <c r="D209" s="241" t="s">
        <v>163</v>
      </c>
      <c r="E209" s="242" t="s">
        <v>1</v>
      </c>
      <c r="F209" s="243" t="s">
        <v>395</v>
      </c>
      <c r="G209" s="240"/>
      <c r="H209" s="244">
        <v>2583.5</v>
      </c>
      <c r="I209" s="245"/>
      <c r="J209" s="245"/>
      <c r="K209" s="240"/>
      <c r="L209" s="240"/>
      <c r="M209" s="246"/>
      <c r="N209" s="247"/>
      <c r="O209" s="248"/>
      <c r="P209" s="248"/>
      <c r="Q209" s="248"/>
      <c r="R209" s="248"/>
      <c r="S209" s="248"/>
      <c r="T209" s="248"/>
      <c r="U209" s="248"/>
      <c r="V209" s="248"/>
      <c r="W209" s="248"/>
      <c r="X209" s="249"/>
      <c r="Y209" s="12"/>
      <c r="Z209" s="12"/>
      <c r="AA209" s="12"/>
      <c r="AB209" s="12"/>
      <c r="AC209" s="12"/>
      <c r="AD209" s="12"/>
      <c r="AE209" s="12"/>
      <c r="AT209" s="250" t="s">
        <v>163</v>
      </c>
      <c r="AU209" s="250" t="s">
        <v>85</v>
      </c>
      <c r="AV209" s="12" t="s">
        <v>85</v>
      </c>
      <c r="AW209" s="12" t="s">
        <v>5</v>
      </c>
      <c r="AX209" s="12" t="s">
        <v>83</v>
      </c>
      <c r="AY209" s="250" t="s">
        <v>156</v>
      </c>
    </row>
    <row r="210" s="2" customFormat="1" ht="24.15" customHeight="1">
      <c r="A210" s="39"/>
      <c r="B210" s="40"/>
      <c r="C210" s="225" t="s">
        <v>396</v>
      </c>
      <c r="D210" s="225" t="s">
        <v>157</v>
      </c>
      <c r="E210" s="226" t="s">
        <v>397</v>
      </c>
      <c r="F210" s="227" t="s">
        <v>398</v>
      </c>
      <c r="G210" s="228" t="s">
        <v>197</v>
      </c>
      <c r="H210" s="229">
        <v>2583.5</v>
      </c>
      <c r="I210" s="230"/>
      <c r="J210" s="230"/>
      <c r="K210" s="231">
        <f>ROUND(P210*H210,2)</f>
        <v>0</v>
      </c>
      <c r="L210" s="227" t="s">
        <v>198</v>
      </c>
      <c r="M210" s="45"/>
      <c r="N210" s="232" t="s">
        <v>1</v>
      </c>
      <c r="O210" s="233" t="s">
        <v>38</v>
      </c>
      <c r="P210" s="234">
        <f>I210+J210</f>
        <v>0</v>
      </c>
      <c r="Q210" s="234">
        <f>ROUND(I210*H210,2)</f>
        <v>0</v>
      </c>
      <c r="R210" s="234">
        <f>ROUND(J210*H210,2)</f>
        <v>0</v>
      </c>
      <c r="S210" s="92"/>
      <c r="T210" s="235">
        <f>S210*H210</f>
        <v>0</v>
      </c>
      <c r="U210" s="235">
        <v>0.00051000000000000004</v>
      </c>
      <c r="V210" s="235">
        <f>U210*H210</f>
        <v>1.317585</v>
      </c>
      <c r="W210" s="235">
        <v>0</v>
      </c>
      <c r="X210" s="236">
        <f>W210*H210</f>
        <v>0</v>
      </c>
      <c r="Y210" s="39"/>
      <c r="Z210" s="39"/>
      <c r="AA210" s="39"/>
      <c r="AB210" s="39"/>
      <c r="AC210" s="39"/>
      <c r="AD210" s="39"/>
      <c r="AE210" s="39"/>
      <c r="AR210" s="237" t="s">
        <v>173</v>
      </c>
      <c r="AT210" s="237" t="s">
        <v>157</v>
      </c>
      <c r="AU210" s="237" t="s">
        <v>85</v>
      </c>
      <c r="AY210" s="18" t="s">
        <v>156</v>
      </c>
      <c r="BE210" s="238">
        <f>IF(O210="základní",K210,0)</f>
        <v>0</v>
      </c>
      <c r="BF210" s="238">
        <f>IF(O210="snížená",K210,0)</f>
        <v>0</v>
      </c>
      <c r="BG210" s="238">
        <f>IF(O210="zákl. přenesená",K210,0)</f>
        <v>0</v>
      </c>
      <c r="BH210" s="238">
        <f>IF(O210="sníž. přenesená",K210,0)</f>
        <v>0</v>
      </c>
      <c r="BI210" s="238">
        <f>IF(O210="nulová",K210,0)</f>
        <v>0</v>
      </c>
      <c r="BJ210" s="18" t="s">
        <v>83</v>
      </c>
      <c r="BK210" s="238">
        <f>ROUND(P210*H210,2)</f>
        <v>0</v>
      </c>
      <c r="BL210" s="18" t="s">
        <v>173</v>
      </c>
      <c r="BM210" s="237" t="s">
        <v>399</v>
      </c>
    </row>
    <row r="211" s="12" customFormat="1">
      <c r="A211" s="12"/>
      <c r="B211" s="239"/>
      <c r="C211" s="240"/>
      <c r="D211" s="241" t="s">
        <v>163</v>
      </c>
      <c r="E211" s="242" t="s">
        <v>1</v>
      </c>
      <c r="F211" s="243" t="s">
        <v>395</v>
      </c>
      <c r="G211" s="240"/>
      <c r="H211" s="244">
        <v>2583.5</v>
      </c>
      <c r="I211" s="245"/>
      <c r="J211" s="245"/>
      <c r="K211" s="240"/>
      <c r="L211" s="240"/>
      <c r="M211" s="246"/>
      <c r="N211" s="247"/>
      <c r="O211" s="248"/>
      <c r="P211" s="248"/>
      <c r="Q211" s="248"/>
      <c r="R211" s="248"/>
      <c r="S211" s="248"/>
      <c r="T211" s="248"/>
      <c r="U211" s="248"/>
      <c r="V211" s="248"/>
      <c r="W211" s="248"/>
      <c r="X211" s="249"/>
      <c r="Y211" s="12"/>
      <c r="Z211" s="12"/>
      <c r="AA211" s="12"/>
      <c r="AB211" s="12"/>
      <c r="AC211" s="12"/>
      <c r="AD211" s="12"/>
      <c r="AE211" s="12"/>
      <c r="AT211" s="250" t="s">
        <v>163</v>
      </c>
      <c r="AU211" s="250" t="s">
        <v>85</v>
      </c>
      <c r="AV211" s="12" t="s">
        <v>85</v>
      </c>
      <c r="AW211" s="12" t="s">
        <v>5</v>
      </c>
      <c r="AX211" s="12" t="s">
        <v>83</v>
      </c>
      <c r="AY211" s="250" t="s">
        <v>156</v>
      </c>
    </row>
    <row r="212" s="2" customFormat="1" ht="33" customHeight="1">
      <c r="A212" s="39"/>
      <c r="B212" s="40"/>
      <c r="C212" s="225" t="s">
        <v>400</v>
      </c>
      <c r="D212" s="225" t="s">
        <v>157</v>
      </c>
      <c r="E212" s="226" t="s">
        <v>401</v>
      </c>
      <c r="F212" s="227" t="s">
        <v>402</v>
      </c>
      <c r="G212" s="228" t="s">
        <v>197</v>
      </c>
      <c r="H212" s="229">
        <v>1622.5</v>
      </c>
      <c r="I212" s="230"/>
      <c r="J212" s="230"/>
      <c r="K212" s="231">
        <f>ROUND(P212*H212,2)</f>
        <v>0</v>
      </c>
      <c r="L212" s="227" t="s">
        <v>1</v>
      </c>
      <c r="M212" s="45"/>
      <c r="N212" s="232" t="s">
        <v>1</v>
      </c>
      <c r="O212" s="233" t="s">
        <v>38</v>
      </c>
      <c r="P212" s="234">
        <f>I212+J212</f>
        <v>0</v>
      </c>
      <c r="Q212" s="234">
        <f>ROUND(I212*H212,2)</f>
        <v>0</v>
      </c>
      <c r="R212" s="234">
        <f>ROUND(J212*H212,2)</f>
        <v>0</v>
      </c>
      <c r="S212" s="92"/>
      <c r="T212" s="235">
        <f>S212*H212</f>
        <v>0</v>
      </c>
      <c r="U212" s="235">
        <v>0.10373</v>
      </c>
      <c r="V212" s="235">
        <f>U212*H212</f>
        <v>168.30192500000001</v>
      </c>
      <c r="W212" s="235">
        <v>0</v>
      </c>
      <c r="X212" s="236">
        <f>W212*H212</f>
        <v>0</v>
      </c>
      <c r="Y212" s="39"/>
      <c r="Z212" s="39"/>
      <c r="AA212" s="39"/>
      <c r="AB212" s="39"/>
      <c r="AC212" s="39"/>
      <c r="AD212" s="39"/>
      <c r="AE212" s="39"/>
      <c r="AR212" s="237" t="s">
        <v>173</v>
      </c>
      <c r="AT212" s="237" t="s">
        <v>157</v>
      </c>
      <c r="AU212" s="237" t="s">
        <v>85</v>
      </c>
      <c r="AY212" s="18" t="s">
        <v>156</v>
      </c>
      <c r="BE212" s="238">
        <f>IF(O212="základní",K212,0)</f>
        <v>0</v>
      </c>
      <c r="BF212" s="238">
        <f>IF(O212="snížená",K212,0)</f>
        <v>0</v>
      </c>
      <c r="BG212" s="238">
        <f>IF(O212="zákl. přenesená",K212,0)</f>
        <v>0</v>
      </c>
      <c r="BH212" s="238">
        <f>IF(O212="sníž. přenesená",K212,0)</f>
        <v>0</v>
      </c>
      <c r="BI212" s="238">
        <f>IF(O212="nulová",K212,0)</f>
        <v>0</v>
      </c>
      <c r="BJ212" s="18" t="s">
        <v>83</v>
      </c>
      <c r="BK212" s="238">
        <f>ROUND(P212*H212,2)</f>
        <v>0</v>
      </c>
      <c r="BL212" s="18" t="s">
        <v>173</v>
      </c>
      <c r="BM212" s="237" t="s">
        <v>403</v>
      </c>
    </row>
    <row r="213" s="12" customFormat="1">
      <c r="A213" s="12"/>
      <c r="B213" s="239"/>
      <c r="C213" s="240"/>
      <c r="D213" s="241" t="s">
        <v>163</v>
      </c>
      <c r="E213" s="242" t="s">
        <v>1</v>
      </c>
      <c r="F213" s="243" t="s">
        <v>404</v>
      </c>
      <c r="G213" s="240"/>
      <c r="H213" s="244">
        <v>1622.5</v>
      </c>
      <c r="I213" s="245"/>
      <c r="J213" s="245"/>
      <c r="K213" s="240"/>
      <c r="L213" s="240"/>
      <c r="M213" s="246"/>
      <c r="N213" s="247"/>
      <c r="O213" s="248"/>
      <c r="P213" s="248"/>
      <c r="Q213" s="248"/>
      <c r="R213" s="248"/>
      <c r="S213" s="248"/>
      <c r="T213" s="248"/>
      <c r="U213" s="248"/>
      <c r="V213" s="248"/>
      <c r="W213" s="248"/>
      <c r="X213" s="249"/>
      <c r="Y213" s="12"/>
      <c r="Z213" s="12"/>
      <c r="AA213" s="12"/>
      <c r="AB213" s="12"/>
      <c r="AC213" s="12"/>
      <c r="AD213" s="12"/>
      <c r="AE213" s="12"/>
      <c r="AT213" s="250" t="s">
        <v>163</v>
      </c>
      <c r="AU213" s="250" t="s">
        <v>85</v>
      </c>
      <c r="AV213" s="12" t="s">
        <v>85</v>
      </c>
      <c r="AW213" s="12" t="s">
        <v>5</v>
      </c>
      <c r="AX213" s="12" t="s">
        <v>83</v>
      </c>
      <c r="AY213" s="250" t="s">
        <v>156</v>
      </c>
    </row>
    <row r="214" s="2" customFormat="1" ht="24.15" customHeight="1">
      <c r="A214" s="39"/>
      <c r="B214" s="40"/>
      <c r="C214" s="225" t="s">
        <v>405</v>
      </c>
      <c r="D214" s="225" t="s">
        <v>157</v>
      </c>
      <c r="E214" s="226" t="s">
        <v>406</v>
      </c>
      <c r="F214" s="227" t="s">
        <v>407</v>
      </c>
      <c r="G214" s="228" t="s">
        <v>197</v>
      </c>
      <c r="H214" s="229">
        <v>961</v>
      </c>
      <c r="I214" s="230"/>
      <c r="J214" s="230"/>
      <c r="K214" s="231">
        <f>ROUND(P214*H214,2)</f>
        <v>0</v>
      </c>
      <c r="L214" s="227" t="s">
        <v>198</v>
      </c>
      <c r="M214" s="45"/>
      <c r="N214" s="232" t="s">
        <v>1</v>
      </c>
      <c r="O214" s="233" t="s">
        <v>38</v>
      </c>
      <c r="P214" s="234">
        <f>I214+J214</f>
        <v>0</v>
      </c>
      <c r="Q214" s="234">
        <f>ROUND(I214*H214,2)</f>
        <v>0</v>
      </c>
      <c r="R214" s="234">
        <f>ROUND(J214*H214,2)</f>
        <v>0</v>
      </c>
      <c r="S214" s="92"/>
      <c r="T214" s="235">
        <f>S214*H214</f>
        <v>0</v>
      </c>
      <c r="U214" s="235">
        <v>0.12966</v>
      </c>
      <c r="V214" s="235">
        <f>U214*H214</f>
        <v>124.60325999999999</v>
      </c>
      <c r="W214" s="235">
        <v>0</v>
      </c>
      <c r="X214" s="236">
        <f>W214*H214</f>
        <v>0</v>
      </c>
      <c r="Y214" s="39"/>
      <c r="Z214" s="39"/>
      <c r="AA214" s="39"/>
      <c r="AB214" s="39"/>
      <c r="AC214" s="39"/>
      <c r="AD214" s="39"/>
      <c r="AE214" s="39"/>
      <c r="AR214" s="237" t="s">
        <v>173</v>
      </c>
      <c r="AT214" s="237" t="s">
        <v>157</v>
      </c>
      <c r="AU214" s="237" t="s">
        <v>85</v>
      </c>
      <c r="AY214" s="18" t="s">
        <v>156</v>
      </c>
      <c r="BE214" s="238">
        <f>IF(O214="základní",K214,0)</f>
        <v>0</v>
      </c>
      <c r="BF214" s="238">
        <f>IF(O214="snížená",K214,0)</f>
        <v>0</v>
      </c>
      <c r="BG214" s="238">
        <f>IF(O214="zákl. přenesená",K214,0)</f>
        <v>0</v>
      </c>
      <c r="BH214" s="238">
        <f>IF(O214="sníž. přenesená",K214,0)</f>
        <v>0</v>
      </c>
      <c r="BI214" s="238">
        <f>IF(O214="nulová",K214,0)</f>
        <v>0</v>
      </c>
      <c r="BJ214" s="18" t="s">
        <v>83</v>
      </c>
      <c r="BK214" s="238">
        <f>ROUND(P214*H214,2)</f>
        <v>0</v>
      </c>
      <c r="BL214" s="18" t="s">
        <v>173</v>
      </c>
      <c r="BM214" s="237" t="s">
        <v>408</v>
      </c>
    </row>
    <row r="215" s="12" customFormat="1">
      <c r="A215" s="12"/>
      <c r="B215" s="239"/>
      <c r="C215" s="240"/>
      <c r="D215" s="241" t="s">
        <v>163</v>
      </c>
      <c r="E215" s="242" t="s">
        <v>1</v>
      </c>
      <c r="F215" s="243" t="s">
        <v>385</v>
      </c>
      <c r="G215" s="240"/>
      <c r="H215" s="244">
        <v>961</v>
      </c>
      <c r="I215" s="245"/>
      <c r="J215" s="245"/>
      <c r="K215" s="240"/>
      <c r="L215" s="240"/>
      <c r="M215" s="246"/>
      <c r="N215" s="247"/>
      <c r="O215" s="248"/>
      <c r="P215" s="248"/>
      <c r="Q215" s="248"/>
      <c r="R215" s="248"/>
      <c r="S215" s="248"/>
      <c r="T215" s="248"/>
      <c r="U215" s="248"/>
      <c r="V215" s="248"/>
      <c r="W215" s="248"/>
      <c r="X215" s="249"/>
      <c r="Y215" s="12"/>
      <c r="Z215" s="12"/>
      <c r="AA215" s="12"/>
      <c r="AB215" s="12"/>
      <c r="AC215" s="12"/>
      <c r="AD215" s="12"/>
      <c r="AE215" s="12"/>
      <c r="AT215" s="250" t="s">
        <v>163</v>
      </c>
      <c r="AU215" s="250" t="s">
        <v>85</v>
      </c>
      <c r="AV215" s="12" t="s">
        <v>85</v>
      </c>
      <c r="AW215" s="12" t="s">
        <v>5</v>
      </c>
      <c r="AX215" s="12" t="s">
        <v>83</v>
      </c>
      <c r="AY215" s="250" t="s">
        <v>156</v>
      </c>
    </row>
    <row r="216" s="2" customFormat="1" ht="24.15" customHeight="1">
      <c r="A216" s="39"/>
      <c r="B216" s="40"/>
      <c r="C216" s="225" t="s">
        <v>409</v>
      </c>
      <c r="D216" s="225" t="s">
        <v>157</v>
      </c>
      <c r="E216" s="226" t="s">
        <v>410</v>
      </c>
      <c r="F216" s="227" t="s">
        <v>411</v>
      </c>
      <c r="G216" s="228" t="s">
        <v>197</v>
      </c>
      <c r="H216" s="229">
        <v>1617.625</v>
      </c>
      <c r="I216" s="230"/>
      <c r="J216" s="230"/>
      <c r="K216" s="231">
        <f>ROUND(P216*H216,2)</f>
        <v>0</v>
      </c>
      <c r="L216" s="227" t="s">
        <v>1</v>
      </c>
      <c r="M216" s="45"/>
      <c r="N216" s="232" t="s">
        <v>1</v>
      </c>
      <c r="O216" s="233" t="s">
        <v>38</v>
      </c>
      <c r="P216" s="234">
        <f>I216+J216</f>
        <v>0</v>
      </c>
      <c r="Q216" s="234">
        <f>ROUND(I216*H216,2)</f>
        <v>0</v>
      </c>
      <c r="R216" s="234">
        <f>ROUND(J216*H216,2)</f>
        <v>0</v>
      </c>
      <c r="S216" s="92"/>
      <c r="T216" s="235">
        <f>S216*H216</f>
        <v>0</v>
      </c>
      <c r="U216" s="235">
        <v>0.18151999999999999</v>
      </c>
      <c r="V216" s="235">
        <f>U216*H216</f>
        <v>293.63128999999998</v>
      </c>
      <c r="W216" s="235">
        <v>0</v>
      </c>
      <c r="X216" s="236">
        <f>W216*H216</f>
        <v>0</v>
      </c>
      <c r="Y216" s="39"/>
      <c r="Z216" s="39"/>
      <c r="AA216" s="39"/>
      <c r="AB216" s="39"/>
      <c r="AC216" s="39"/>
      <c r="AD216" s="39"/>
      <c r="AE216" s="39"/>
      <c r="AR216" s="237" t="s">
        <v>173</v>
      </c>
      <c r="AT216" s="237" t="s">
        <v>157</v>
      </c>
      <c r="AU216" s="237" t="s">
        <v>85</v>
      </c>
      <c r="AY216" s="18" t="s">
        <v>156</v>
      </c>
      <c r="BE216" s="238">
        <f>IF(O216="základní",K216,0)</f>
        <v>0</v>
      </c>
      <c r="BF216" s="238">
        <f>IF(O216="snížená",K216,0)</f>
        <v>0</v>
      </c>
      <c r="BG216" s="238">
        <f>IF(O216="zákl. přenesená",K216,0)</f>
        <v>0</v>
      </c>
      <c r="BH216" s="238">
        <f>IF(O216="sníž. přenesená",K216,0)</f>
        <v>0</v>
      </c>
      <c r="BI216" s="238">
        <f>IF(O216="nulová",K216,0)</f>
        <v>0</v>
      </c>
      <c r="BJ216" s="18" t="s">
        <v>83</v>
      </c>
      <c r="BK216" s="238">
        <f>ROUND(P216*H216,2)</f>
        <v>0</v>
      </c>
      <c r="BL216" s="18" t="s">
        <v>173</v>
      </c>
      <c r="BM216" s="237" t="s">
        <v>412</v>
      </c>
    </row>
    <row r="217" s="12" customFormat="1">
      <c r="A217" s="12"/>
      <c r="B217" s="239"/>
      <c r="C217" s="240"/>
      <c r="D217" s="241" t="s">
        <v>163</v>
      </c>
      <c r="E217" s="242" t="s">
        <v>1</v>
      </c>
      <c r="F217" s="243" t="s">
        <v>413</v>
      </c>
      <c r="G217" s="240"/>
      <c r="H217" s="244">
        <v>1617.625</v>
      </c>
      <c r="I217" s="245"/>
      <c r="J217" s="245"/>
      <c r="K217" s="240"/>
      <c r="L217" s="240"/>
      <c r="M217" s="246"/>
      <c r="N217" s="247"/>
      <c r="O217" s="248"/>
      <c r="P217" s="248"/>
      <c r="Q217" s="248"/>
      <c r="R217" s="248"/>
      <c r="S217" s="248"/>
      <c r="T217" s="248"/>
      <c r="U217" s="248"/>
      <c r="V217" s="248"/>
      <c r="W217" s="248"/>
      <c r="X217" s="249"/>
      <c r="Y217" s="12"/>
      <c r="Z217" s="12"/>
      <c r="AA217" s="12"/>
      <c r="AB217" s="12"/>
      <c r="AC217" s="12"/>
      <c r="AD217" s="12"/>
      <c r="AE217" s="12"/>
      <c r="AT217" s="250" t="s">
        <v>163</v>
      </c>
      <c r="AU217" s="250" t="s">
        <v>85</v>
      </c>
      <c r="AV217" s="12" t="s">
        <v>85</v>
      </c>
      <c r="AW217" s="12" t="s">
        <v>5</v>
      </c>
      <c r="AX217" s="12" t="s">
        <v>83</v>
      </c>
      <c r="AY217" s="250" t="s">
        <v>156</v>
      </c>
    </row>
    <row r="218" s="2" customFormat="1" ht="24.15" customHeight="1">
      <c r="A218" s="39"/>
      <c r="B218" s="40"/>
      <c r="C218" s="225" t="s">
        <v>414</v>
      </c>
      <c r="D218" s="225" t="s">
        <v>157</v>
      </c>
      <c r="E218" s="226" t="s">
        <v>415</v>
      </c>
      <c r="F218" s="227" t="s">
        <v>416</v>
      </c>
      <c r="G218" s="228" t="s">
        <v>197</v>
      </c>
      <c r="H218" s="229">
        <v>48.5</v>
      </c>
      <c r="I218" s="230"/>
      <c r="J218" s="230"/>
      <c r="K218" s="231">
        <f>ROUND(P218*H218,2)</f>
        <v>0</v>
      </c>
      <c r="L218" s="227" t="s">
        <v>218</v>
      </c>
      <c r="M218" s="45"/>
      <c r="N218" s="232" t="s">
        <v>1</v>
      </c>
      <c r="O218" s="233" t="s">
        <v>38</v>
      </c>
      <c r="P218" s="234">
        <f>I218+J218</f>
        <v>0</v>
      </c>
      <c r="Q218" s="234">
        <f>ROUND(I218*H218,2)</f>
        <v>0</v>
      </c>
      <c r="R218" s="234">
        <f>ROUND(J218*H218,2)</f>
        <v>0</v>
      </c>
      <c r="S218" s="92"/>
      <c r="T218" s="235">
        <f>S218*H218</f>
        <v>0</v>
      </c>
      <c r="U218" s="235">
        <v>0.19536000000000001</v>
      </c>
      <c r="V218" s="235">
        <f>U218*H218</f>
        <v>9.4749600000000012</v>
      </c>
      <c r="W218" s="235">
        <v>0</v>
      </c>
      <c r="X218" s="236">
        <f>W218*H218</f>
        <v>0</v>
      </c>
      <c r="Y218" s="39"/>
      <c r="Z218" s="39"/>
      <c r="AA218" s="39"/>
      <c r="AB218" s="39"/>
      <c r="AC218" s="39"/>
      <c r="AD218" s="39"/>
      <c r="AE218" s="39"/>
      <c r="AR218" s="237" t="s">
        <v>173</v>
      </c>
      <c r="AT218" s="237" t="s">
        <v>157</v>
      </c>
      <c r="AU218" s="237" t="s">
        <v>85</v>
      </c>
      <c r="AY218" s="18" t="s">
        <v>156</v>
      </c>
      <c r="BE218" s="238">
        <f>IF(O218="základní",K218,0)</f>
        <v>0</v>
      </c>
      <c r="BF218" s="238">
        <f>IF(O218="snížená",K218,0)</f>
        <v>0</v>
      </c>
      <c r="BG218" s="238">
        <f>IF(O218="zákl. přenesená",K218,0)</f>
        <v>0</v>
      </c>
      <c r="BH218" s="238">
        <f>IF(O218="sníž. přenesená",K218,0)</f>
        <v>0</v>
      </c>
      <c r="BI218" s="238">
        <f>IF(O218="nulová",K218,0)</f>
        <v>0</v>
      </c>
      <c r="BJ218" s="18" t="s">
        <v>83</v>
      </c>
      <c r="BK218" s="238">
        <f>ROUND(P218*H218,2)</f>
        <v>0</v>
      </c>
      <c r="BL218" s="18" t="s">
        <v>173</v>
      </c>
      <c r="BM218" s="237" t="s">
        <v>417</v>
      </c>
    </row>
    <row r="219" s="12" customFormat="1">
      <c r="A219" s="12"/>
      <c r="B219" s="239"/>
      <c r="C219" s="240"/>
      <c r="D219" s="241" t="s">
        <v>163</v>
      </c>
      <c r="E219" s="242" t="s">
        <v>1</v>
      </c>
      <c r="F219" s="243" t="s">
        <v>390</v>
      </c>
      <c r="G219" s="240"/>
      <c r="H219" s="244">
        <v>48.5</v>
      </c>
      <c r="I219" s="245"/>
      <c r="J219" s="245"/>
      <c r="K219" s="240"/>
      <c r="L219" s="240"/>
      <c r="M219" s="246"/>
      <c r="N219" s="247"/>
      <c r="O219" s="248"/>
      <c r="P219" s="248"/>
      <c r="Q219" s="248"/>
      <c r="R219" s="248"/>
      <c r="S219" s="248"/>
      <c r="T219" s="248"/>
      <c r="U219" s="248"/>
      <c r="V219" s="248"/>
      <c r="W219" s="248"/>
      <c r="X219" s="249"/>
      <c r="Y219" s="12"/>
      <c r="Z219" s="12"/>
      <c r="AA219" s="12"/>
      <c r="AB219" s="12"/>
      <c r="AC219" s="12"/>
      <c r="AD219" s="12"/>
      <c r="AE219" s="12"/>
      <c r="AT219" s="250" t="s">
        <v>163</v>
      </c>
      <c r="AU219" s="250" t="s">
        <v>85</v>
      </c>
      <c r="AV219" s="12" t="s">
        <v>85</v>
      </c>
      <c r="AW219" s="12" t="s">
        <v>5</v>
      </c>
      <c r="AX219" s="12" t="s">
        <v>83</v>
      </c>
      <c r="AY219" s="250" t="s">
        <v>156</v>
      </c>
    </row>
    <row r="220" s="2" customFormat="1" ht="24.15" customHeight="1">
      <c r="A220" s="39"/>
      <c r="B220" s="40"/>
      <c r="C220" s="264" t="s">
        <v>418</v>
      </c>
      <c r="D220" s="264" t="s">
        <v>291</v>
      </c>
      <c r="E220" s="265" t="s">
        <v>419</v>
      </c>
      <c r="F220" s="266" t="s">
        <v>420</v>
      </c>
      <c r="G220" s="267" t="s">
        <v>197</v>
      </c>
      <c r="H220" s="268">
        <v>48.5</v>
      </c>
      <c r="I220" s="269"/>
      <c r="J220" s="270"/>
      <c r="K220" s="271">
        <f>ROUND(P220*H220,2)</f>
        <v>0</v>
      </c>
      <c r="L220" s="266" t="s">
        <v>218</v>
      </c>
      <c r="M220" s="272"/>
      <c r="N220" s="273" t="s">
        <v>1</v>
      </c>
      <c r="O220" s="233" t="s">
        <v>38</v>
      </c>
      <c r="P220" s="234">
        <f>I220+J220</f>
        <v>0</v>
      </c>
      <c r="Q220" s="234">
        <f>ROUND(I220*H220,2)</f>
        <v>0</v>
      </c>
      <c r="R220" s="234">
        <f>ROUND(J220*H220,2)</f>
        <v>0</v>
      </c>
      <c r="S220" s="92"/>
      <c r="T220" s="235">
        <f>S220*H220</f>
        <v>0</v>
      </c>
      <c r="U220" s="235">
        <v>0.41699999999999998</v>
      </c>
      <c r="V220" s="235">
        <f>U220*H220</f>
        <v>20.224499999999999</v>
      </c>
      <c r="W220" s="235">
        <v>0</v>
      </c>
      <c r="X220" s="236">
        <f>W220*H220</f>
        <v>0</v>
      </c>
      <c r="Y220" s="39"/>
      <c r="Z220" s="39"/>
      <c r="AA220" s="39"/>
      <c r="AB220" s="39"/>
      <c r="AC220" s="39"/>
      <c r="AD220" s="39"/>
      <c r="AE220" s="39"/>
      <c r="AR220" s="237" t="s">
        <v>266</v>
      </c>
      <c r="AT220" s="237" t="s">
        <v>291</v>
      </c>
      <c r="AU220" s="237" t="s">
        <v>85</v>
      </c>
      <c r="AY220" s="18" t="s">
        <v>156</v>
      </c>
      <c r="BE220" s="238">
        <f>IF(O220="základní",K220,0)</f>
        <v>0</v>
      </c>
      <c r="BF220" s="238">
        <f>IF(O220="snížená",K220,0)</f>
        <v>0</v>
      </c>
      <c r="BG220" s="238">
        <f>IF(O220="zákl. přenesená",K220,0)</f>
        <v>0</v>
      </c>
      <c r="BH220" s="238">
        <f>IF(O220="sníž. přenesená",K220,0)</f>
        <v>0</v>
      </c>
      <c r="BI220" s="238">
        <f>IF(O220="nulová",K220,0)</f>
        <v>0</v>
      </c>
      <c r="BJ220" s="18" t="s">
        <v>83</v>
      </c>
      <c r="BK220" s="238">
        <f>ROUND(P220*H220,2)</f>
        <v>0</v>
      </c>
      <c r="BL220" s="18" t="s">
        <v>173</v>
      </c>
      <c r="BM220" s="237" t="s">
        <v>421</v>
      </c>
    </row>
    <row r="221" s="2" customFormat="1" ht="24.15" customHeight="1">
      <c r="A221" s="39"/>
      <c r="B221" s="40"/>
      <c r="C221" s="225" t="s">
        <v>422</v>
      </c>
      <c r="D221" s="225" t="s">
        <v>157</v>
      </c>
      <c r="E221" s="226" t="s">
        <v>423</v>
      </c>
      <c r="F221" s="227" t="s">
        <v>424</v>
      </c>
      <c r="G221" s="228" t="s">
        <v>197</v>
      </c>
      <c r="H221" s="229">
        <v>348.5</v>
      </c>
      <c r="I221" s="230"/>
      <c r="J221" s="230"/>
      <c r="K221" s="231">
        <f>ROUND(P221*H221,2)</f>
        <v>0</v>
      </c>
      <c r="L221" s="227" t="s">
        <v>198</v>
      </c>
      <c r="M221" s="45"/>
      <c r="N221" s="232" t="s">
        <v>1</v>
      </c>
      <c r="O221" s="233" t="s">
        <v>38</v>
      </c>
      <c r="P221" s="234">
        <f>I221+J221</f>
        <v>0</v>
      </c>
      <c r="Q221" s="234">
        <f>ROUND(I221*H221,2)</f>
        <v>0</v>
      </c>
      <c r="R221" s="234">
        <f>ROUND(J221*H221,2)</f>
        <v>0</v>
      </c>
      <c r="S221" s="92"/>
      <c r="T221" s="235">
        <f>S221*H221</f>
        <v>0</v>
      </c>
      <c r="U221" s="235">
        <v>0.089219999999999994</v>
      </c>
      <c r="V221" s="235">
        <f>U221*H221</f>
        <v>31.093169999999997</v>
      </c>
      <c r="W221" s="235">
        <v>0</v>
      </c>
      <c r="X221" s="236">
        <f>W221*H221</f>
        <v>0</v>
      </c>
      <c r="Y221" s="39"/>
      <c r="Z221" s="39"/>
      <c r="AA221" s="39"/>
      <c r="AB221" s="39"/>
      <c r="AC221" s="39"/>
      <c r="AD221" s="39"/>
      <c r="AE221" s="39"/>
      <c r="AR221" s="237" t="s">
        <v>173</v>
      </c>
      <c r="AT221" s="237" t="s">
        <v>157</v>
      </c>
      <c r="AU221" s="237" t="s">
        <v>85</v>
      </c>
      <c r="AY221" s="18" t="s">
        <v>156</v>
      </c>
      <c r="BE221" s="238">
        <f>IF(O221="základní",K221,0)</f>
        <v>0</v>
      </c>
      <c r="BF221" s="238">
        <f>IF(O221="snížená",K221,0)</f>
        <v>0</v>
      </c>
      <c r="BG221" s="238">
        <f>IF(O221="zákl. přenesená",K221,0)</f>
        <v>0</v>
      </c>
      <c r="BH221" s="238">
        <f>IF(O221="sníž. přenesená",K221,0)</f>
        <v>0</v>
      </c>
      <c r="BI221" s="238">
        <f>IF(O221="nulová",K221,0)</f>
        <v>0</v>
      </c>
      <c r="BJ221" s="18" t="s">
        <v>83</v>
      </c>
      <c r="BK221" s="238">
        <f>ROUND(P221*H221,2)</f>
        <v>0</v>
      </c>
      <c r="BL221" s="18" t="s">
        <v>173</v>
      </c>
      <c r="BM221" s="237" t="s">
        <v>425</v>
      </c>
    </row>
    <row r="222" s="12" customFormat="1">
      <c r="A222" s="12"/>
      <c r="B222" s="239"/>
      <c r="C222" s="240"/>
      <c r="D222" s="241" t="s">
        <v>163</v>
      </c>
      <c r="E222" s="242" t="s">
        <v>1</v>
      </c>
      <c r="F222" s="243" t="s">
        <v>426</v>
      </c>
      <c r="G222" s="240"/>
      <c r="H222" s="244">
        <v>348.5</v>
      </c>
      <c r="I222" s="245"/>
      <c r="J222" s="245"/>
      <c r="K222" s="240"/>
      <c r="L222" s="240"/>
      <c r="M222" s="246"/>
      <c r="N222" s="247"/>
      <c r="O222" s="248"/>
      <c r="P222" s="248"/>
      <c r="Q222" s="248"/>
      <c r="R222" s="248"/>
      <c r="S222" s="248"/>
      <c r="T222" s="248"/>
      <c r="U222" s="248"/>
      <c r="V222" s="248"/>
      <c r="W222" s="248"/>
      <c r="X222" s="249"/>
      <c r="Y222" s="12"/>
      <c r="Z222" s="12"/>
      <c r="AA222" s="12"/>
      <c r="AB222" s="12"/>
      <c r="AC222" s="12"/>
      <c r="AD222" s="12"/>
      <c r="AE222" s="12"/>
      <c r="AT222" s="250" t="s">
        <v>163</v>
      </c>
      <c r="AU222" s="250" t="s">
        <v>85</v>
      </c>
      <c r="AV222" s="12" t="s">
        <v>85</v>
      </c>
      <c r="AW222" s="12" t="s">
        <v>5</v>
      </c>
      <c r="AX222" s="12" t="s">
        <v>83</v>
      </c>
      <c r="AY222" s="250" t="s">
        <v>156</v>
      </c>
    </row>
    <row r="223" s="2" customFormat="1" ht="24.15" customHeight="1">
      <c r="A223" s="39"/>
      <c r="B223" s="40"/>
      <c r="C223" s="264" t="s">
        <v>427</v>
      </c>
      <c r="D223" s="264" t="s">
        <v>291</v>
      </c>
      <c r="E223" s="265" t="s">
        <v>428</v>
      </c>
      <c r="F223" s="266" t="s">
        <v>429</v>
      </c>
      <c r="G223" s="267" t="s">
        <v>197</v>
      </c>
      <c r="H223" s="268">
        <v>339.36000000000001</v>
      </c>
      <c r="I223" s="269"/>
      <c r="J223" s="270"/>
      <c r="K223" s="271">
        <f>ROUND(P223*H223,2)</f>
        <v>0</v>
      </c>
      <c r="L223" s="266" t="s">
        <v>198</v>
      </c>
      <c r="M223" s="272"/>
      <c r="N223" s="273" t="s">
        <v>1</v>
      </c>
      <c r="O223" s="233" t="s">
        <v>38</v>
      </c>
      <c r="P223" s="234">
        <f>I223+J223</f>
        <v>0</v>
      </c>
      <c r="Q223" s="234">
        <f>ROUND(I223*H223,2)</f>
        <v>0</v>
      </c>
      <c r="R223" s="234">
        <f>ROUND(J223*H223,2)</f>
        <v>0</v>
      </c>
      <c r="S223" s="92"/>
      <c r="T223" s="235">
        <f>S223*H223</f>
        <v>0</v>
      </c>
      <c r="U223" s="235">
        <v>0.13200000000000001</v>
      </c>
      <c r="V223" s="235">
        <f>U223*H223</f>
        <v>44.795520000000003</v>
      </c>
      <c r="W223" s="235">
        <v>0</v>
      </c>
      <c r="X223" s="236">
        <f>W223*H223</f>
        <v>0</v>
      </c>
      <c r="Y223" s="39"/>
      <c r="Z223" s="39"/>
      <c r="AA223" s="39"/>
      <c r="AB223" s="39"/>
      <c r="AC223" s="39"/>
      <c r="AD223" s="39"/>
      <c r="AE223" s="39"/>
      <c r="AR223" s="237" t="s">
        <v>266</v>
      </c>
      <c r="AT223" s="237" t="s">
        <v>291</v>
      </c>
      <c r="AU223" s="237" t="s">
        <v>85</v>
      </c>
      <c r="AY223" s="18" t="s">
        <v>156</v>
      </c>
      <c r="BE223" s="238">
        <f>IF(O223="základní",K223,0)</f>
        <v>0</v>
      </c>
      <c r="BF223" s="238">
        <f>IF(O223="snížená",K223,0)</f>
        <v>0</v>
      </c>
      <c r="BG223" s="238">
        <f>IF(O223="zákl. přenesená",K223,0)</f>
        <v>0</v>
      </c>
      <c r="BH223" s="238">
        <f>IF(O223="sníž. přenesená",K223,0)</f>
        <v>0</v>
      </c>
      <c r="BI223" s="238">
        <f>IF(O223="nulová",K223,0)</f>
        <v>0</v>
      </c>
      <c r="BJ223" s="18" t="s">
        <v>83</v>
      </c>
      <c r="BK223" s="238">
        <f>ROUND(P223*H223,2)</f>
        <v>0</v>
      </c>
      <c r="BL223" s="18" t="s">
        <v>173</v>
      </c>
      <c r="BM223" s="237" t="s">
        <v>430</v>
      </c>
    </row>
    <row r="224" s="12" customFormat="1">
      <c r="A224" s="12"/>
      <c r="B224" s="239"/>
      <c r="C224" s="240"/>
      <c r="D224" s="241" t="s">
        <v>163</v>
      </c>
      <c r="E224" s="242" t="s">
        <v>1</v>
      </c>
      <c r="F224" s="243" t="s">
        <v>431</v>
      </c>
      <c r="G224" s="240"/>
      <c r="H224" s="244">
        <v>336</v>
      </c>
      <c r="I224" s="245"/>
      <c r="J224" s="245"/>
      <c r="K224" s="240"/>
      <c r="L224" s="240"/>
      <c r="M224" s="246"/>
      <c r="N224" s="247"/>
      <c r="O224" s="248"/>
      <c r="P224" s="248"/>
      <c r="Q224" s="248"/>
      <c r="R224" s="248"/>
      <c r="S224" s="248"/>
      <c r="T224" s="248"/>
      <c r="U224" s="248"/>
      <c r="V224" s="248"/>
      <c r="W224" s="248"/>
      <c r="X224" s="249"/>
      <c r="Y224" s="12"/>
      <c r="Z224" s="12"/>
      <c r="AA224" s="12"/>
      <c r="AB224" s="12"/>
      <c r="AC224" s="12"/>
      <c r="AD224" s="12"/>
      <c r="AE224" s="12"/>
      <c r="AT224" s="250" t="s">
        <v>163</v>
      </c>
      <c r="AU224" s="250" t="s">
        <v>85</v>
      </c>
      <c r="AV224" s="12" t="s">
        <v>85</v>
      </c>
      <c r="AW224" s="12" t="s">
        <v>5</v>
      </c>
      <c r="AX224" s="12" t="s">
        <v>75</v>
      </c>
      <c r="AY224" s="250" t="s">
        <v>156</v>
      </c>
    </row>
    <row r="225" s="12" customFormat="1">
      <c r="A225" s="12"/>
      <c r="B225" s="239"/>
      <c r="C225" s="240"/>
      <c r="D225" s="241" t="s">
        <v>163</v>
      </c>
      <c r="E225" s="242" t="s">
        <v>1</v>
      </c>
      <c r="F225" s="243" t="s">
        <v>432</v>
      </c>
      <c r="G225" s="240"/>
      <c r="H225" s="244">
        <v>339.36000000000001</v>
      </c>
      <c r="I225" s="245"/>
      <c r="J225" s="245"/>
      <c r="K225" s="240"/>
      <c r="L225" s="240"/>
      <c r="M225" s="246"/>
      <c r="N225" s="247"/>
      <c r="O225" s="248"/>
      <c r="P225" s="248"/>
      <c r="Q225" s="248"/>
      <c r="R225" s="248"/>
      <c r="S225" s="248"/>
      <c r="T225" s="248"/>
      <c r="U225" s="248"/>
      <c r="V225" s="248"/>
      <c r="W225" s="248"/>
      <c r="X225" s="249"/>
      <c r="Y225" s="12"/>
      <c r="Z225" s="12"/>
      <c r="AA225" s="12"/>
      <c r="AB225" s="12"/>
      <c r="AC225" s="12"/>
      <c r="AD225" s="12"/>
      <c r="AE225" s="12"/>
      <c r="AT225" s="250" t="s">
        <v>163</v>
      </c>
      <c r="AU225" s="250" t="s">
        <v>85</v>
      </c>
      <c r="AV225" s="12" t="s">
        <v>85</v>
      </c>
      <c r="AW225" s="12" t="s">
        <v>5</v>
      </c>
      <c r="AX225" s="12" t="s">
        <v>83</v>
      </c>
      <c r="AY225" s="250" t="s">
        <v>156</v>
      </c>
    </row>
    <row r="226" s="2" customFormat="1" ht="24.15" customHeight="1">
      <c r="A226" s="39"/>
      <c r="B226" s="40"/>
      <c r="C226" s="264" t="s">
        <v>433</v>
      </c>
      <c r="D226" s="264" t="s">
        <v>291</v>
      </c>
      <c r="E226" s="265" t="s">
        <v>434</v>
      </c>
      <c r="F226" s="266" t="s">
        <v>435</v>
      </c>
      <c r="G226" s="267" t="s">
        <v>197</v>
      </c>
      <c r="H226" s="268">
        <v>12.5</v>
      </c>
      <c r="I226" s="269"/>
      <c r="J226" s="270"/>
      <c r="K226" s="271">
        <f>ROUND(P226*H226,2)</f>
        <v>0</v>
      </c>
      <c r="L226" s="266" t="s">
        <v>198</v>
      </c>
      <c r="M226" s="272"/>
      <c r="N226" s="273" t="s">
        <v>1</v>
      </c>
      <c r="O226" s="233" t="s">
        <v>38</v>
      </c>
      <c r="P226" s="234">
        <f>I226+J226</f>
        <v>0</v>
      </c>
      <c r="Q226" s="234">
        <f>ROUND(I226*H226,2)</f>
        <v>0</v>
      </c>
      <c r="R226" s="234">
        <f>ROUND(J226*H226,2)</f>
        <v>0</v>
      </c>
      <c r="S226" s="92"/>
      <c r="T226" s="235">
        <f>S226*H226</f>
        <v>0</v>
      </c>
      <c r="U226" s="235">
        <v>0.13100000000000001</v>
      </c>
      <c r="V226" s="235">
        <f>U226*H226</f>
        <v>1.6375000000000002</v>
      </c>
      <c r="W226" s="235">
        <v>0</v>
      </c>
      <c r="X226" s="236">
        <f>W226*H226</f>
        <v>0</v>
      </c>
      <c r="Y226" s="39"/>
      <c r="Z226" s="39"/>
      <c r="AA226" s="39"/>
      <c r="AB226" s="39"/>
      <c r="AC226" s="39"/>
      <c r="AD226" s="39"/>
      <c r="AE226" s="39"/>
      <c r="AR226" s="237" t="s">
        <v>266</v>
      </c>
      <c r="AT226" s="237" t="s">
        <v>291</v>
      </c>
      <c r="AU226" s="237" t="s">
        <v>85</v>
      </c>
      <c r="AY226" s="18" t="s">
        <v>156</v>
      </c>
      <c r="BE226" s="238">
        <f>IF(O226="základní",K226,0)</f>
        <v>0</v>
      </c>
      <c r="BF226" s="238">
        <f>IF(O226="snížená",K226,0)</f>
        <v>0</v>
      </c>
      <c r="BG226" s="238">
        <f>IF(O226="zákl. přenesená",K226,0)</f>
        <v>0</v>
      </c>
      <c r="BH226" s="238">
        <f>IF(O226="sníž. přenesená",K226,0)</f>
        <v>0</v>
      </c>
      <c r="BI226" s="238">
        <f>IF(O226="nulová",K226,0)</f>
        <v>0</v>
      </c>
      <c r="BJ226" s="18" t="s">
        <v>83</v>
      </c>
      <c r="BK226" s="238">
        <f>ROUND(P226*H226,2)</f>
        <v>0</v>
      </c>
      <c r="BL226" s="18" t="s">
        <v>173</v>
      </c>
      <c r="BM226" s="237" t="s">
        <v>436</v>
      </c>
    </row>
    <row r="227" s="2" customFormat="1" ht="24.15" customHeight="1">
      <c r="A227" s="39"/>
      <c r="B227" s="40"/>
      <c r="C227" s="225" t="s">
        <v>437</v>
      </c>
      <c r="D227" s="225" t="s">
        <v>157</v>
      </c>
      <c r="E227" s="226" t="s">
        <v>438</v>
      </c>
      <c r="F227" s="227" t="s">
        <v>439</v>
      </c>
      <c r="G227" s="228" t="s">
        <v>197</v>
      </c>
      <c r="H227" s="229">
        <v>1446.5</v>
      </c>
      <c r="I227" s="230"/>
      <c r="J227" s="230"/>
      <c r="K227" s="231">
        <f>ROUND(P227*H227,2)</f>
        <v>0</v>
      </c>
      <c r="L227" s="227" t="s">
        <v>218</v>
      </c>
      <c r="M227" s="45"/>
      <c r="N227" s="232" t="s">
        <v>1</v>
      </c>
      <c r="O227" s="233" t="s">
        <v>38</v>
      </c>
      <c r="P227" s="234">
        <f>I227+J227</f>
        <v>0</v>
      </c>
      <c r="Q227" s="234">
        <f>ROUND(I227*H227,2)</f>
        <v>0</v>
      </c>
      <c r="R227" s="234">
        <f>ROUND(J227*H227,2)</f>
        <v>0</v>
      </c>
      <c r="S227" s="92"/>
      <c r="T227" s="235">
        <f>S227*H227</f>
        <v>0</v>
      </c>
      <c r="U227" s="235">
        <v>0.11162</v>
      </c>
      <c r="V227" s="235">
        <f>U227*H227</f>
        <v>161.45832999999999</v>
      </c>
      <c r="W227" s="235">
        <v>0</v>
      </c>
      <c r="X227" s="236">
        <f>W227*H227</f>
        <v>0</v>
      </c>
      <c r="Y227" s="39"/>
      <c r="Z227" s="39"/>
      <c r="AA227" s="39"/>
      <c r="AB227" s="39"/>
      <c r="AC227" s="39"/>
      <c r="AD227" s="39"/>
      <c r="AE227" s="39"/>
      <c r="AR227" s="237" t="s">
        <v>173</v>
      </c>
      <c r="AT227" s="237" t="s">
        <v>157</v>
      </c>
      <c r="AU227" s="237" t="s">
        <v>85</v>
      </c>
      <c r="AY227" s="18" t="s">
        <v>156</v>
      </c>
      <c r="BE227" s="238">
        <f>IF(O227="základní",K227,0)</f>
        <v>0</v>
      </c>
      <c r="BF227" s="238">
        <f>IF(O227="snížená",K227,0)</f>
        <v>0</v>
      </c>
      <c r="BG227" s="238">
        <f>IF(O227="zákl. přenesená",K227,0)</f>
        <v>0</v>
      </c>
      <c r="BH227" s="238">
        <f>IF(O227="sníž. přenesená",K227,0)</f>
        <v>0</v>
      </c>
      <c r="BI227" s="238">
        <f>IF(O227="nulová",K227,0)</f>
        <v>0</v>
      </c>
      <c r="BJ227" s="18" t="s">
        <v>83</v>
      </c>
      <c r="BK227" s="238">
        <f>ROUND(P227*H227,2)</f>
        <v>0</v>
      </c>
      <c r="BL227" s="18" t="s">
        <v>173</v>
      </c>
      <c r="BM227" s="237" t="s">
        <v>440</v>
      </c>
    </row>
    <row r="228" s="12" customFormat="1">
      <c r="A228" s="12"/>
      <c r="B228" s="239"/>
      <c r="C228" s="240"/>
      <c r="D228" s="241" t="s">
        <v>163</v>
      </c>
      <c r="E228" s="242" t="s">
        <v>1</v>
      </c>
      <c r="F228" s="243" t="s">
        <v>441</v>
      </c>
      <c r="G228" s="240"/>
      <c r="H228" s="244">
        <v>1446.5</v>
      </c>
      <c r="I228" s="245"/>
      <c r="J228" s="245"/>
      <c r="K228" s="240"/>
      <c r="L228" s="240"/>
      <c r="M228" s="246"/>
      <c r="N228" s="247"/>
      <c r="O228" s="248"/>
      <c r="P228" s="248"/>
      <c r="Q228" s="248"/>
      <c r="R228" s="248"/>
      <c r="S228" s="248"/>
      <c r="T228" s="248"/>
      <c r="U228" s="248"/>
      <c r="V228" s="248"/>
      <c r="W228" s="248"/>
      <c r="X228" s="249"/>
      <c r="Y228" s="12"/>
      <c r="Z228" s="12"/>
      <c r="AA228" s="12"/>
      <c r="AB228" s="12"/>
      <c r="AC228" s="12"/>
      <c r="AD228" s="12"/>
      <c r="AE228" s="12"/>
      <c r="AT228" s="250" t="s">
        <v>163</v>
      </c>
      <c r="AU228" s="250" t="s">
        <v>85</v>
      </c>
      <c r="AV228" s="12" t="s">
        <v>85</v>
      </c>
      <c r="AW228" s="12" t="s">
        <v>5</v>
      </c>
      <c r="AX228" s="12" t="s">
        <v>83</v>
      </c>
      <c r="AY228" s="250" t="s">
        <v>156</v>
      </c>
    </row>
    <row r="229" s="2" customFormat="1" ht="24.15" customHeight="1">
      <c r="A229" s="39"/>
      <c r="B229" s="40"/>
      <c r="C229" s="264" t="s">
        <v>442</v>
      </c>
      <c r="D229" s="264" t="s">
        <v>291</v>
      </c>
      <c r="E229" s="265" t="s">
        <v>443</v>
      </c>
      <c r="F229" s="266" t="s">
        <v>444</v>
      </c>
      <c r="G229" s="267" t="s">
        <v>197</v>
      </c>
      <c r="H229" s="268">
        <v>1448.3399999999999</v>
      </c>
      <c r="I229" s="269"/>
      <c r="J229" s="270"/>
      <c r="K229" s="271">
        <f>ROUND(P229*H229,2)</f>
        <v>0</v>
      </c>
      <c r="L229" s="266" t="s">
        <v>198</v>
      </c>
      <c r="M229" s="272"/>
      <c r="N229" s="273" t="s">
        <v>1</v>
      </c>
      <c r="O229" s="233" t="s">
        <v>38</v>
      </c>
      <c r="P229" s="234">
        <f>I229+J229</f>
        <v>0</v>
      </c>
      <c r="Q229" s="234">
        <f>ROUND(I229*H229,2)</f>
        <v>0</v>
      </c>
      <c r="R229" s="234">
        <f>ROUND(J229*H229,2)</f>
        <v>0</v>
      </c>
      <c r="S229" s="92"/>
      <c r="T229" s="235">
        <f>S229*H229</f>
        <v>0</v>
      </c>
      <c r="U229" s="235">
        <v>0.17599999999999999</v>
      </c>
      <c r="V229" s="235">
        <f>U229*H229</f>
        <v>254.90783999999997</v>
      </c>
      <c r="W229" s="235">
        <v>0</v>
      </c>
      <c r="X229" s="236">
        <f>W229*H229</f>
        <v>0</v>
      </c>
      <c r="Y229" s="39"/>
      <c r="Z229" s="39"/>
      <c r="AA229" s="39"/>
      <c r="AB229" s="39"/>
      <c r="AC229" s="39"/>
      <c r="AD229" s="39"/>
      <c r="AE229" s="39"/>
      <c r="AR229" s="237" t="s">
        <v>266</v>
      </c>
      <c r="AT229" s="237" t="s">
        <v>291</v>
      </c>
      <c r="AU229" s="237" t="s">
        <v>85</v>
      </c>
      <c r="AY229" s="18" t="s">
        <v>156</v>
      </c>
      <c r="BE229" s="238">
        <f>IF(O229="základní",K229,0)</f>
        <v>0</v>
      </c>
      <c r="BF229" s="238">
        <f>IF(O229="snížená",K229,0)</f>
        <v>0</v>
      </c>
      <c r="BG229" s="238">
        <f>IF(O229="zákl. přenesená",K229,0)</f>
        <v>0</v>
      </c>
      <c r="BH229" s="238">
        <f>IF(O229="sníž. přenesená",K229,0)</f>
        <v>0</v>
      </c>
      <c r="BI229" s="238">
        <f>IF(O229="nulová",K229,0)</f>
        <v>0</v>
      </c>
      <c r="BJ229" s="18" t="s">
        <v>83</v>
      </c>
      <c r="BK229" s="238">
        <f>ROUND(P229*H229,2)</f>
        <v>0</v>
      </c>
      <c r="BL229" s="18" t="s">
        <v>173</v>
      </c>
      <c r="BM229" s="237" t="s">
        <v>445</v>
      </c>
    </row>
    <row r="230" s="12" customFormat="1">
      <c r="A230" s="12"/>
      <c r="B230" s="239"/>
      <c r="C230" s="240"/>
      <c r="D230" s="241" t="s">
        <v>163</v>
      </c>
      <c r="E230" s="242" t="s">
        <v>1</v>
      </c>
      <c r="F230" s="243" t="s">
        <v>446</v>
      </c>
      <c r="G230" s="240"/>
      <c r="H230" s="244">
        <v>1434</v>
      </c>
      <c r="I230" s="245"/>
      <c r="J230" s="245"/>
      <c r="K230" s="240"/>
      <c r="L230" s="240"/>
      <c r="M230" s="246"/>
      <c r="N230" s="247"/>
      <c r="O230" s="248"/>
      <c r="P230" s="248"/>
      <c r="Q230" s="248"/>
      <c r="R230" s="248"/>
      <c r="S230" s="248"/>
      <c r="T230" s="248"/>
      <c r="U230" s="248"/>
      <c r="V230" s="248"/>
      <c r="W230" s="248"/>
      <c r="X230" s="249"/>
      <c r="Y230" s="12"/>
      <c r="Z230" s="12"/>
      <c r="AA230" s="12"/>
      <c r="AB230" s="12"/>
      <c r="AC230" s="12"/>
      <c r="AD230" s="12"/>
      <c r="AE230" s="12"/>
      <c r="AT230" s="250" t="s">
        <v>163</v>
      </c>
      <c r="AU230" s="250" t="s">
        <v>85</v>
      </c>
      <c r="AV230" s="12" t="s">
        <v>85</v>
      </c>
      <c r="AW230" s="12" t="s">
        <v>5</v>
      </c>
      <c r="AX230" s="12" t="s">
        <v>75</v>
      </c>
      <c r="AY230" s="250" t="s">
        <v>156</v>
      </c>
    </row>
    <row r="231" s="12" customFormat="1">
      <c r="A231" s="12"/>
      <c r="B231" s="239"/>
      <c r="C231" s="240"/>
      <c r="D231" s="241" t="s">
        <v>163</v>
      </c>
      <c r="E231" s="242" t="s">
        <v>1</v>
      </c>
      <c r="F231" s="243" t="s">
        <v>447</v>
      </c>
      <c r="G231" s="240"/>
      <c r="H231" s="244">
        <v>1448.3399999999999</v>
      </c>
      <c r="I231" s="245"/>
      <c r="J231" s="245"/>
      <c r="K231" s="240"/>
      <c r="L231" s="240"/>
      <c r="M231" s="246"/>
      <c r="N231" s="247"/>
      <c r="O231" s="248"/>
      <c r="P231" s="248"/>
      <c r="Q231" s="248"/>
      <c r="R231" s="248"/>
      <c r="S231" s="248"/>
      <c r="T231" s="248"/>
      <c r="U231" s="248"/>
      <c r="V231" s="248"/>
      <c r="W231" s="248"/>
      <c r="X231" s="249"/>
      <c r="Y231" s="12"/>
      <c r="Z231" s="12"/>
      <c r="AA231" s="12"/>
      <c r="AB231" s="12"/>
      <c r="AC231" s="12"/>
      <c r="AD231" s="12"/>
      <c r="AE231" s="12"/>
      <c r="AT231" s="250" t="s">
        <v>163</v>
      </c>
      <c r="AU231" s="250" t="s">
        <v>85</v>
      </c>
      <c r="AV231" s="12" t="s">
        <v>85</v>
      </c>
      <c r="AW231" s="12" t="s">
        <v>5</v>
      </c>
      <c r="AX231" s="12" t="s">
        <v>83</v>
      </c>
      <c r="AY231" s="250" t="s">
        <v>156</v>
      </c>
    </row>
    <row r="232" s="2" customFormat="1" ht="24.15" customHeight="1">
      <c r="A232" s="39"/>
      <c r="B232" s="40"/>
      <c r="C232" s="264" t="s">
        <v>448</v>
      </c>
      <c r="D232" s="264" t="s">
        <v>291</v>
      </c>
      <c r="E232" s="265" t="s">
        <v>449</v>
      </c>
      <c r="F232" s="266" t="s">
        <v>450</v>
      </c>
      <c r="G232" s="267" t="s">
        <v>197</v>
      </c>
      <c r="H232" s="268">
        <v>12.5</v>
      </c>
      <c r="I232" s="269"/>
      <c r="J232" s="270"/>
      <c r="K232" s="271">
        <f>ROUND(P232*H232,2)</f>
        <v>0</v>
      </c>
      <c r="L232" s="266" t="s">
        <v>218</v>
      </c>
      <c r="M232" s="272"/>
      <c r="N232" s="273" t="s">
        <v>1</v>
      </c>
      <c r="O232" s="233" t="s">
        <v>38</v>
      </c>
      <c r="P232" s="234">
        <f>I232+J232</f>
        <v>0</v>
      </c>
      <c r="Q232" s="234">
        <f>ROUND(I232*H232,2)</f>
        <v>0</v>
      </c>
      <c r="R232" s="234">
        <f>ROUND(J232*H232,2)</f>
        <v>0</v>
      </c>
      <c r="S232" s="92"/>
      <c r="T232" s="235">
        <f>S232*H232</f>
        <v>0</v>
      </c>
      <c r="U232" s="235">
        <v>0.17499999999999999</v>
      </c>
      <c r="V232" s="235">
        <f>U232*H232</f>
        <v>2.1875</v>
      </c>
      <c r="W232" s="235">
        <v>0</v>
      </c>
      <c r="X232" s="236">
        <f>W232*H232</f>
        <v>0</v>
      </c>
      <c r="Y232" s="39"/>
      <c r="Z232" s="39"/>
      <c r="AA232" s="39"/>
      <c r="AB232" s="39"/>
      <c r="AC232" s="39"/>
      <c r="AD232" s="39"/>
      <c r="AE232" s="39"/>
      <c r="AR232" s="237" t="s">
        <v>266</v>
      </c>
      <c r="AT232" s="237" t="s">
        <v>291</v>
      </c>
      <c r="AU232" s="237" t="s">
        <v>85</v>
      </c>
      <c r="AY232" s="18" t="s">
        <v>156</v>
      </c>
      <c r="BE232" s="238">
        <f>IF(O232="základní",K232,0)</f>
        <v>0</v>
      </c>
      <c r="BF232" s="238">
        <f>IF(O232="snížená",K232,0)</f>
        <v>0</v>
      </c>
      <c r="BG232" s="238">
        <f>IF(O232="zákl. přenesená",K232,0)</f>
        <v>0</v>
      </c>
      <c r="BH232" s="238">
        <f>IF(O232="sníž. přenesená",K232,0)</f>
        <v>0</v>
      </c>
      <c r="BI232" s="238">
        <f>IF(O232="nulová",K232,0)</f>
        <v>0</v>
      </c>
      <c r="BJ232" s="18" t="s">
        <v>83</v>
      </c>
      <c r="BK232" s="238">
        <f>ROUND(P232*H232,2)</f>
        <v>0</v>
      </c>
      <c r="BL232" s="18" t="s">
        <v>173</v>
      </c>
      <c r="BM232" s="237" t="s">
        <v>451</v>
      </c>
    </row>
    <row r="233" s="12" customFormat="1">
      <c r="A233" s="12"/>
      <c r="B233" s="239"/>
      <c r="C233" s="240"/>
      <c r="D233" s="241" t="s">
        <v>163</v>
      </c>
      <c r="E233" s="242" t="s">
        <v>1</v>
      </c>
      <c r="F233" s="243" t="s">
        <v>452</v>
      </c>
      <c r="G233" s="240"/>
      <c r="H233" s="244">
        <v>12.5</v>
      </c>
      <c r="I233" s="245"/>
      <c r="J233" s="245"/>
      <c r="K233" s="240"/>
      <c r="L233" s="240"/>
      <c r="M233" s="246"/>
      <c r="N233" s="247"/>
      <c r="O233" s="248"/>
      <c r="P233" s="248"/>
      <c r="Q233" s="248"/>
      <c r="R233" s="248"/>
      <c r="S233" s="248"/>
      <c r="T233" s="248"/>
      <c r="U233" s="248"/>
      <c r="V233" s="248"/>
      <c r="W233" s="248"/>
      <c r="X233" s="249"/>
      <c r="Y233" s="12"/>
      <c r="Z233" s="12"/>
      <c r="AA233" s="12"/>
      <c r="AB233" s="12"/>
      <c r="AC233" s="12"/>
      <c r="AD233" s="12"/>
      <c r="AE233" s="12"/>
      <c r="AT233" s="250" t="s">
        <v>163</v>
      </c>
      <c r="AU233" s="250" t="s">
        <v>85</v>
      </c>
      <c r="AV233" s="12" t="s">
        <v>85</v>
      </c>
      <c r="AW233" s="12" t="s">
        <v>5</v>
      </c>
      <c r="AX233" s="12" t="s">
        <v>83</v>
      </c>
      <c r="AY233" s="250" t="s">
        <v>156</v>
      </c>
    </row>
    <row r="234" s="11" customFormat="1" ht="22.8" customHeight="1">
      <c r="A234" s="11"/>
      <c r="B234" s="210"/>
      <c r="C234" s="211"/>
      <c r="D234" s="212" t="s">
        <v>74</v>
      </c>
      <c r="E234" s="262" t="s">
        <v>266</v>
      </c>
      <c r="F234" s="262" t="s">
        <v>453</v>
      </c>
      <c r="G234" s="211"/>
      <c r="H234" s="211"/>
      <c r="I234" s="214"/>
      <c r="J234" s="214"/>
      <c r="K234" s="263">
        <f>BK234</f>
        <v>0</v>
      </c>
      <c r="L234" s="211"/>
      <c r="M234" s="216"/>
      <c r="N234" s="217"/>
      <c r="O234" s="218"/>
      <c r="P234" s="218"/>
      <c r="Q234" s="219">
        <f>SUM(Q235:Q236)</f>
        <v>0</v>
      </c>
      <c r="R234" s="219">
        <f>SUM(R235:R236)</f>
        <v>0</v>
      </c>
      <c r="S234" s="218"/>
      <c r="T234" s="220">
        <f>SUM(T235:T236)</f>
        <v>0</v>
      </c>
      <c r="U234" s="218"/>
      <c r="V234" s="220">
        <f>SUM(V235:V236)</f>
        <v>9.8402799999999999</v>
      </c>
      <c r="W234" s="218"/>
      <c r="X234" s="221">
        <f>SUM(X235:X236)</f>
        <v>8.5</v>
      </c>
      <c r="Y234" s="11"/>
      <c r="Z234" s="11"/>
      <c r="AA234" s="11"/>
      <c r="AB234" s="11"/>
      <c r="AC234" s="11"/>
      <c r="AD234" s="11"/>
      <c r="AE234" s="11"/>
      <c r="AR234" s="222" t="s">
        <v>83</v>
      </c>
      <c r="AT234" s="223" t="s">
        <v>74</v>
      </c>
      <c r="AU234" s="223" t="s">
        <v>83</v>
      </c>
      <c r="AY234" s="222" t="s">
        <v>156</v>
      </c>
      <c r="BK234" s="224">
        <f>SUM(BK235:BK236)</f>
        <v>0</v>
      </c>
    </row>
    <row r="235" s="2" customFormat="1" ht="37.8" customHeight="1">
      <c r="A235" s="39"/>
      <c r="B235" s="40"/>
      <c r="C235" s="225" t="s">
        <v>454</v>
      </c>
      <c r="D235" s="225" t="s">
        <v>157</v>
      </c>
      <c r="E235" s="226" t="s">
        <v>455</v>
      </c>
      <c r="F235" s="227" t="s">
        <v>456</v>
      </c>
      <c r="G235" s="228" t="s">
        <v>334</v>
      </c>
      <c r="H235" s="229">
        <v>17</v>
      </c>
      <c r="I235" s="230"/>
      <c r="J235" s="230"/>
      <c r="K235" s="231">
        <f>ROUND(P235*H235,2)</f>
        <v>0</v>
      </c>
      <c r="L235" s="227" t="s">
        <v>198</v>
      </c>
      <c r="M235" s="45"/>
      <c r="N235" s="232" t="s">
        <v>1</v>
      </c>
      <c r="O235" s="233" t="s">
        <v>38</v>
      </c>
      <c r="P235" s="234">
        <f>I235+J235</f>
        <v>0</v>
      </c>
      <c r="Q235" s="234">
        <f>ROUND(I235*H235,2)</f>
        <v>0</v>
      </c>
      <c r="R235" s="234">
        <f>ROUND(J235*H235,2)</f>
        <v>0</v>
      </c>
      <c r="S235" s="92"/>
      <c r="T235" s="235">
        <f>S235*H235</f>
        <v>0</v>
      </c>
      <c r="U235" s="235">
        <v>0.52254</v>
      </c>
      <c r="V235" s="235">
        <f>U235*H235</f>
        <v>8.8831799999999994</v>
      </c>
      <c r="W235" s="235">
        <v>0.5</v>
      </c>
      <c r="X235" s="236">
        <f>W235*H235</f>
        <v>8.5</v>
      </c>
      <c r="Y235" s="39"/>
      <c r="Z235" s="39"/>
      <c r="AA235" s="39"/>
      <c r="AB235" s="39"/>
      <c r="AC235" s="39"/>
      <c r="AD235" s="39"/>
      <c r="AE235" s="39"/>
      <c r="AR235" s="237" t="s">
        <v>173</v>
      </c>
      <c r="AT235" s="237" t="s">
        <v>157</v>
      </c>
      <c r="AU235" s="237" t="s">
        <v>85</v>
      </c>
      <c r="AY235" s="18" t="s">
        <v>156</v>
      </c>
      <c r="BE235" s="238">
        <f>IF(O235="základní",K235,0)</f>
        <v>0</v>
      </c>
      <c r="BF235" s="238">
        <f>IF(O235="snížená",K235,0)</f>
        <v>0</v>
      </c>
      <c r="BG235" s="238">
        <f>IF(O235="zákl. přenesená",K235,0)</f>
        <v>0</v>
      </c>
      <c r="BH235" s="238">
        <f>IF(O235="sníž. přenesená",K235,0)</f>
        <v>0</v>
      </c>
      <c r="BI235" s="238">
        <f>IF(O235="nulová",K235,0)</f>
        <v>0</v>
      </c>
      <c r="BJ235" s="18" t="s">
        <v>83</v>
      </c>
      <c r="BK235" s="238">
        <f>ROUND(P235*H235,2)</f>
        <v>0</v>
      </c>
      <c r="BL235" s="18" t="s">
        <v>173</v>
      </c>
      <c r="BM235" s="237" t="s">
        <v>457</v>
      </c>
    </row>
    <row r="236" s="2" customFormat="1" ht="24.15" customHeight="1">
      <c r="A236" s="39"/>
      <c r="B236" s="40"/>
      <c r="C236" s="264" t="s">
        <v>458</v>
      </c>
      <c r="D236" s="264" t="s">
        <v>291</v>
      </c>
      <c r="E236" s="265" t="s">
        <v>459</v>
      </c>
      <c r="F236" s="266" t="s">
        <v>460</v>
      </c>
      <c r="G236" s="267" t="s">
        <v>334</v>
      </c>
      <c r="H236" s="268">
        <v>17</v>
      </c>
      <c r="I236" s="269"/>
      <c r="J236" s="270"/>
      <c r="K236" s="271">
        <f>ROUND(P236*H236,2)</f>
        <v>0</v>
      </c>
      <c r="L236" s="266" t="s">
        <v>198</v>
      </c>
      <c r="M236" s="272"/>
      <c r="N236" s="273" t="s">
        <v>1</v>
      </c>
      <c r="O236" s="233" t="s">
        <v>38</v>
      </c>
      <c r="P236" s="234">
        <f>I236+J236</f>
        <v>0</v>
      </c>
      <c r="Q236" s="234">
        <f>ROUND(I236*H236,2)</f>
        <v>0</v>
      </c>
      <c r="R236" s="234">
        <f>ROUND(J236*H236,2)</f>
        <v>0</v>
      </c>
      <c r="S236" s="92"/>
      <c r="T236" s="235">
        <f>S236*H236</f>
        <v>0</v>
      </c>
      <c r="U236" s="235">
        <v>0.056300000000000003</v>
      </c>
      <c r="V236" s="235">
        <f>U236*H236</f>
        <v>0.95710000000000006</v>
      </c>
      <c r="W236" s="235">
        <v>0</v>
      </c>
      <c r="X236" s="236">
        <f>W236*H236</f>
        <v>0</v>
      </c>
      <c r="Y236" s="39"/>
      <c r="Z236" s="39"/>
      <c r="AA236" s="39"/>
      <c r="AB236" s="39"/>
      <c r="AC236" s="39"/>
      <c r="AD236" s="39"/>
      <c r="AE236" s="39"/>
      <c r="AR236" s="237" t="s">
        <v>266</v>
      </c>
      <c r="AT236" s="237" t="s">
        <v>291</v>
      </c>
      <c r="AU236" s="237" t="s">
        <v>85</v>
      </c>
      <c r="AY236" s="18" t="s">
        <v>156</v>
      </c>
      <c r="BE236" s="238">
        <f>IF(O236="základní",K236,0)</f>
        <v>0</v>
      </c>
      <c r="BF236" s="238">
        <f>IF(O236="snížená",K236,0)</f>
        <v>0</v>
      </c>
      <c r="BG236" s="238">
        <f>IF(O236="zákl. přenesená",K236,0)</f>
        <v>0</v>
      </c>
      <c r="BH236" s="238">
        <f>IF(O236="sníž. přenesená",K236,0)</f>
        <v>0</v>
      </c>
      <c r="BI236" s="238">
        <f>IF(O236="nulová",K236,0)</f>
        <v>0</v>
      </c>
      <c r="BJ236" s="18" t="s">
        <v>83</v>
      </c>
      <c r="BK236" s="238">
        <f>ROUND(P236*H236,2)</f>
        <v>0</v>
      </c>
      <c r="BL236" s="18" t="s">
        <v>173</v>
      </c>
      <c r="BM236" s="237" t="s">
        <v>461</v>
      </c>
    </row>
    <row r="237" s="11" customFormat="1" ht="22.8" customHeight="1">
      <c r="A237" s="11"/>
      <c r="B237" s="210"/>
      <c r="C237" s="211"/>
      <c r="D237" s="212" t="s">
        <v>74</v>
      </c>
      <c r="E237" s="262" t="s">
        <v>240</v>
      </c>
      <c r="F237" s="262" t="s">
        <v>462</v>
      </c>
      <c r="G237" s="211"/>
      <c r="H237" s="211"/>
      <c r="I237" s="214"/>
      <c r="J237" s="214"/>
      <c r="K237" s="263">
        <f>BK237</f>
        <v>0</v>
      </c>
      <c r="L237" s="211"/>
      <c r="M237" s="216"/>
      <c r="N237" s="217"/>
      <c r="O237" s="218"/>
      <c r="P237" s="218"/>
      <c r="Q237" s="219">
        <f>SUM(Q238:Q280)</f>
        <v>0</v>
      </c>
      <c r="R237" s="219">
        <f>SUM(R238:R280)</f>
        <v>0</v>
      </c>
      <c r="S237" s="218"/>
      <c r="T237" s="220">
        <f>SUM(T238:T280)</f>
        <v>0</v>
      </c>
      <c r="U237" s="218"/>
      <c r="V237" s="220">
        <f>SUM(V238:V280)</f>
        <v>342.56250499999999</v>
      </c>
      <c r="W237" s="218"/>
      <c r="X237" s="221">
        <f>SUM(X238:X280)</f>
        <v>55.475000000000001</v>
      </c>
      <c r="Y237" s="11"/>
      <c r="Z237" s="11"/>
      <c r="AA237" s="11"/>
      <c r="AB237" s="11"/>
      <c r="AC237" s="11"/>
      <c r="AD237" s="11"/>
      <c r="AE237" s="11"/>
      <c r="AR237" s="222" t="s">
        <v>83</v>
      </c>
      <c r="AT237" s="223" t="s">
        <v>74</v>
      </c>
      <c r="AU237" s="223" t="s">
        <v>83</v>
      </c>
      <c r="AY237" s="222" t="s">
        <v>156</v>
      </c>
      <c r="BK237" s="224">
        <f>SUM(BK238:BK280)</f>
        <v>0</v>
      </c>
    </row>
    <row r="238" s="2" customFormat="1" ht="24.15" customHeight="1">
      <c r="A238" s="39"/>
      <c r="B238" s="40"/>
      <c r="C238" s="225" t="s">
        <v>463</v>
      </c>
      <c r="D238" s="225" t="s">
        <v>157</v>
      </c>
      <c r="E238" s="226" t="s">
        <v>464</v>
      </c>
      <c r="F238" s="227" t="s">
        <v>465</v>
      </c>
      <c r="G238" s="228" t="s">
        <v>334</v>
      </c>
      <c r="H238" s="229">
        <v>22</v>
      </c>
      <c r="I238" s="230"/>
      <c r="J238" s="230"/>
      <c r="K238" s="231">
        <f>ROUND(P238*H238,2)</f>
        <v>0</v>
      </c>
      <c r="L238" s="227" t="s">
        <v>218</v>
      </c>
      <c r="M238" s="45"/>
      <c r="N238" s="232" t="s">
        <v>1</v>
      </c>
      <c r="O238" s="233" t="s">
        <v>38</v>
      </c>
      <c r="P238" s="234">
        <f>I238+J238</f>
        <v>0</v>
      </c>
      <c r="Q238" s="234">
        <f>ROUND(I238*H238,2)</f>
        <v>0</v>
      </c>
      <c r="R238" s="234">
        <f>ROUND(J238*H238,2)</f>
        <v>0</v>
      </c>
      <c r="S238" s="92"/>
      <c r="T238" s="235">
        <f>S238*H238</f>
        <v>0</v>
      </c>
      <c r="U238" s="235">
        <v>0.00069999999999999999</v>
      </c>
      <c r="V238" s="235">
        <f>U238*H238</f>
        <v>0.015400000000000001</v>
      </c>
      <c r="W238" s="235">
        <v>0</v>
      </c>
      <c r="X238" s="236">
        <f>W238*H238</f>
        <v>0</v>
      </c>
      <c r="Y238" s="39"/>
      <c r="Z238" s="39"/>
      <c r="AA238" s="39"/>
      <c r="AB238" s="39"/>
      <c r="AC238" s="39"/>
      <c r="AD238" s="39"/>
      <c r="AE238" s="39"/>
      <c r="AR238" s="237" t="s">
        <v>173</v>
      </c>
      <c r="AT238" s="237" t="s">
        <v>157</v>
      </c>
      <c r="AU238" s="237" t="s">
        <v>85</v>
      </c>
      <c r="AY238" s="18" t="s">
        <v>156</v>
      </c>
      <c r="BE238" s="238">
        <f>IF(O238="základní",K238,0)</f>
        <v>0</v>
      </c>
      <c r="BF238" s="238">
        <f>IF(O238="snížená",K238,0)</f>
        <v>0</v>
      </c>
      <c r="BG238" s="238">
        <f>IF(O238="zákl. přenesená",K238,0)</f>
        <v>0</v>
      </c>
      <c r="BH238" s="238">
        <f>IF(O238="sníž. přenesená",K238,0)</f>
        <v>0</v>
      </c>
      <c r="BI238" s="238">
        <f>IF(O238="nulová",K238,0)</f>
        <v>0</v>
      </c>
      <c r="BJ238" s="18" t="s">
        <v>83</v>
      </c>
      <c r="BK238" s="238">
        <f>ROUND(P238*H238,2)</f>
        <v>0</v>
      </c>
      <c r="BL238" s="18" t="s">
        <v>173</v>
      </c>
      <c r="BM238" s="237" t="s">
        <v>466</v>
      </c>
    </row>
    <row r="239" s="12" customFormat="1">
      <c r="A239" s="12"/>
      <c r="B239" s="239"/>
      <c r="C239" s="240"/>
      <c r="D239" s="241" t="s">
        <v>163</v>
      </c>
      <c r="E239" s="242" t="s">
        <v>1</v>
      </c>
      <c r="F239" s="243" t="s">
        <v>467</v>
      </c>
      <c r="G239" s="240"/>
      <c r="H239" s="244">
        <v>22</v>
      </c>
      <c r="I239" s="245"/>
      <c r="J239" s="245"/>
      <c r="K239" s="240"/>
      <c r="L239" s="240"/>
      <c r="M239" s="246"/>
      <c r="N239" s="247"/>
      <c r="O239" s="248"/>
      <c r="P239" s="248"/>
      <c r="Q239" s="248"/>
      <c r="R239" s="248"/>
      <c r="S239" s="248"/>
      <c r="T239" s="248"/>
      <c r="U239" s="248"/>
      <c r="V239" s="248"/>
      <c r="W239" s="248"/>
      <c r="X239" s="249"/>
      <c r="Y239" s="12"/>
      <c r="Z239" s="12"/>
      <c r="AA239" s="12"/>
      <c r="AB239" s="12"/>
      <c r="AC239" s="12"/>
      <c r="AD239" s="12"/>
      <c r="AE239" s="12"/>
      <c r="AT239" s="250" t="s">
        <v>163</v>
      </c>
      <c r="AU239" s="250" t="s">
        <v>85</v>
      </c>
      <c r="AV239" s="12" t="s">
        <v>85</v>
      </c>
      <c r="AW239" s="12" t="s">
        <v>5</v>
      </c>
      <c r="AX239" s="12" t="s">
        <v>83</v>
      </c>
      <c r="AY239" s="250" t="s">
        <v>156</v>
      </c>
    </row>
    <row r="240" s="2" customFormat="1" ht="24.15" customHeight="1">
      <c r="A240" s="39"/>
      <c r="B240" s="40"/>
      <c r="C240" s="264" t="s">
        <v>341</v>
      </c>
      <c r="D240" s="264" t="s">
        <v>291</v>
      </c>
      <c r="E240" s="265" t="s">
        <v>468</v>
      </c>
      <c r="F240" s="266" t="s">
        <v>469</v>
      </c>
      <c r="G240" s="267" t="s">
        <v>334</v>
      </c>
      <c r="H240" s="268">
        <v>1</v>
      </c>
      <c r="I240" s="269"/>
      <c r="J240" s="270"/>
      <c r="K240" s="271">
        <f>ROUND(P240*H240,2)</f>
        <v>0</v>
      </c>
      <c r="L240" s="266" t="s">
        <v>218</v>
      </c>
      <c r="M240" s="272"/>
      <c r="N240" s="273" t="s">
        <v>1</v>
      </c>
      <c r="O240" s="233" t="s">
        <v>38</v>
      </c>
      <c r="P240" s="234">
        <f>I240+J240</f>
        <v>0</v>
      </c>
      <c r="Q240" s="234">
        <f>ROUND(I240*H240,2)</f>
        <v>0</v>
      </c>
      <c r="R240" s="234">
        <f>ROUND(J240*H240,2)</f>
        <v>0</v>
      </c>
      <c r="S240" s="92"/>
      <c r="T240" s="235">
        <f>S240*H240</f>
        <v>0</v>
      </c>
      <c r="U240" s="235">
        <v>0.0035000000000000001</v>
      </c>
      <c r="V240" s="235">
        <f>U240*H240</f>
        <v>0.0035000000000000001</v>
      </c>
      <c r="W240" s="235">
        <v>0</v>
      </c>
      <c r="X240" s="236">
        <f>W240*H240</f>
        <v>0</v>
      </c>
      <c r="Y240" s="39"/>
      <c r="Z240" s="39"/>
      <c r="AA240" s="39"/>
      <c r="AB240" s="39"/>
      <c r="AC240" s="39"/>
      <c r="AD240" s="39"/>
      <c r="AE240" s="39"/>
      <c r="AR240" s="237" t="s">
        <v>266</v>
      </c>
      <c r="AT240" s="237" t="s">
        <v>291</v>
      </c>
      <c r="AU240" s="237" t="s">
        <v>85</v>
      </c>
      <c r="AY240" s="18" t="s">
        <v>156</v>
      </c>
      <c r="BE240" s="238">
        <f>IF(O240="základní",K240,0)</f>
        <v>0</v>
      </c>
      <c r="BF240" s="238">
        <f>IF(O240="snížená",K240,0)</f>
        <v>0</v>
      </c>
      <c r="BG240" s="238">
        <f>IF(O240="zákl. přenesená",K240,0)</f>
        <v>0</v>
      </c>
      <c r="BH240" s="238">
        <f>IF(O240="sníž. přenesená",K240,0)</f>
        <v>0</v>
      </c>
      <c r="BI240" s="238">
        <f>IF(O240="nulová",K240,0)</f>
        <v>0</v>
      </c>
      <c r="BJ240" s="18" t="s">
        <v>83</v>
      </c>
      <c r="BK240" s="238">
        <f>ROUND(P240*H240,2)</f>
        <v>0</v>
      </c>
      <c r="BL240" s="18" t="s">
        <v>173</v>
      </c>
      <c r="BM240" s="237" t="s">
        <v>470</v>
      </c>
    </row>
    <row r="241" s="12" customFormat="1">
      <c r="A241" s="12"/>
      <c r="B241" s="239"/>
      <c r="C241" s="240"/>
      <c r="D241" s="241" t="s">
        <v>163</v>
      </c>
      <c r="E241" s="242" t="s">
        <v>1</v>
      </c>
      <c r="F241" s="243" t="s">
        <v>83</v>
      </c>
      <c r="G241" s="240"/>
      <c r="H241" s="244">
        <v>1</v>
      </c>
      <c r="I241" s="245"/>
      <c r="J241" s="245"/>
      <c r="K241" s="240"/>
      <c r="L241" s="240"/>
      <c r="M241" s="246"/>
      <c r="N241" s="247"/>
      <c r="O241" s="248"/>
      <c r="P241" s="248"/>
      <c r="Q241" s="248"/>
      <c r="R241" s="248"/>
      <c r="S241" s="248"/>
      <c r="T241" s="248"/>
      <c r="U241" s="248"/>
      <c r="V241" s="248"/>
      <c r="W241" s="248"/>
      <c r="X241" s="249"/>
      <c r="Y241" s="12"/>
      <c r="Z241" s="12"/>
      <c r="AA241" s="12"/>
      <c r="AB241" s="12"/>
      <c r="AC241" s="12"/>
      <c r="AD241" s="12"/>
      <c r="AE241" s="12"/>
      <c r="AT241" s="250" t="s">
        <v>163</v>
      </c>
      <c r="AU241" s="250" t="s">
        <v>85</v>
      </c>
      <c r="AV241" s="12" t="s">
        <v>85</v>
      </c>
      <c r="AW241" s="12" t="s">
        <v>5</v>
      </c>
      <c r="AX241" s="12" t="s">
        <v>83</v>
      </c>
      <c r="AY241" s="250" t="s">
        <v>156</v>
      </c>
    </row>
    <row r="242" s="2" customFormat="1" ht="24.15" customHeight="1">
      <c r="A242" s="39"/>
      <c r="B242" s="40"/>
      <c r="C242" s="264" t="s">
        <v>471</v>
      </c>
      <c r="D242" s="264" t="s">
        <v>291</v>
      </c>
      <c r="E242" s="265" t="s">
        <v>472</v>
      </c>
      <c r="F242" s="266" t="s">
        <v>473</v>
      </c>
      <c r="G242" s="267" t="s">
        <v>334</v>
      </c>
      <c r="H242" s="268">
        <v>2</v>
      </c>
      <c r="I242" s="269"/>
      <c r="J242" s="270"/>
      <c r="K242" s="271">
        <f>ROUND(P242*H242,2)</f>
        <v>0</v>
      </c>
      <c r="L242" s="266" t="s">
        <v>198</v>
      </c>
      <c r="M242" s="272"/>
      <c r="N242" s="273" t="s">
        <v>1</v>
      </c>
      <c r="O242" s="233" t="s">
        <v>38</v>
      </c>
      <c r="P242" s="234">
        <f>I242+J242</f>
        <v>0</v>
      </c>
      <c r="Q242" s="234">
        <f>ROUND(I242*H242,2)</f>
        <v>0</v>
      </c>
      <c r="R242" s="234">
        <f>ROUND(J242*H242,2)</f>
        <v>0</v>
      </c>
      <c r="S242" s="92"/>
      <c r="T242" s="235">
        <f>S242*H242</f>
        <v>0</v>
      </c>
      <c r="U242" s="235">
        <v>0.010999999999999999</v>
      </c>
      <c r="V242" s="235">
        <f>U242*H242</f>
        <v>0.021999999999999999</v>
      </c>
      <c r="W242" s="235">
        <v>0</v>
      </c>
      <c r="X242" s="236">
        <f>W242*H242</f>
        <v>0</v>
      </c>
      <c r="Y242" s="39"/>
      <c r="Z242" s="39"/>
      <c r="AA242" s="39"/>
      <c r="AB242" s="39"/>
      <c r="AC242" s="39"/>
      <c r="AD242" s="39"/>
      <c r="AE242" s="39"/>
      <c r="AR242" s="237" t="s">
        <v>474</v>
      </c>
      <c r="AT242" s="237" t="s">
        <v>291</v>
      </c>
      <c r="AU242" s="237" t="s">
        <v>85</v>
      </c>
      <c r="AY242" s="18" t="s">
        <v>156</v>
      </c>
      <c r="BE242" s="238">
        <f>IF(O242="základní",K242,0)</f>
        <v>0</v>
      </c>
      <c r="BF242" s="238">
        <f>IF(O242="snížená",K242,0)</f>
        <v>0</v>
      </c>
      <c r="BG242" s="238">
        <f>IF(O242="zákl. přenesená",K242,0)</f>
        <v>0</v>
      </c>
      <c r="BH242" s="238">
        <f>IF(O242="sníž. přenesená",K242,0)</f>
        <v>0</v>
      </c>
      <c r="BI242" s="238">
        <f>IF(O242="nulová",K242,0)</f>
        <v>0</v>
      </c>
      <c r="BJ242" s="18" t="s">
        <v>83</v>
      </c>
      <c r="BK242" s="238">
        <f>ROUND(P242*H242,2)</f>
        <v>0</v>
      </c>
      <c r="BL242" s="18" t="s">
        <v>474</v>
      </c>
      <c r="BM242" s="237" t="s">
        <v>475</v>
      </c>
    </row>
    <row r="243" s="12" customFormat="1">
      <c r="A243" s="12"/>
      <c r="B243" s="239"/>
      <c r="C243" s="240"/>
      <c r="D243" s="241" t="s">
        <v>163</v>
      </c>
      <c r="E243" s="242" t="s">
        <v>1</v>
      </c>
      <c r="F243" s="243" t="s">
        <v>85</v>
      </c>
      <c r="G243" s="240"/>
      <c r="H243" s="244">
        <v>2</v>
      </c>
      <c r="I243" s="245"/>
      <c r="J243" s="245"/>
      <c r="K243" s="240"/>
      <c r="L243" s="240"/>
      <c r="M243" s="246"/>
      <c r="N243" s="247"/>
      <c r="O243" s="248"/>
      <c r="P243" s="248"/>
      <c r="Q243" s="248"/>
      <c r="R243" s="248"/>
      <c r="S243" s="248"/>
      <c r="T243" s="248"/>
      <c r="U243" s="248"/>
      <c r="V243" s="248"/>
      <c r="W243" s="248"/>
      <c r="X243" s="249"/>
      <c r="Y243" s="12"/>
      <c r="Z243" s="12"/>
      <c r="AA243" s="12"/>
      <c r="AB243" s="12"/>
      <c r="AC243" s="12"/>
      <c r="AD243" s="12"/>
      <c r="AE243" s="12"/>
      <c r="AT243" s="250" t="s">
        <v>163</v>
      </c>
      <c r="AU243" s="250" t="s">
        <v>85</v>
      </c>
      <c r="AV243" s="12" t="s">
        <v>85</v>
      </c>
      <c r="AW243" s="12" t="s">
        <v>5</v>
      </c>
      <c r="AX243" s="12" t="s">
        <v>83</v>
      </c>
      <c r="AY243" s="250" t="s">
        <v>156</v>
      </c>
    </row>
    <row r="244" s="2" customFormat="1" ht="24.15" customHeight="1">
      <c r="A244" s="39"/>
      <c r="B244" s="40"/>
      <c r="C244" s="264" t="s">
        <v>476</v>
      </c>
      <c r="D244" s="264" t="s">
        <v>291</v>
      </c>
      <c r="E244" s="265" t="s">
        <v>477</v>
      </c>
      <c r="F244" s="266" t="s">
        <v>478</v>
      </c>
      <c r="G244" s="267" t="s">
        <v>334</v>
      </c>
      <c r="H244" s="268">
        <v>16</v>
      </c>
      <c r="I244" s="269"/>
      <c r="J244" s="270"/>
      <c r="K244" s="271">
        <f>ROUND(P244*H244,2)</f>
        <v>0</v>
      </c>
      <c r="L244" s="266" t="s">
        <v>218</v>
      </c>
      <c r="M244" s="272"/>
      <c r="N244" s="273" t="s">
        <v>1</v>
      </c>
      <c r="O244" s="233" t="s">
        <v>38</v>
      </c>
      <c r="P244" s="234">
        <f>I244+J244</f>
        <v>0</v>
      </c>
      <c r="Q244" s="234">
        <f>ROUND(I244*H244,2)</f>
        <v>0</v>
      </c>
      <c r="R244" s="234">
        <f>ROUND(J244*H244,2)</f>
        <v>0</v>
      </c>
      <c r="S244" s="92"/>
      <c r="T244" s="235">
        <f>S244*H244</f>
        <v>0</v>
      </c>
      <c r="U244" s="235">
        <v>0.0012999999999999999</v>
      </c>
      <c r="V244" s="235">
        <f>U244*H244</f>
        <v>0.020799999999999999</v>
      </c>
      <c r="W244" s="235">
        <v>0</v>
      </c>
      <c r="X244" s="236">
        <f>W244*H244</f>
        <v>0</v>
      </c>
      <c r="Y244" s="39"/>
      <c r="Z244" s="39"/>
      <c r="AA244" s="39"/>
      <c r="AB244" s="39"/>
      <c r="AC244" s="39"/>
      <c r="AD244" s="39"/>
      <c r="AE244" s="39"/>
      <c r="AR244" s="237" t="s">
        <v>474</v>
      </c>
      <c r="AT244" s="237" t="s">
        <v>291</v>
      </c>
      <c r="AU244" s="237" t="s">
        <v>85</v>
      </c>
      <c r="AY244" s="18" t="s">
        <v>156</v>
      </c>
      <c r="BE244" s="238">
        <f>IF(O244="základní",K244,0)</f>
        <v>0</v>
      </c>
      <c r="BF244" s="238">
        <f>IF(O244="snížená",K244,0)</f>
        <v>0</v>
      </c>
      <c r="BG244" s="238">
        <f>IF(O244="zákl. přenesená",K244,0)</f>
        <v>0</v>
      </c>
      <c r="BH244" s="238">
        <f>IF(O244="sníž. přenesená",K244,0)</f>
        <v>0</v>
      </c>
      <c r="BI244" s="238">
        <f>IF(O244="nulová",K244,0)</f>
        <v>0</v>
      </c>
      <c r="BJ244" s="18" t="s">
        <v>83</v>
      </c>
      <c r="BK244" s="238">
        <f>ROUND(P244*H244,2)</f>
        <v>0</v>
      </c>
      <c r="BL244" s="18" t="s">
        <v>474</v>
      </c>
      <c r="BM244" s="237" t="s">
        <v>479</v>
      </c>
    </row>
    <row r="245" s="12" customFormat="1">
      <c r="A245" s="12"/>
      <c r="B245" s="239"/>
      <c r="C245" s="240"/>
      <c r="D245" s="241" t="s">
        <v>163</v>
      </c>
      <c r="E245" s="242" t="s">
        <v>1</v>
      </c>
      <c r="F245" s="243" t="s">
        <v>480</v>
      </c>
      <c r="G245" s="240"/>
      <c r="H245" s="244">
        <v>16</v>
      </c>
      <c r="I245" s="245"/>
      <c r="J245" s="245"/>
      <c r="K245" s="240"/>
      <c r="L245" s="240"/>
      <c r="M245" s="246"/>
      <c r="N245" s="247"/>
      <c r="O245" s="248"/>
      <c r="P245" s="248"/>
      <c r="Q245" s="248"/>
      <c r="R245" s="248"/>
      <c r="S245" s="248"/>
      <c r="T245" s="248"/>
      <c r="U245" s="248"/>
      <c r="V245" s="248"/>
      <c r="W245" s="248"/>
      <c r="X245" s="249"/>
      <c r="Y245" s="12"/>
      <c r="Z245" s="12"/>
      <c r="AA245" s="12"/>
      <c r="AB245" s="12"/>
      <c r="AC245" s="12"/>
      <c r="AD245" s="12"/>
      <c r="AE245" s="12"/>
      <c r="AT245" s="250" t="s">
        <v>163</v>
      </c>
      <c r="AU245" s="250" t="s">
        <v>85</v>
      </c>
      <c r="AV245" s="12" t="s">
        <v>85</v>
      </c>
      <c r="AW245" s="12" t="s">
        <v>5</v>
      </c>
      <c r="AX245" s="12" t="s">
        <v>83</v>
      </c>
      <c r="AY245" s="250" t="s">
        <v>156</v>
      </c>
    </row>
    <row r="246" s="2" customFormat="1" ht="24.15" customHeight="1">
      <c r="A246" s="39"/>
      <c r="B246" s="40"/>
      <c r="C246" s="264" t="s">
        <v>481</v>
      </c>
      <c r="D246" s="264" t="s">
        <v>291</v>
      </c>
      <c r="E246" s="265" t="s">
        <v>482</v>
      </c>
      <c r="F246" s="266" t="s">
        <v>483</v>
      </c>
      <c r="G246" s="267" t="s">
        <v>334</v>
      </c>
      <c r="H246" s="268">
        <v>1</v>
      </c>
      <c r="I246" s="269"/>
      <c r="J246" s="270"/>
      <c r="K246" s="271">
        <f>ROUND(P246*H246,2)</f>
        <v>0</v>
      </c>
      <c r="L246" s="266" t="s">
        <v>198</v>
      </c>
      <c r="M246" s="272"/>
      <c r="N246" s="273" t="s">
        <v>1</v>
      </c>
      <c r="O246" s="233" t="s">
        <v>38</v>
      </c>
      <c r="P246" s="234">
        <f>I246+J246</f>
        <v>0</v>
      </c>
      <c r="Q246" s="234">
        <f>ROUND(I246*H246,2)</f>
        <v>0</v>
      </c>
      <c r="R246" s="234">
        <f>ROUND(J246*H246,2)</f>
        <v>0</v>
      </c>
      <c r="S246" s="92"/>
      <c r="T246" s="235">
        <f>S246*H246</f>
        <v>0</v>
      </c>
      <c r="U246" s="235">
        <v>0.0040000000000000001</v>
      </c>
      <c r="V246" s="235">
        <f>U246*H246</f>
        <v>0.0040000000000000001</v>
      </c>
      <c r="W246" s="235">
        <v>0</v>
      </c>
      <c r="X246" s="236">
        <f>W246*H246</f>
        <v>0</v>
      </c>
      <c r="Y246" s="39"/>
      <c r="Z246" s="39"/>
      <c r="AA246" s="39"/>
      <c r="AB246" s="39"/>
      <c r="AC246" s="39"/>
      <c r="AD246" s="39"/>
      <c r="AE246" s="39"/>
      <c r="AR246" s="237" t="s">
        <v>474</v>
      </c>
      <c r="AT246" s="237" t="s">
        <v>291</v>
      </c>
      <c r="AU246" s="237" t="s">
        <v>85</v>
      </c>
      <c r="AY246" s="18" t="s">
        <v>156</v>
      </c>
      <c r="BE246" s="238">
        <f>IF(O246="základní",K246,0)</f>
        <v>0</v>
      </c>
      <c r="BF246" s="238">
        <f>IF(O246="snížená",K246,0)</f>
        <v>0</v>
      </c>
      <c r="BG246" s="238">
        <f>IF(O246="zákl. přenesená",K246,0)</f>
        <v>0</v>
      </c>
      <c r="BH246" s="238">
        <f>IF(O246="sníž. přenesená",K246,0)</f>
        <v>0</v>
      </c>
      <c r="BI246" s="238">
        <f>IF(O246="nulová",K246,0)</f>
        <v>0</v>
      </c>
      <c r="BJ246" s="18" t="s">
        <v>83</v>
      </c>
      <c r="BK246" s="238">
        <f>ROUND(P246*H246,2)</f>
        <v>0</v>
      </c>
      <c r="BL246" s="18" t="s">
        <v>474</v>
      </c>
      <c r="BM246" s="237" t="s">
        <v>484</v>
      </c>
    </row>
    <row r="247" s="12" customFormat="1">
      <c r="A247" s="12"/>
      <c r="B247" s="239"/>
      <c r="C247" s="240"/>
      <c r="D247" s="241" t="s">
        <v>163</v>
      </c>
      <c r="E247" s="242" t="s">
        <v>1</v>
      </c>
      <c r="F247" s="243" t="s">
        <v>83</v>
      </c>
      <c r="G247" s="240"/>
      <c r="H247" s="244">
        <v>1</v>
      </c>
      <c r="I247" s="245"/>
      <c r="J247" s="245"/>
      <c r="K247" s="240"/>
      <c r="L247" s="240"/>
      <c r="M247" s="246"/>
      <c r="N247" s="247"/>
      <c r="O247" s="248"/>
      <c r="P247" s="248"/>
      <c r="Q247" s="248"/>
      <c r="R247" s="248"/>
      <c r="S247" s="248"/>
      <c r="T247" s="248"/>
      <c r="U247" s="248"/>
      <c r="V247" s="248"/>
      <c r="W247" s="248"/>
      <c r="X247" s="249"/>
      <c r="Y247" s="12"/>
      <c r="Z247" s="12"/>
      <c r="AA247" s="12"/>
      <c r="AB247" s="12"/>
      <c r="AC247" s="12"/>
      <c r="AD247" s="12"/>
      <c r="AE247" s="12"/>
      <c r="AT247" s="250" t="s">
        <v>163</v>
      </c>
      <c r="AU247" s="250" t="s">
        <v>85</v>
      </c>
      <c r="AV247" s="12" t="s">
        <v>85</v>
      </c>
      <c r="AW247" s="12" t="s">
        <v>5</v>
      </c>
      <c r="AX247" s="12" t="s">
        <v>83</v>
      </c>
      <c r="AY247" s="250" t="s">
        <v>156</v>
      </c>
    </row>
    <row r="248" s="2" customFormat="1" ht="24.15" customHeight="1">
      <c r="A248" s="39"/>
      <c r="B248" s="40"/>
      <c r="C248" s="264" t="s">
        <v>485</v>
      </c>
      <c r="D248" s="264" t="s">
        <v>291</v>
      </c>
      <c r="E248" s="265" t="s">
        <v>486</v>
      </c>
      <c r="F248" s="266" t="s">
        <v>487</v>
      </c>
      <c r="G248" s="267" t="s">
        <v>334</v>
      </c>
      <c r="H248" s="268">
        <v>1</v>
      </c>
      <c r="I248" s="269"/>
      <c r="J248" s="270"/>
      <c r="K248" s="271">
        <f>ROUND(P248*H248,2)</f>
        <v>0</v>
      </c>
      <c r="L248" s="266" t="s">
        <v>198</v>
      </c>
      <c r="M248" s="272"/>
      <c r="N248" s="273" t="s">
        <v>1</v>
      </c>
      <c r="O248" s="233" t="s">
        <v>38</v>
      </c>
      <c r="P248" s="234">
        <f>I248+J248</f>
        <v>0</v>
      </c>
      <c r="Q248" s="234">
        <f>ROUND(I248*H248,2)</f>
        <v>0</v>
      </c>
      <c r="R248" s="234">
        <f>ROUND(J248*H248,2)</f>
        <v>0</v>
      </c>
      <c r="S248" s="92"/>
      <c r="T248" s="235">
        <f>S248*H248</f>
        <v>0</v>
      </c>
      <c r="U248" s="235">
        <v>0.0025000000000000001</v>
      </c>
      <c r="V248" s="235">
        <f>U248*H248</f>
        <v>0.0025000000000000001</v>
      </c>
      <c r="W248" s="235">
        <v>0</v>
      </c>
      <c r="X248" s="236">
        <f>W248*H248</f>
        <v>0</v>
      </c>
      <c r="Y248" s="39"/>
      <c r="Z248" s="39"/>
      <c r="AA248" s="39"/>
      <c r="AB248" s="39"/>
      <c r="AC248" s="39"/>
      <c r="AD248" s="39"/>
      <c r="AE248" s="39"/>
      <c r="AR248" s="237" t="s">
        <v>474</v>
      </c>
      <c r="AT248" s="237" t="s">
        <v>291</v>
      </c>
      <c r="AU248" s="237" t="s">
        <v>85</v>
      </c>
      <c r="AY248" s="18" t="s">
        <v>156</v>
      </c>
      <c r="BE248" s="238">
        <f>IF(O248="základní",K248,0)</f>
        <v>0</v>
      </c>
      <c r="BF248" s="238">
        <f>IF(O248="snížená",K248,0)</f>
        <v>0</v>
      </c>
      <c r="BG248" s="238">
        <f>IF(O248="zákl. přenesená",K248,0)</f>
        <v>0</v>
      </c>
      <c r="BH248" s="238">
        <f>IF(O248="sníž. přenesená",K248,0)</f>
        <v>0</v>
      </c>
      <c r="BI248" s="238">
        <f>IF(O248="nulová",K248,0)</f>
        <v>0</v>
      </c>
      <c r="BJ248" s="18" t="s">
        <v>83</v>
      </c>
      <c r="BK248" s="238">
        <f>ROUND(P248*H248,2)</f>
        <v>0</v>
      </c>
      <c r="BL248" s="18" t="s">
        <v>474</v>
      </c>
      <c r="BM248" s="237" t="s">
        <v>488</v>
      </c>
    </row>
    <row r="249" s="2" customFormat="1" ht="24.15" customHeight="1">
      <c r="A249" s="39"/>
      <c r="B249" s="40"/>
      <c r="C249" s="264" t="s">
        <v>489</v>
      </c>
      <c r="D249" s="264" t="s">
        <v>291</v>
      </c>
      <c r="E249" s="265" t="s">
        <v>490</v>
      </c>
      <c r="F249" s="266" t="s">
        <v>491</v>
      </c>
      <c r="G249" s="267" t="s">
        <v>334</v>
      </c>
      <c r="H249" s="268">
        <v>1</v>
      </c>
      <c r="I249" s="269"/>
      <c r="J249" s="270"/>
      <c r="K249" s="271">
        <f>ROUND(P249*H249,2)</f>
        <v>0</v>
      </c>
      <c r="L249" s="266" t="s">
        <v>198</v>
      </c>
      <c r="M249" s="272"/>
      <c r="N249" s="273" t="s">
        <v>1</v>
      </c>
      <c r="O249" s="233" t="s">
        <v>38</v>
      </c>
      <c r="P249" s="234">
        <f>I249+J249</f>
        <v>0</v>
      </c>
      <c r="Q249" s="234">
        <f>ROUND(I249*H249,2)</f>
        <v>0</v>
      </c>
      <c r="R249" s="234">
        <f>ROUND(J249*H249,2)</f>
        <v>0</v>
      </c>
      <c r="S249" s="92"/>
      <c r="T249" s="235">
        <f>S249*H249</f>
        <v>0</v>
      </c>
      <c r="U249" s="235">
        <v>0.0016999999999999999</v>
      </c>
      <c r="V249" s="235">
        <f>U249*H249</f>
        <v>0.0016999999999999999</v>
      </c>
      <c r="W249" s="235">
        <v>0</v>
      </c>
      <c r="X249" s="236">
        <f>W249*H249</f>
        <v>0</v>
      </c>
      <c r="Y249" s="39"/>
      <c r="Z249" s="39"/>
      <c r="AA249" s="39"/>
      <c r="AB249" s="39"/>
      <c r="AC249" s="39"/>
      <c r="AD249" s="39"/>
      <c r="AE249" s="39"/>
      <c r="AR249" s="237" t="s">
        <v>474</v>
      </c>
      <c r="AT249" s="237" t="s">
        <v>291</v>
      </c>
      <c r="AU249" s="237" t="s">
        <v>85</v>
      </c>
      <c r="AY249" s="18" t="s">
        <v>156</v>
      </c>
      <c r="BE249" s="238">
        <f>IF(O249="základní",K249,0)</f>
        <v>0</v>
      </c>
      <c r="BF249" s="238">
        <f>IF(O249="snížená",K249,0)</f>
        <v>0</v>
      </c>
      <c r="BG249" s="238">
        <f>IF(O249="zákl. přenesená",K249,0)</f>
        <v>0</v>
      </c>
      <c r="BH249" s="238">
        <f>IF(O249="sníž. přenesená",K249,0)</f>
        <v>0</v>
      </c>
      <c r="BI249" s="238">
        <f>IF(O249="nulová",K249,0)</f>
        <v>0</v>
      </c>
      <c r="BJ249" s="18" t="s">
        <v>83</v>
      </c>
      <c r="BK249" s="238">
        <f>ROUND(P249*H249,2)</f>
        <v>0</v>
      </c>
      <c r="BL249" s="18" t="s">
        <v>474</v>
      </c>
      <c r="BM249" s="237" t="s">
        <v>492</v>
      </c>
    </row>
    <row r="250" s="2" customFormat="1" ht="24.15" customHeight="1">
      <c r="A250" s="39"/>
      <c r="B250" s="40"/>
      <c r="C250" s="225" t="s">
        <v>493</v>
      </c>
      <c r="D250" s="225" t="s">
        <v>157</v>
      </c>
      <c r="E250" s="226" t="s">
        <v>494</v>
      </c>
      <c r="F250" s="227" t="s">
        <v>495</v>
      </c>
      <c r="G250" s="228" t="s">
        <v>334</v>
      </c>
      <c r="H250" s="229">
        <v>19</v>
      </c>
      <c r="I250" s="230"/>
      <c r="J250" s="230"/>
      <c r="K250" s="231">
        <f>ROUND(P250*H250,2)</f>
        <v>0</v>
      </c>
      <c r="L250" s="227" t="s">
        <v>198</v>
      </c>
      <c r="M250" s="45"/>
      <c r="N250" s="232" t="s">
        <v>1</v>
      </c>
      <c r="O250" s="233" t="s">
        <v>38</v>
      </c>
      <c r="P250" s="234">
        <f>I250+J250</f>
        <v>0</v>
      </c>
      <c r="Q250" s="234">
        <f>ROUND(I250*H250,2)</f>
        <v>0</v>
      </c>
      <c r="R250" s="234">
        <f>ROUND(J250*H250,2)</f>
        <v>0</v>
      </c>
      <c r="S250" s="92"/>
      <c r="T250" s="235">
        <f>S250*H250</f>
        <v>0</v>
      </c>
      <c r="U250" s="235">
        <v>0.11241</v>
      </c>
      <c r="V250" s="235">
        <f>U250*H250</f>
        <v>2.1357900000000001</v>
      </c>
      <c r="W250" s="235">
        <v>0</v>
      </c>
      <c r="X250" s="236">
        <f>W250*H250</f>
        <v>0</v>
      </c>
      <c r="Y250" s="39"/>
      <c r="Z250" s="39"/>
      <c r="AA250" s="39"/>
      <c r="AB250" s="39"/>
      <c r="AC250" s="39"/>
      <c r="AD250" s="39"/>
      <c r="AE250" s="39"/>
      <c r="AR250" s="237" t="s">
        <v>173</v>
      </c>
      <c r="AT250" s="237" t="s">
        <v>157</v>
      </c>
      <c r="AU250" s="237" t="s">
        <v>85</v>
      </c>
      <c r="AY250" s="18" t="s">
        <v>156</v>
      </c>
      <c r="BE250" s="238">
        <f>IF(O250="základní",K250,0)</f>
        <v>0</v>
      </c>
      <c r="BF250" s="238">
        <f>IF(O250="snížená",K250,0)</f>
        <v>0</v>
      </c>
      <c r="BG250" s="238">
        <f>IF(O250="zákl. přenesená",K250,0)</f>
        <v>0</v>
      </c>
      <c r="BH250" s="238">
        <f>IF(O250="sníž. přenesená",K250,0)</f>
        <v>0</v>
      </c>
      <c r="BI250" s="238">
        <f>IF(O250="nulová",K250,0)</f>
        <v>0</v>
      </c>
      <c r="BJ250" s="18" t="s">
        <v>83</v>
      </c>
      <c r="BK250" s="238">
        <f>ROUND(P250*H250,2)</f>
        <v>0</v>
      </c>
      <c r="BL250" s="18" t="s">
        <v>173</v>
      </c>
      <c r="BM250" s="237" t="s">
        <v>496</v>
      </c>
    </row>
    <row r="251" s="12" customFormat="1">
      <c r="A251" s="12"/>
      <c r="B251" s="239"/>
      <c r="C251" s="240"/>
      <c r="D251" s="241" t="s">
        <v>163</v>
      </c>
      <c r="E251" s="242" t="s">
        <v>1</v>
      </c>
      <c r="F251" s="243" t="s">
        <v>250</v>
      </c>
      <c r="G251" s="240"/>
      <c r="H251" s="244">
        <v>19</v>
      </c>
      <c r="I251" s="245"/>
      <c r="J251" s="245"/>
      <c r="K251" s="240"/>
      <c r="L251" s="240"/>
      <c r="M251" s="246"/>
      <c r="N251" s="247"/>
      <c r="O251" s="248"/>
      <c r="P251" s="248"/>
      <c r="Q251" s="248"/>
      <c r="R251" s="248"/>
      <c r="S251" s="248"/>
      <c r="T251" s="248"/>
      <c r="U251" s="248"/>
      <c r="V251" s="248"/>
      <c r="W251" s="248"/>
      <c r="X251" s="249"/>
      <c r="Y251" s="12"/>
      <c r="Z251" s="12"/>
      <c r="AA251" s="12"/>
      <c r="AB251" s="12"/>
      <c r="AC251" s="12"/>
      <c r="AD251" s="12"/>
      <c r="AE251" s="12"/>
      <c r="AT251" s="250" t="s">
        <v>163</v>
      </c>
      <c r="AU251" s="250" t="s">
        <v>85</v>
      </c>
      <c r="AV251" s="12" t="s">
        <v>85</v>
      </c>
      <c r="AW251" s="12" t="s">
        <v>5</v>
      </c>
      <c r="AX251" s="12" t="s">
        <v>83</v>
      </c>
      <c r="AY251" s="250" t="s">
        <v>156</v>
      </c>
    </row>
    <row r="252" s="2" customFormat="1" ht="24.15" customHeight="1">
      <c r="A252" s="39"/>
      <c r="B252" s="40"/>
      <c r="C252" s="264" t="s">
        <v>497</v>
      </c>
      <c r="D252" s="264" t="s">
        <v>291</v>
      </c>
      <c r="E252" s="265" t="s">
        <v>498</v>
      </c>
      <c r="F252" s="266" t="s">
        <v>499</v>
      </c>
      <c r="G252" s="267" t="s">
        <v>334</v>
      </c>
      <c r="H252" s="268">
        <v>19</v>
      </c>
      <c r="I252" s="269"/>
      <c r="J252" s="270"/>
      <c r="K252" s="271">
        <f>ROUND(P252*H252,2)</f>
        <v>0</v>
      </c>
      <c r="L252" s="266" t="s">
        <v>218</v>
      </c>
      <c r="M252" s="272"/>
      <c r="N252" s="273" t="s">
        <v>1</v>
      </c>
      <c r="O252" s="233" t="s">
        <v>38</v>
      </c>
      <c r="P252" s="234">
        <f>I252+J252</f>
        <v>0</v>
      </c>
      <c r="Q252" s="234">
        <f>ROUND(I252*H252,2)</f>
        <v>0</v>
      </c>
      <c r="R252" s="234">
        <f>ROUND(J252*H252,2)</f>
        <v>0</v>
      </c>
      <c r="S252" s="92"/>
      <c r="T252" s="235">
        <f>S252*H252</f>
        <v>0</v>
      </c>
      <c r="U252" s="235">
        <v>0.0061000000000000004</v>
      </c>
      <c r="V252" s="235">
        <f>U252*H252</f>
        <v>0.1159</v>
      </c>
      <c r="W252" s="235">
        <v>0</v>
      </c>
      <c r="X252" s="236">
        <f>W252*H252</f>
        <v>0</v>
      </c>
      <c r="Y252" s="39"/>
      <c r="Z252" s="39"/>
      <c r="AA252" s="39"/>
      <c r="AB252" s="39"/>
      <c r="AC252" s="39"/>
      <c r="AD252" s="39"/>
      <c r="AE252" s="39"/>
      <c r="AR252" s="237" t="s">
        <v>266</v>
      </c>
      <c r="AT252" s="237" t="s">
        <v>291</v>
      </c>
      <c r="AU252" s="237" t="s">
        <v>85</v>
      </c>
      <c r="AY252" s="18" t="s">
        <v>156</v>
      </c>
      <c r="BE252" s="238">
        <f>IF(O252="základní",K252,0)</f>
        <v>0</v>
      </c>
      <c r="BF252" s="238">
        <f>IF(O252="snížená",K252,0)</f>
        <v>0</v>
      </c>
      <c r="BG252" s="238">
        <f>IF(O252="zákl. přenesená",K252,0)</f>
        <v>0</v>
      </c>
      <c r="BH252" s="238">
        <f>IF(O252="sníž. přenesená",K252,0)</f>
        <v>0</v>
      </c>
      <c r="BI252" s="238">
        <f>IF(O252="nulová",K252,0)</f>
        <v>0</v>
      </c>
      <c r="BJ252" s="18" t="s">
        <v>83</v>
      </c>
      <c r="BK252" s="238">
        <f>ROUND(P252*H252,2)</f>
        <v>0</v>
      </c>
      <c r="BL252" s="18" t="s">
        <v>173</v>
      </c>
      <c r="BM252" s="237" t="s">
        <v>500</v>
      </c>
    </row>
    <row r="253" s="2" customFormat="1" ht="24.15" customHeight="1">
      <c r="A253" s="39"/>
      <c r="B253" s="40"/>
      <c r="C253" s="225" t="s">
        <v>501</v>
      </c>
      <c r="D253" s="225" t="s">
        <v>157</v>
      </c>
      <c r="E253" s="226" t="s">
        <v>502</v>
      </c>
      <c r="F253" s="227" t="s">
        <v>503</v>
      </c>
      <c r="G253" s="228" t="s">
        <v>227</v>
      </c>
      <c r="H253" s="229">
        <v>635</v>
      </c>
      <c r="I253" s="230"/>
      <c r="J253" s="230"/>
      <c r="K253" s="231">
        <f>ROUND(P253*H253,2)</f>
        <v>0</v>
      </c>
      <c r="L253" s="227" t="s">
        <v>198</v>
      </c>
      <c r="M253" s="45"/>
      <c r="N253" s="232" t="s">
        <v>1</v>
      </c>
      <c r="O253" s="233" t="s">
        <v>38</v>
      </c>
      <c r="P253" s="234">
        <f>I253+J253</f>
        <v>0</v>
      </c>
      <c r="Q253" s="234">
        <f>ROUND(I253*H253,2)</f>
        <v>0</v>
      </c>
      <c r="R253" s="234">
        <f>ROUND(J253*H253,2)</f>
        <v>0</v>
      </c>
      <c r="S253" s="92"/>
      <c r="T253" s="235">
        <f>S253*H253</f>
        <v>0</v>
      </c>
      <c r="U253" s="235">
        <v>0.00010000000000000001</v>
      </c>
      <c r="V253" s="235">
        <f>U253*H253</f>
        <v>0.063500000000000001</v>
      </c>
      <c r="W253" s="235">
        <v>0</v>
      </c>
      <c r="X253" s="236">
        <f>W253*H253</f>
        <v>0</v>
      </c>
      <c r="Y253" s="39"/>
      <c r="Z253" s="39"/>
      <c r="AA253" s="39"/>
      <c r="AB253" s="39"/>
      <c r="AC253" s="39"/>
      <c r="AD253" s="39"/>
      <c r="AE253" s="39"/>
      <c r="AR253" s="237" t="s">
        <v>173</v>
      </c>
      <c r="AT253" s="237" t="s">
        <v>157</v>
      </c>
      <c r="AU253" s="237" t="s">
        <v>85</v>
      </c>
      <c r="AY253" s="18" t="s">
        <v>156</v>
      </c>
      <c r="BE253" s="238">
        <f>IF(O253="základní",K253,0)</f>
        <v>0</v>
      </c>
      <c r="BF253" s="238">
        <f>IF(O253="snížená",K253,0)</f>
        <v>0</v>
      </c>
      <c r="BG253" s="238">
        <f>IF(O253="zákl. přenesená",K253,0)</f>
        <v>0</v>
      </c>
      <c r="BH253" s="238">
        <f>IF(O253="sníž. přenesená",K253,0)</f>
        <v>0</v>
      </c>
      <c r="BI253" s="238">
        <f>IF(O253="nulová",K253,0)</f>
        <v>0</v>
      </c>
      <c r="BJ253" s="18" t="s">
        <v>83</v>
      </c>
      <c r="BK253" s="238">
        <f>ROUND(P253*H253,2)</f>
        <v>0</v>
      </c>
      <c r="BL253" s="18" t="s">
        <v>173</v>
      </c>
      <c r="BM253" s="237" t="s">
        <v>504</v>
      </c>
    </row>
    <row r="254" s="12" customFormat="1">
      <c r="A254" s="12"/>
      <c r="B254" s="239"/>
      <c r="C254" s="240"/>
      <c r="D254" s="241" t="s">
        <v>163</v>
      </c>
      <c r="E254" s="242" t="s">
        <v>1</v>
      </c>
      <c r="F254" s="243" t="s">
        <v>505</v>
      </c>
      <c r="G254" s="240"/>
      <c r="H254" s="244">
        <v>635</v>
      </c>
      <c r="I254" s="245"/>
      <c r="J254" s="245"/>
      <c r="K254" s="240"/>
      <c r="L254" s="240"/>
      <c r="M254" s="246"/>
      <c r="N254" s="247"/>
      <c r="O254" s="248"/>
      <c r="P254" s="248"/>
      <c r="Q254" s="248"/>
      <c r="R254" s="248"/>
      <c r="S254" s="248"/>
      <c r="T254" s="248"/>
      <c r="U254" s="248"/>
      <c r="V254" s="248"/>
      <c r="W254" s="248"/>
      <c r="X254" s="249"/>
      <c r="Y254" s="12"/>
      <c r="Z254" s="12"/>
      <c r="AA254" s="12"/>
      <c r="AB254" s="12"/>
      <c r="AC254" s="12"/>
      <c r="AD254" s="12"/>
      <c r="AE254" s="12"/>
      <c r="AT254" s="250" t="s">
        <v>163</v>
      </c>
      <c r="AU254" s="250" t="s">
        <v>85</v>
      </c>
      <c r="AV254" s="12" t="s">
        <v>85</v>
      </c>
      <c r="AW254" s="12" t="s">
        <v>5</v>
      </c>
      <c r="AX254" s="12" t="s">
        <v>83</v>
      </c>
      <c r="AY254" s="250" t="s">
        <v>156</v>
      </c>
    </row>
    <row r="255" s="2" customFormat="1" ht="24.15" customHeight="1">
      <c r="A255" s="39"/>
      <c r="B255" s="40"/>
      <c r="C255" s="225" t="s">
        <v>506</v>
      </c>
      <c r="D255" s="225" t="s">
        <v>157</v>
      </c>
      <c r="E255" s="226" t="s">
        <v>507</v>
      </c>
      <c r="F255" s="227" t="s">
        <v>508</v>
      </c>
      <c r="G255" s="228" t="s">
        <v>197</v>
      </c>
      <c r="H255" s="229">
        <v>28</v>
      </c>
      <c r="I255" s="230"/>
      <c r="J255" s="230"/>
      <c r="K255" s="231">
        <f>ROUND(P255*H255,2)</f>
        <v>0</v>
      </c>
      <c r="L255" s="227" t="s">
        <v>218</v>
      </c>
      <c r="M255" s="45"/>
      <c r="N255" s="232" t="s">
        <v>1</v>
      </c>
      <c r="O255" s="233" t="s">
        <v>38</v>
      </c>
      <c r="P255" s="234">
        <f>I255+J255</f>
        <v>0</v>
      </c>
      <c r="Q255" s="234">
        <f>ROUND(I255*H255,2)</f>
        <v>0</v>
      </c>
      <c r="R255" s="234">
        <f>ROUND(J255*H255,2)</f>
        <v>0</v>
      </c>
      <c r="S255" s="92"/>
      <c r="T255" s="235">
        <f>S255*H255</f>
        <v>0</v>
      </c>
      <c r="U255" s="235">
        <v>0.0011999999999999999</v>
      </c>
      <c r="V255" s="235">
        <f>U255*H255</f>
        <v>0.033599999999999998</v>
      </c>
      <c r="W255" s="235">
        <v>0</v>
      </c>
      <c r="X255" s="236">
        <f>W255*H255</f>
        <v>0</v>
      </c>
      <c r="Y255" s="39"/>
      <c r="Z255" s="39"/>
      <c r="AA255" s="39"/>
      <c r="AB255" s="39"/>
      <c r="AC255" s="39"/>
      <c r="AD255" s="39"/>
      <c r="AE255" s="39"/>
      <c r="AR255" s="237" t="s">
        <v>173</v>
      </c>
      <c r="AT255" s="237" t="s">
        <v>157</v>
      </c>
      <c r="AU255" s="237" t="s">
        <v>85</v>
      </c>
      <c r="AY255" s="18" t="s">
        <v>156</v>
      </c>
      <c r="BE255" s="238">
        <f>IF(O255="základní",K255,0)</f>
        <v>0</v>
      </c>
      <c r="BF255" s="238">
        <f>IF(O255="snížená",K255,0)</f>
        <v>0</v>
      </c>
      <c r="BG255" s="238">
        <f>IF(O255="zákl. přenesená",K255,0)</f>
        <v>0</v>
      </c>
      <c r="BH255" s="238">
        <f>IF(O255="sníž. přenesená",K255,0)</f>
        <v>0</v>
      </c>
      <c r="BI255" s="238">
        <f>IF(O255="nulová",K255,0)</f>
        <v>0</v>
      </c>
      <c r="BJ255" s="18" t="s">
        <v>83</v>
      </c>
      <c r="BK255" s="238">
        <f>ROUND(P255*H255,2)</f>
        <v>0</v>
      </c>
      <c r="BL255" s="18" t="s">
        <v>173</v>
      </c>
      <c r="BM255" s="237" t="s">
        <v>509</v>
      </c>
    </row>
    <row r="256" s="12" customFormat="1">
      <c r="A256" s="12"/>
      <c r="B256" s="239"/>
      <c r="C256" s="240"/>
      <c r="D256" s="241" t="s">
        <v>163</v>
      </c>
      <c r="E256" s="242" t="s">
        <v>1</v>
      </c>
      <c r="F256" s="243" t="s">
        <v>290</v>
      </c>
      <c r="G256" s="240"/>
      <c r="H256" s="244">
        <v>28</v>
      </c>
      <c r="I256" s="245"/>
      <c r="J256" s="245"/>
      <c r="K256" s="240"/>
      <c r="L256" s="240"/>
      <c r="M256" s="246"/>
      <c r="N256" s="247"/>
      <c r="O256" s="248"/>
      <c r="P256" s="248"/>
      <c r="Q256" s="248"/>
      <c r="R256" s="248"/>
      <c r="S256" s="248"/>
      <c r="T256" s="248"/>
      <c r="U256" s="248"/>
      <c r="V256" s="248"/>
      <c r="W256" s="248"/>
      <c r="X256" s="249"/>
      <c r="Y256" s="12"/>
      <c r="Z256" s="12"/>
      <c r="AA256" s="12"/>
      <c r="AB256" s="12"/>
      <c r="AC256" s="12"/>
      <c r="AD256" s="12"/>
      <c r="AE256" s="12"/>
      <c r="AT256" s="250" t="s">
        <v>163</v>
      </c>
      <c r="AU256" s="250" t="s">
        <v>85</v>
      </c>
      <c r="AV256" s="12" t="s">
        <v>85</v>
      </c>
      <c r="AW256" s="12" t="s">
        <v>5</v>
      </c>
      <c r="AX256" s="12" t="s">
        <v>83</v>
      </c>
      <c r="AY256" s="250" t="s">
        <v>156</v>
      </c>
    </row>
    <row r="257" s="2" customFormat="1" ht="33" customHeight="1">
      <c r="A257" s="39"/>
      <c r="B257" s="40"/>
      <c r="C257" s="225" t="s">
        <v>510</v>
      </c>
      <c r="D257" s="225" t="s">
        <v>157</v>
      </c>
      <c r="E257" s="226" t="s">
        <v>511</v>
      </c>
      <c r="F257" s="227" t="s">
        <v>512</v>
      </c>
      <c r="G257" s="228" t="s">
        <v>227</v>
      </c>
      <c r="H257" s="229">
        <v>905</v>
      </c>
      <c r="I257" s="230"/>
      <c r="J257" s="230"/>
      <c r="K257" s="231">
        <f>ROUND(P257*H257,2)</f>
        <v>0</v>
      </c>
      <c r="L257" s="227" t="s">
        <v>263</v>
      </c>
      <c r="M257" s="45"/>
      <c r="N257" s="232" t="s">
        <v>1</v>
      </c>
      <c r="O257" s="233" t="s">
        <v>38</v>
      </c>
      <c r="P257" s="234">
        <f>I257+J257</f>
        <v>0</v>
      </c>
      <c r="Q257" s="234">
        <f>ROUND(I257*H257,2)</f>
        <v>0</v>
      </c>
      <c r="R257" s="234">
        <f>ROUND(J257*H257,2)</f>
        <v>0</v>
      </c>
      <c r="S257" s="92"/>
      <c r="T257" s="235">
        <f>S257*H257</f>
        <v>0</v>
      </c>
      <c r="U257" s="235">
        <v>0.11519</v>
      </c>
      <c r="V257" s="235">
        <f>U257*H257</f>
        <v>104.24695</v>
      </c>
      <c r="W257" s="235">
        <v>0</v>
      </c>
      <c r="X257" s="236">
        <f>W257*H257</f>
        <v>0</v>
      </c>
      <c r="Y257" s="39"/>
      <c r="Z257" s="39"/>
      <c r="AA257" s="39"/>
      <c r="AB257" s="39"/>
      <c r="AC257" s="39"/>
      <c r="AD257" s="39"/>
      <c r="AE257" s="39"/>
      <c r="AR257" s="237" t="s">
        <v>173</v>
      </c>
      <c r="AT257" s="237" t="s">
        <v>157</v>
      </c>
      <c r="AU257" s="237" t="s">
        <v>85</v>
      </c>
      <c r="AY257" s="18" t="s">
        <v>156</v>
      </c>
      <c r="BE257" s="238">
        <f>IF(O257="základní",K257,0)</f>
        <v>0</v>
      </c>
      <c r="BF257" s="238">
        <f>IF(O257="snížená",K257,0)</f>
        <v>0</v>
      </c>
      <c r="BG257" s="238">
        <f>IF(O257="zákl. přenesená",K257,0)</f>
        <v>0</v>
      </c>
      <c r="BH257" s="238">
        <f>IF(O257="sníž. přenesená",K257,0)</f>
        <v>0</v>
      </c>
      <c r="BI257" s="238">
        <f>IF(O257="nulová",K257,0)</f>
        <v>0</v>
      </c>
      <c r="BJ257" s="18" t="s">
        <v>83</v>
      </c>
      <c r="BK257" s="238">
        <f>ROUND(P257*H257,2)</f>
        <v>0</v>
      </c>
      <c r="BL257" s="18" t="s">
        <v>173</v>
      </c>
      <c r="BM257" s="237" t="s">
        <v>513</v>
      </c>
    </row>
    <row r="258" s="12" customFormat="1">
      <c r="A258" s="12"/>
      <c r="B258" s="239"/>
      <c r="C258" s="240"/>
      <c r="D258" s="241" t="s">
        <v>163</v>
      </c>
      <c r="E258" s="242" t="s">
        <v>1</v>
      </c>
      <c r="F258" s="243" t="s">
        <v>514</v>
      </c>
      <c r="G258" s="240"/>
      <c r="H258" s="244">
        <v>905</v>
      </c>
      <c r="I258" s="245"/>
      <c r="J258" s="245"/>
      <c r="K258" s="240"/>
      <c r="L258" s="240"/>
      <c r="M258" s="246"/>
      <c r="N258" s="247"/>
      <c r="O258" s="248"/>
      <c r="P258" s="248"/>
      <c r="Q258" s="248"/>
      <c r="R258" s="248"/>
      <c r="S258" s="248"/>
      <c r="T258" s="248"/>
      <c r="U258" s="248"/>
      <c r="V258" s="248"/>
      <c r="W258" s="248"/>
      <c r="X258" s="249"/>
      <c r="Y258" s="12"/>
      <c r="Z258" s="12"/>
      <c r="AA258" s="12"/>
      <c r="AB258" s="12"/>
      <c r="AC258" s="12"/>
      <c r="AD258" s="12"/>
      <c r="AE258" s="12"/>
      <c r="AT258" s="250" t="s">
        <v>163</v>
      </c>
      <c r="AU258" s="250" t="s">
        <v>85</v>
      </c>
      <c r="AV258" s="12" t="s">
        <v>85</v>
      </c>
      <c r="AW258" s="12" t="s">
        <v>5</v>
      </c>
      <c r="AX258" s="12" t="s">
        <v>83</v>
      </c>
      <c r="AY258" s="250" t="s">
        <v>156</v>
      </c>
    </row>
    <row r="259" s="2" customFormat="1" ht="24.15" customHeight="1">
      <c r="A259" s="39"/>
      <c r="B259" s="40"/>
      <c r="C259" s="264" t="s">
        <v>515</v>
      </c>
      <c r="D259" s="264" t="s">
        <v>291</v>
      </c>
      <c r="E259" s="265" t="s">
        <v>516</v>
      </c>
      <c r="F259" s="266" t="s">
        <v>517</v>
      </c>
      <c r="G259" s="267" t="s">
        <v>227</v>
      </c>
      <c r="H259" s="268">
        <v>500</v>
      </c>
      <c r="I259" s="269"/>
      <c r="J259" s="270"/>
      <c r="K259" s="271">
        <f>ROUND(P259*H259,2)</f>
        <v>0</v>
      </c>
      <c r="L259" s="266" t="s">
        <v>263</v>
      </c>
      <c r="M259" s="272"/>
      <c r="N259" s="273" t="s">
        <v>1</v>
      </c>
      <c r="O259" s="233" t="s">
        <v>38</v>
      </c>
      <c r="P259" s="234">
        <f>I259+J259</f>
        <v>0</v>
      </c>
      <c r="Q259" s="234">
        <f>ROUND(I259*H259,2)</f>
        <v>0</v>
      </c>
      <c r="R259" s="234">
        <f>ROUND(J259*H259,2)</f>
        <v>0</v>
      </c>
      <c r="S259" s="92"/>
      <c r="T259" s="235">
        <f>S259*H259</f>
        <v>0</v>
      </c>
      <c r="U259" s="235">
        <v>0.040000000000000001</v>
      </c>
      <c r="V259" s="235">
        <f>U259*H259</f>
        <v>20</v>
      </c>
      <c r="W259" s="235">
        <v>0</v>
      </c>
      <c r="X259" s="236">
        <f>W259*H259</f>
        <v>0</v>
      </c>
      <c r="Y259" s="39"/>
      <c r="Z259" s="39"/>
      <c r="AA259" s="39"/>
      <c r="AB259" s="39"/>
      <c r="AC259" s="39"/>
      <c r="AD259" s="39"/>
      <c r="AE259" s="39"/>
      <c r="AR259" s="237" t="s">
        <v>266</v>
      </c>
      <c r="AT259" s="237" t="s">
        <v>291</v>
      </c>
      <c r="AU259" s="237" t="s">
        <v>85</v>
      </c>
      <c r="AY259" s="18" t="s">
        <v>156</v>
      </c>
      <c r="BE259" s="238">
        <f>IF(O259="základní",K259,0)</f>
        <v>0</v>
      </c>
      <c r="BF259" s="238">
        <f>IF(O259="snížená",K259,0)</f>
        <v>0</v>
      </c>
      <c r="BG259" s="238">
        <f>IF(O259="zákl. přenesená",K259,0)</f>
        <v>0</v>
      </c>
      <c r="BH259" s="238">
        <f>IF(O259="sníž. přenesená",K259,0)</f>
        <v>0</v>
      </c>
      <c r="BI259" s="238">
        <f>IF(O259="nulová",K259,0)</f>
        <v>0</v>
      </c>
      <c r="BJ259" s="18" t="s">
        <v>83</v>
      </c>
      <c r="BK259" s="238">
        <f>ROUND(P259*H259,2)</f>
        <v>0</v>
      </c>
      <c r="BL259" s="18" t="s">
        <v>173</v>
      </c>
      <c r="BM259" s="237" t="s">
        <v>518</v>
      </c>
    </row>
    <row r="260" s="12" customFormat="1">
      <c r="A260" s="12"/>
      <c r="B260" s="239"/>
      <c r="C260" s="240"/>
      <c r="D260" s="241" t="s">
        <v>163</v>
      </c>
      <c r="E260" s="242" t="s">
        <v>1</v>
      </c>
      <c r="F260" s="243" t="s">
        <v>519</v>
      </c>
      <c r="G260" s="240"/>
      <c r="H260" s="244">
        <v>500</v>
      </c>
      <c r="I260" s="245"/>
      <c r="J260" s="245"/>
      <c r="K260" s="240"/>
      <c r="L260" s="240"/>
      <c r="M260" s="246"/>
      <c r="N260" s="247"/>
      <c r="O260" s="248"/>
      <c r="P260" s="248"/>
      <c r="Q260" s="248"/>
      <c r="R260" s="248"/>
      <c r="S260" s="248"/>
      <c r="T260" s="248"/>
      <c r="U260" s="248"/>
      <c r="V260" s="248"/>
      <c r="W260" s="248"/>
      <c r="X260" s="249"/>
      <c r="Y260" s="12"/>
      <c r="Z260" s="12"/>
      <c r="AA260" s="12"/>
      <c r="AB260" s="12"/>
      <c r="AC260" s="12"/>
      <c r="AD260" s="12"/>
      <c r="AE260" s="12"/>
      <c r="AT260" s="250" t="s">
        <v>163</v>
      </c>
      <c r="AU260" s="250" t="s">
        <v>85</v>
      </c>
      <c r="AV260" s="12" t="s">
        <v>85</v>
      </c>
      <c r="AW260" s="12" t="s">
        <v>5</v>
      </c>
      <c r="AX260" s="12" t="s">
        <v>83</v>
      </c>
      <c r="AY260" s="250" t="s">
        <v>156</v>
      </c>
    </row>
    <row r="261" s="2" customFormat="1">
      <c r="A261" s="39"/>
      <c r="B261" s="40"/>
      <c r="C261" s="264" t="s">
        <v>520</v>
      </c>
      <c r="D261" s="264" t="s">
        <v>291</v>
      </c>
      <c r="E261" s="265" t="s">
        <v>521</v>
      </c>
      <c r="F261" s="266" t="s">
        <v>522</v>
      </c>
      <c r="G261" s="267" t="s">
        <v>227</v>
      </c>
      <c r="H261" s="268">
        <v>10</v>
      </c>
      <c r="I261" s="269"/>
      <c r="J261" s="270"/>
      <c r="K261" s="271">
        <f>ROUND(P261*H261,2)</f>
        <v>0</v>
      </c>
      <c r="L261" s="266" t="s">
        <v>263</v>
      </c>
      <c r="M261" s="272"/>
      <c r="N261" s="273" t="s">
        <v>1</v>
      </c>
      <c r="O261" s="233" t="s">
        <v>38</v>
      </c>
      <c r="P261" s="234">
        <f>I261+J261</f>
        <v>0</v>
      </c>
      <c r="Q261" s="234">
        <f>ROUND(I261*H261,2)</f>
        <v>0</v>
      </c>
      <c r="R261" s="234">
        <f>ROUND(J261*H261,2)</f>
        <v>0</v>
      </c>
      <c r="S261" s="92"/>
      <c r="T261" s="235">
        <f>S261*H261</f>
        <v>0</v>
      </c>
      <c r="U261" s="235">
        <v>0.048399999999999999</v>
      </c>
      <c r="V261" s="235">
        <f>U261*H261</f>
        <v>0.48399999999999999</v>
      </c>
      <c r="W261" s="235">
        <v>0</v>
      </c>
      <c r="X261" s="236">
        <f>W261*H261</f>
        <v>0</v>
      </c>
      <c r="Y261" s="39"/>
      <c r="Z261" s="39"/>
      <c r="AA261" s="39"/>
      <c r="AB261" s="39"/>
      <c r="AC261" s="39"/>
      <c r="AD261" s="39"/>
      <c r="AE261" s="39"/>
      <c r="AR261" s="237" t="s">
        <v>266</v>
      </c>
      <c r="AT261" s="237" t="s">
        <v>291</v>
      </c>
      <c r="AU261" s="237" t="s">
        <v>85</v>
      </c>
      <c r="AY261" s="18" t="s">
        <v>156</v>
      </c>
      <c r="BE261" s="238">
        <f>IF(O261="základní",K261,0)</f>
        <v>0</v>
      </c>
      <c r="BF261" s="238">
        <f>IF(O261="snížená",K261,0)</f>
        <v>0</v>
      </c>
      <c r="BG261" s="238">
        <f>IF(O261="zákl. přenesená",K261,0)</f>
        <v>0</v>
      </c>
      <c r="BH261" s="238">
        <f>IF(O261="sníž. přenesená",K261,0)</f>
        <v>0</v>
      </c>
      <c r="BI261" s="238">
        <f>IF(O261="nulová",K261,0)</f>
        <v>0</v>
      </c>
      <c r="BJ261" s="18" t="s">
        <v>83</v>
      </c>
      <c r="BK261" s="238">
        <f>ROUND(P261*H261,2)</f>
        <v>0</v>
      </c>
      <c r="BL261" s="18" t="s">
        <v>173</v>
      </c>
      <c r="BM261" s="237" t="s">
        <v>523</v>
      </c>
    </row>
    <row r="262" s="12" customFormat="1">
      <c r="A262" s="12"/>
      <c r="B262" s="239"/>
      <c r="C262" s="240"/>
      <c r="D262" s="241" t="s">
        <v>163</v>
      </c>
      <c r="E262" s="242" t="s">
        <v>1</v>
      </c>
      <c r="F262" s="243" t="s">
        <v>271</v>
      </c>
      <c r="G262" s="240"/>
      <c r="H262" s="244">
        <v>10</v>
      </c>
      <c r="I262" s="245"/>
      <c r="J262" s="245"/>
      <c r="K262" s="240"/>
      <c r="L262" s="240"/>
      <c r="M262" s="246"/>
      <c r="N262" s="247"/>
      <c r="O262" s="248"/>
      <c r="P262" s="248"/>
      <c r="Q262" s="248"/>
      <c r="R262" s="248"/>
      <c r="S262" s="248"/>
      <c r="T262" s="248"/>
      <c r="U262" s="248"/>
      <c r="V262" s="248"/>
      <c r="W262" s="248"/>
      <c r="X262" s="249"/>
      <c r="Y262" s="12"/>
      <c r="Z262" s="12"/>
      <c r="AA262" s="12"/>
      <c r="AB262" s="12"/>
      <c r="AC262" s="12"/>
      <c r="AD262" s="12"/>
      <c r="AE262" s="12"/>
      <c r="AT262" s="250" t="s">
        <v>163</v>
      </c>
      <c r="AU262" s="250" t="s">
        <v>85</v>
      </c>
      <c r="AV262" s="12" t="s">
        <v>85</v>
      </c>
      <c r="AW262" s="12" t="s">
        <v>5</v>
      </c>
      <c r="AX262" s="12" t="s">
        <v>83</v>
      </c>
      <c r="AY262" s="250" t="s">
        <v>156</v>
      </c>
    </row>
    <row r="263" s="2" customFormat="1" ht="24.15" customHeight="1">
      <c r="A263" s="39"/>
      <c r="B263" s="40"/>
      <c r="C263" s="264" t="s">
        <v>524</v>
      </c>
      <c r="D263" s="264" t="s">
        <v>291</v>
      </c>
      <c r="E263" s="265" t="s">
        <v>525</v>
      </c>
      <c r="F263" s="266" t="s">
        <v>526</v>
      </c>
      <c r="G263" s="267" t="s">
        <v>227</v>
      </c>
      <c r="H263" s="268">
        <v>395</v>
      </c>
      <c r="I263" s="269"/>
      <c r="J263" s="270"/>
      <c r="K263" s="271">
        <f>ROUND(P263*H263,2)</f>
        <v>0</v>
      </c>
      <c r="L263" s="266" t="s">
        <v>263</v>
      </c>
      <c r="M263" s="272"/>
      <c r="N263" s="273" t="s">
        <v>1</v>
      </c>
      <c r="O263" s="233" t="s">
        <v>38</v>
      </c>
      <c r="P263" s="234">
        <f>I263+J263</f>
        <v>0</v>
      </c>
      <c r="Q263" s="234">
        <f>ROUND(I263*H263,2)</f>
        <v>0</v>
      </c>
      <c r="R263" s="234">
        <f>ROUND(J263*H263,2)</f>
        <v>0</v>
      </c>
      <c r="S263" s="92"/>
      <c r="T263" s="235">
        <f>S263*H263</f>
        <v>0</v>
      </c>
      <c r="U263" s="235">
        <v>0.065670000000000006</v>
      </c>
      <c r="V263" s="235">
        <f>U263*H263</f>
        <v>25.939650000000004</v>
      </c>
      <c r="W263" s="235">
        <v>0</v>
      </c>
      <c r="X263" s="236">
        <f>W263*H263</f>
        <v>0</v>
      </c>
      <c r="Y263" s="39"/>
      <c r="Z263" s="39"/>
      <c r="AA263" s="39"/>
      <c r="AB263" s="39"/>
      <c r="AC263" s="39"/>
      <c r="AD263" s="39"/>
      <c r="AE263" s="39"/>
      <c r="AR263" s="237" t="s">
        <v>266</v>
      </c>
      <c r="AT263" s="237" t="s">
        <v>291</v>
      </c>
      <c r="AU263" s="237" t="s">
        <v>85</v>
      </c>
      <c r="AY263" s="18" t="s">
        <v>156</v>
      </c>
      <c r="BE263" s="238">
        <f>IF(O263="základní",K263,0)</f>
        <v>0</v>
      </c>
      <c r="BF263" s="238">
        <f>IF(O263="snížená",K263,0)</f>
        <v>0</v>
      </c>
      <c r="BG263" s="238">
        <f>IF(O263="zákl. přenesená",K263,0)</f>
        <v>0</v>
      </c>
      <c r="BH263" s="238">
        <f>IF(O263="sníž. přenesená",K263,0)</f>
        <v>0</v>
      </c>
      <c r="BI263" s="238">
        <f>IF(O263="nulová",K263,0)</f>
        <v>0</v>
      </c>
      <c r="BJ263" s="18" t="s">
        <v>83</v>
      </c>
      <c r="BK263" s="238">
        <f>ROUND(P263*H263,2)</f>
        <v>0</v>
      </c>
      <c r="BL263" s="18" t="s">
        <v>173</v>
      </c>
      <c r="BM263" s="237" t="s">
        <v>527</v>
      </c>
    </row>
    <row r="264" s="12" customFormat="1">
      <c r="A264" s="12"/>
      <c r="B264" s="239"/>
      <c r="C264" s="240"/>
      <c r="D264" s="241" t="s">
        <v>163</v>
      </c>
      <c r="E264" s="242" t="s">
        <v>1</v>
      </c>
      <c r="F264" s="243" t="s">
        <v>528</v>
      </c>
      <c r="G264" s="240"/>
      <c r="H264" s="244">
        <v>395</v>
      </c>
      <c r="I264" s="245"/>
      <c r="J264" s="245"/>
      <c r="K264" s="240"/>
      <c r="L264" s="240"/>
      <c r="M264" s="246"/>
      <c r="N264" s="247"/>
      <c r="O264" s="248"/>
      <c r="P264" s="248"/>
      <c r="Q264" s="248"/>
      <c r="R264" s="248"/>
      <c r="S264" s="248"/>
      <c r="T264" s="248"/>
      <c r="U264" s="248"/>
      <c r="V264" s="248"/>
      <c r="W264" s="248"/>
      <c r="X264" s="249"/>
      <c r="Y264" s="12"/>
      <c r="Z264" s="12"/>
      <c r="AA264" s="12"/>
      <c r="AB264" s="12"/>
      <c r="AC264" s="12"/>
      <c r="AD264" s="12"/>
      <c r="AE264" s="12"/>
      <c r="AT264" s="250" t="s">
        <v>163</v>
      </c>
      <c r="AU264" s="250" t="s">
        <v>85</v>
      </c>
      <c r="AV264" s="12" t="s">
        <v>85</v>
      </c>
      <c r="AW264" s="12" t="s">
        <v>5</v>
      </c>
      <c r="AX264" s="12" t="s">
        <v>83</v>
      </c>
      <c r="AY264" s="250" t="s">
        <v>156</v>
      </c>
    </row>
    <row r="265" s="2" customFormat="1" ht="24.15" customHeight="1">
      <c r="A265" s="39"/>
      <c r="B265" s="40"/>
      <c r="C265" s="225" t="s">
        <v>529</v>
      </c>
      <c r="D265" s="225" t="s">
        <v>157</v>
      </c>
      <c r="E265" s="226" t="s">
        <v>530</v>
      </c>
      <c r="F265" s="227" t="s">
        <v>531</v>
      </c>
      <c r="G265" s="228" t="s">
        <v>227</v>
      </c>
      <c r="H265" s="229">
        <v>527</v>
      </c>
      <c r="I265" s="230"/>
      <c r="J265" s="230"/>
      <c r="K265" s="231">
        <f>ROUND(P265*H265,2)</f>
        <v>0</v>
      </c>
      <c r="L265" s="227" t="s">
        <v>198</v>
      </c>
      <c r="M265" s="45"/>
      <c r="N265" s="232" t="s">
        <v>1</v>
      </c>
      <c r="O265" s="233" t="s">
        <v>38</v>
      </c>
      <c r="P265" s="234">
        <f>I265+J265</f>
        <v>0</v>
      </c>
      <c r="Q265" s="234">
        <f>ROUND(I265*H265,2)</f>
        <v>0</v>
      </c>
      <c r="R265" s="234">
        <f>ROUND(J265*H265,2)</f>
        <v>0</v>
      </c>
      <c r="S265" s="92"/>
      <c r="T265" s="235">
        <f>S265*H265</f>
        <v>0</v>
      </c>
      <c r="U265" s="235">
        <v>0.085760000000000003</v>
      </c>
      <c r="V265" s="235">
        <f>U265*H265</f>
        <v>45.195520000000002</v>
      </c>
      <c r="W265" s="235">
        <v>0</v>
      </c>
      <c r="X265" s="236">
        <f>W265*H265</f>
        <v>0</v>
      </c>
      <c r="Y265" s="39"/>
      <c r="Z265" s="39"/>
      <c r="AA265" s="39"/>
      <c r="AB265" s="39"/>
      <c r="AC265" s="39"/>
      <c r="AD265" s="39"/>
      <c r="AE265" s="39"/>
      <c r="AR265" s="237" t="s">
        <v>173</v>
      </c>
      <c r="AT265" s="237" t="s">
        <v>157</v>
      </c>
      <c r="AU265" s="237" t="s">
        <v>85</v>
      </c>
      <c r="AY265" s="18" t="s">
        <v>156</v>
      </c>
      <c r="BE265" s="238">
        <f>IF(O265="základní",K265,0)</f>
        <v>0</v>
      </c>
      <c r="BF265" s="238">
        <f>IF(O265="snížená",K265,0)</f>
        <v>0</v>
      </c>
      <c r="BG265" s="238">
        <f>IF(O265="zákl. přenesená",K265,0)</f>
        <v>0</v>
      </c>
      <c r="BH265" s="238">
        <f>IF(O265="sníž. přenesená",K265,0)</f>
        <v>0</v>
      </c>
      <c r="BI265" s="238">
        <f>IF(O265="nulová",K265,0)</f>
        <v>0</v>
      </c>
      <c r="BJ265" s="18" t="s">
        <v>83</v>
      </c>
      <c r="BK265" s="238">
        <f>ROUND(P265*H265,2)</f>
        <v>0</v>
      </c>
      <c r="BL265" s="18" t="s">
        <v>173</v>
      </c>
      <c r="BM265" s="237" t="s">
        <v>532</v>
      </c>
    </row>
    <row r="266" s="12" customFormat="1">
      <c r="A266" s="12"/>
      <c r="B266" s="239"/>
      <c r="C266" s="240"/>
      <c r="D266" s="241" t="s">
        <v>163</v>
      </c>
      <c r="E266" s="242" t="s">
        <v>1</v>
      </c>
      <c r="F266" s="243" t="s">
        <v>533</v>
      </c>
      <c r="G266" s="240"/>
      <c r="H266" s="244">
        <v>527</v>
      </c>
      <c r="I266" s="245"/>
      <c r="J266" s="245"/>
      <c r="K266" s="240"/>
      <c r="L266" s="240"/>
      <c r="M266" s="246"/>
      <c r="N266" s="247"/>
      <c r="O266" s="248"/>
      <c r="P266" s="248"/>
      <c r="Q266" s="248"/>
      <c r="R266" s="248"/>
      <c r="S266" s="248"/>
      <c r="T266" s="248"/>
      <c r="U266" s="248"/>
      <c r="V266" s="248"/>
      <c r="W266" s="248"/>
      <c r="X266" s="249"/>
      <c r="Y266" s="12"/>
      <c r="Z266" s="12"/>
      <c r="AA266" s="12"/>
      <c r="AB266" s="12"/>
      <c r="AC266" s="12"/>
      <c r="AD266" s="12"/>
      <c r="AE266" s="12"/>
      <c r="AT266" s="250" t="s">
        <v>163</v>
      </c>
      <c r="AU266" s="250" t="s">
        <v>85</v>
      </c>
      <c r="AV266" s="12" t="s">
        <v>85</v>
      </c>
      <c r="AW266" s="12" t="s">
        <v>5</v>
      </c>
      <c r="AX266" s="12" t="s">
        <v>83</v>
      </c>
      <c r="AY266" s="250" t="s">
        <v>156</v>
      </c>
    </row>
    <row r="267" s="2" customFormat="1" ht="24.15" customHeight="1">
      <c r="A267" s="39"/>
      <c r="B267" s="40"/>
      <c r="C267" s="264" t="s">
        <v>534</v>
      </c>
      <c r="D267" s="264" t="s">
        <v>291</v>
      </c>
      <c r="E267" s="265" t="s">
        <v>535</v>
      </c>
      <c r="F267" s="266" t="s">
        <v>536</v>
      </c>
      <c r="G267" s="267" t="s">
        <v>227</v>
      </c>
      <c r="H267" s="268">
        <v>537.53999999999996</v>
      </c>
      <c r="I267" s="269"/>
      <c r="J267" s="270"/>
      <c r="K267" s="271">
        <f>ROUND(P267*H267,2)</f>
        <v>0</v>
      </c>
      <c r="L267" s="266" t="s">
        <v>198</v>
      </c>
      <c r="M267" s="272"/>
      <c r="N267" s="273" t="s">
        <v>1</v>
      </c>
      <c r="O267" s="233" t="s">
        <v>38</v>
      </c>
      <c r="P267" s="234">
        <f>I267+J267</f>
        <v>0</v>
      </c>
      <c r="Q267" s="234">
        <f>ROUND(I267*H267,2)</f>
        <v>0</v>
      </c>
      <c r="R267" s="234">
        <f>ROUND(J267*H267,2)</f>
        <v>0</v>
      </c>
      <c r="S267" s="92"/>
      <c r="T267" s="235">
        <f>S267*H267</f>
        <v>0</v>
      </c>
      <c r="U267" s="235">
        <v>0.045999999999999999</v>
      </c>
      <c r="V267" s="235">
        <f>U267*H267</f>
        <v>24.726839999999999</v>
      </c>
      <c r="W267" s="235">
        <v>0</v>
      </c>
      <c r="X267" s="236">
        <f>W267*H267</f>
        <v>0</v>
      </c>
      <c r="Y267" s="39"/>
      <c r="Z267" s="39"/>
      <c r="AA267" s="39"/>
      <c r="AB267" s="39"/>
      <c r="AC267" s="39"/>
      <c r="AD267" s="39"/>
      <c r="AE267" s="39"/>
      <c r="AR267" s="237" t="s">
        <v>266</v>
      </c>
      <c r="AT267" s="237" t="s">
        <v>291</v>
      </c>
      <c r="AU267" s="237" t="s">
        <v>85</v>
      </c>
      <c r="AY267" s="18" t="s">
        <v>156</v>
      </c>
      <c r="BE267" s="238">
        <f>IF(O267="základní",K267,0)</f>
        <v>0</v>
      </c>
      <c r="BF267" s="238">
        <f>IF(O267="snížená",K267,0)</f>
        <v>0</v>
      </c>
      <c r="BG267" s="238">
        <f>IF(O267="zákl. přenesená",K267,0)</f>
        <v>0</v>
      </c>
      <c r="BH267" s="238">
        <f>IF(O267="sníž. přenesená",K267,0)</f>
        <v>0</v>
      </c>
      <c r="BI267" s="238">
        <f>IF(O267="nulová",K267,0)</f>
        <v>0</v>
      </c>
      <c r="BJ267" s="18" t="s">
        <v>83</v>
      </c>
      <c r="BK267" s="238">
        <f>ROUND(P267*H267,2)</f>
        <v>0</v>
      </c>
      <c r="BL267" s="18" t="s">
        <v>173</v>
      </c>
      <c r="BM267" s="237" t="s">
        <v>537</v>
      </c>
    </row>
    <row r="268" s="12" customFormat="1">
      <c r="A268" s="12"/>
      <c r="B268" s="239"/>
      <c r="C268" s="240"/>
      <c r="D268" s="241" t="s">
        <v>163</v>
      </c>
      <c r="E268" s="242" t="s">
        <v>1</v>
      </c>
      <c r="F268" s="243" t="s">
        <v>538</v>
      </c>
      <c r="G268" s="240"/>
      <c r="H268" s="244">
        <v>537.53999999999996</v>
      </c>
      <c r="I268" s="245"/>
      <c r="J268" s="245"/>
      <c r="K268" s="240"/>
      <c r="L268" s="240"/>
      <c r="M268" s="246"/>
      <c r="N268" s="247"/>
      <c r="O268" s="248"/>
      <c r="P268" s="248"/>
      <c r="Q268" s="248"/>
      <c r="R268" s="248"/>
      <c r="S268" s="248"/>
      <c r="T268" s="248"/>
      <c r="U268" s="248"/>
      <c r="V268" s="248"/>
      <c r="W268" s="248"/>
      <c r="X268" s="249"/>
      <c r="Y268" s="12"/>
      <c r="Z268" s="12"/>
      <c r="AA268" s="12"/>
      <c r="AB268" s="12"/>
      <c r="AC268" s="12"/>
      <c r="AD268" s="12"/>
      <c r="AE268" s="12"/>
      <c r="AT268" s="250" t="s">
        <v>163</v>
      </c>
      <c r="AU268" s="250" t="s">
        <v>85</v>
      </c>
      <c r="AV268" s="12" t="s">
        <v>85</v>
      </c>
      <c r="AW268" s="12" t="s">
        <v>5</v>
      </c>
      <c r="AX268" s="12" t="s">
        <v>83</v>
      </c>
      <c r="AY268" s="250" t="s">
        <v>156</v>
      </c>
    </row>
    <row r="269" s="2" customFormat="1" ht="33" customHeight="1">
      <c r="A269" s="39"/>
      <c r="B269" s="40"/>
      <c r="C269" s="225" t="s">
        <v>539</v>
      </c>
      <c r="D269" s="225" t="s">
        <v>157</v>
      </c>
      <c r="E269" s="226" t="s">
        <v>540</v>
      </c>
      <c r="F269" s="227" t="s">
        <v>541</v>
      </c>
      <c r="G269" s="228" t="s">
        <v>227</v>
      </c>
      <c r="H269" s="229">
        <v>833</v>
      </c>
      <c r="I269" s="230"/>
      <c r="J269" s="230"/>
      <c r="K269" s="231">
        <f>ROUND(P269*H269,2)</f>
        <v>0</v>
      </c>
      <c r="L269" s="227" t="s">
        <v>218</v>
      </c>
      <c r="M269" s="45"/>
      <c r="N269" s="232" t="s">
        <v>1</v>
      </c>
      <c r="O269" s="233" t="s">
        <v>38</v>
      </c>
      <c r="P269" s="234">
        <f>I269+J269</f>
        <v>0</v>
      </c>
      <c r="Q269" s="234">
        <f>ROUND(I269*H269,2)</f>
        <v>0</v>
      </c>
      <c r="R269" s="234">
        <f>ROUND(J269*H269,2)</f>
        <v>0</v>
      </c>
      <c r="S269" s="92"/>
      <c r="T269" s="235">
        <f>S269*H269</f>
        <v>0</v>
      </c>
      <c r="U269" s="235">
        <v>0.095990000000000006</v>
      </c>
      <c r="V269" s="235">
        <f>U269*H269</f>
        <v>79.959670000000003</v>
      </c>
      <c r="W269" s="235">
        <v>0</v>
      </c>
      <c r="X269" s="236">
        <f>W269*H269</f>
        <v>0</v>
      </c>
      <c r="Y269" s="39"/>
      <c r="Z269" s="39"/>
      <c r="AA269" s="39"/>
      <c r="AB269" s="39"/>
      <c r="AC269" s="39"/>
      <c r="AD269" s="39"/>
      <c r="AE269" s="39"/>
      <c r="AR269" s="237" t="s">
        <v>173</v>
      </c>
      <c r="AT269" s="237" t="s">
        <v>157</v>
      </c>
      <c r="AU269" s="237" t="s">
        <v>85</v>
      </c>
      <c r="AY269" s="18" t="s">
        <v>156</v>
      </c>
      <c r="BE269" s="238">
        <f>IF(O269="základní",K269,0)</f>
        <v>0</v>
      </c>
      <c r="BF269" s="238">
        <f>IF(O269="snížená",K269,0)</f>
        <v>0</v>
      </c>
      <c r="BG269" s="238">
        <f>IF(O269="zákl. přenesená",K269,0)</f>
        <v>0</v>
      </c>
      <c r="BH269" s="238">
        <f>IF(O269="sníž. přenesená",K269,0)</f>
        <v>0</v>
      </c>
      <c r="BI269" s="238">
        <f>IF(O269="nulová",K269,0)</f>
        <v>0</v>
      </c>
      <c r="BJ269" s="18" t="s">
        <v>83</v>
      </c>
      <c r="BK269" s="238">
        <f>ROUND(P269*H269,2)</f>
        <v>0</v>
      </c>
      <c r="BL269" s="18" t="s">
        <v>173</v>
      </c>
      <c r="BM269" s="237" t="s">
        <v>542</v>
      </c>
    </row>
    <row r="270" s="12" customFormat="1">
      <c r="A270" s="12"/>
      <c r="B270" s="239"/>
      <c r="C270" s="240"/>
      <c r="D270" s="241" t="s">
        <v>163</v>
      </c>
      <c r="E270" s="242" t="s">
        <v>1</v>
      </c>
      <c r="F270" s="243" t="s">
        <v>543</v>
      </c>
      <c r="G270" s="240"/>
      <c r="H270" s="244">
        <v>833</v>
      </c>
      <c r="I270" s="245"/>
      <c r="J270" s="245"/>
      <c r="K270" s="240"/>
      <c r="L270" s="240"/>
      <c r="M270" s="246"/>
      <c r="N270" s="247"/>
      <c r="O270" s="248"/>
      <c r="P270" s="248"/>
      <c r="Q270" s="248"/>
      <c r="R270" s="248"/>
      <c r="S270" s="248"/>
      <c r="T270" s="248"/>
      <c r="U270" s="248"/>
      <c r="V270" s="248"/>
      <c r="W270" s="248"/>
      <c r="X270" s="249"/>
      <c r="Y270" s="12"/>
      <c r="Z270" s="12"/>
      <c r="AA270" s="12"/>
      <c r="AB270" s="12"/>
      <c r="AC270" s="12"/>
      <c r="AD270" s="12"/>
      <c r="AE270" s="12"/>
      <c r="AT270" s="250" t="s">
        <v>163</v>
      </c>
      <c r="AU270" s="250" t="s">
        <v>85</v>
      </c>
      <c r="AV270" s="12" t="s">
        <v>85</v>
      </c>
      <c r="AW270" s="12" t="s">
        <v>5</v>
      </c>
      <c r="AX270" s="12" t="s">
        <v>83</v>
      </c>
      <c r="AY270" s="250" t="s">
        <v>156</v>
      </c>
    </row>
    <row r="271" s="2" customFormat="1" ht="24.15" customHeight="1">
      <c r="A271" s="39"/>
      <c r="B271" s="40"/>
      <c r="C271" s="264" t="s">
        <v>544</v>
      </c>
      <c r="D271" s="264" t="s">
        <v>291</v>
      </c>
      <c r="E271" s="265" t="s">
        <v>545</v>
      </c>
      <c r="F271" s="266" t="s">
        <v>546</v>
      </c>
      <c r="G271" s="267" t="s">
        <v>227</v>
      </c>
      <c r="H271" s="268">
        <v>833</v>
      </c>
      <c r="I271" s="269"/>
      <c r="J271" s="270"/>
      <c r="K271" s="271">
        <f>ROUND(P271*H271,2)</f>
        <v>0</v>
      </c>
      <c r="L271" s="266" t="s">
        <v>198</v>
      </c>
      <c r="M271" s="272"/>
      <c r="N271" s="273" t="s">
        <v>1</v>
      </c>
      <c r="O271" s="233" t="s">
        <v>38</v>
      </c>
      <c r="P271" s="234">
        <f>I271+J271</f>
        <v>0</v>
      </c>
      <c r="Q271" s="234">
        <f>ROUND(I271*H271,2)</f>
        <v>0</v>
      </c>
      <c r="R271" s="234">
        <f>ROUND(J271*H271,2)</f>
        <v>0</v>
      </c>
      <c r="S271" s="92"/>
      <c r="T271" s="235">
        <f>S271*H271</f>
        <v>0</v>
      </c>
      <c r="U271" s="235">
        <v>0.044999999999999998</v>
      </c>
      <c r="V271" s="235">
        <f>U271*H271</f>
        <v>37.484999999999999</v>
      </c>
      <c r="W271" s="235">
        <v>0</v>
      </c>
      <c r="X271" s="236">
        <f>W271*H271</f>
        <v>0</v>
      </c>
      <c r="Y271" s="39"/>
      <c r="Z271" s="39"/>
      <c r="AA271" s="39"/>
      <c r="AB271" s="39"/>
      <c r="AC271" s="39"/>
      <c r="AD271" s="39"/>
      <c r="AE271" s="39"/>
      <c r="AR271" s="237" t="s">
        <v>266</v>
      </c>
      <c r="AT271" s="237" t="s">
        <v>291</v>
      </c>
      <c r="AU271" s="237" t="s">
        <v>85</v>
      </c>
      <c r="AY271" s="18" t="s">
        <v>156</v>
      </c>
      <c r="BE271" s="238">
        <f>IF(O271="základní",K271,0)</f>
        <v>0</v>
      </c>
      <c r="BF271" s="238">
        <f>IF(O271="snížená",K271,0)</f>
        <v>0</v>
      </c>
      <c r="BG271" s="238">
        <f>IF(O271="zákl. přenesená",K271,0)</f>
        <v>0</v>
      </c>
      <c r="BH271" s="238">
        <f>IF(O271="sníž. přenesená",K271,0)</f>
        <v>0</v>
      </c>
      <c r="BI271" s="238">
        <f>IF(O271="nulová",K271,0)</f>
        <v>0</v>
      </c>
      <c r="BJ271" s="18" t="s">
        <v>83</v>
      </c>
      <c r="BK271" s="238">
        <f>ROUND(P271*H271,2)</f>
        <v>0</v>
      </c>
      <c r="BL271" s="18" t="s">
        <v>173</v>
      </c>
      <c r="BM271" s="237" t="s">
        <v>547</v>
      </c>
    </row>
    <row r="272" s="2" customFormat="1" ht="33" customHeight="1">
      <c r="A272" s="39"/>
      <c r="B272" s="40"/>
      <c r="C272" s="225" t="s">
        <v>548</v>
      </c>
      <c r="D272" s="225" t="s">
        <v>157</v>
      </c>
      <c r="E272" s="226" t="s">
        <v>549</v>
      </c>
      <c r="F272" s="227" t="s">
        <v>550</v>
      </c>
      <c r="G272" s="228" t="s">
        <v>227</v>
      </c>
      <c r="H272" s="229">
        <v>9</v>
      </c>
      <c r="I272" s="230"/>
      <c r="J272" s="230"/>
      <c r="K272" s="231">
        <f>ROUND(P272*H272,2)</f>
        <v>0</v>
      </c>
      <c r="L272" s="227" t="s">
        <v>198</v>
      </c>
      <c r="M272" s="45"/>
      <c r="N272" s="232" t="s">
        <v>1</v>
      </c>
      <c r="O272" s="233" t="s">
        <v>38</v>
      </c>
      <c r="P272" s="234">
        <f>I272+J272</f>
        <v>0</v>
      </c>
      <c r="Q272" s="234">
        <f>ROUND(I272*H272,2)</f>
        <v>0</v>
      </c>
      <c r="R272" s="234">
        <f>ROUND(J272*H272,2)</f>
        <v>0</v>
      </c>
      <c r="S272" s="92"/>
      <c r="T272" s="235">
        <f>S272*H272</f>
        <v>0</v>
      </c>
      <c r="U272" s="235">
        <v>0.23236000000000001</v>
      </c>
      <c r="V272" s="235">
        <f>U272*H272</f>
        <v>2.09124</v>
      </c>
      <c r="W272" s="235">
        <v>0</v>
      </c>
      <c r="X272" s="236">
        <f>W272*H272</f>
        <v>0</v>
      </c>
      <c r="Y272" s="39"/>
      <c r="Z272" s="39"/>
      <c r="AA272" s="39"/>
      <c r="AB272" s="39"/>
      <c r="AC272" s="39"/>
      <c r="AD272" s="39"/>
      <c r="AE272" s="39"/>
      <c r="AR272" s="237" t="s">
        <v>173</v>
      </c>
      <c r="AT272" s="237" t="s">
        <v>157</v>
      </c>
      <c r="AU272" s="237" t="s">
        <v>85</v>
      </c>
      <c r="AY272" s="18" t="s">
        <v>156</v>
      </c>
      <c r="BE272" s="238">
        <f>IF(O272="základní",K272,0)</f>
        <v>0</v>
      </c>
      <c r="BF272" s="238">
        <f>IF(O272="snížená",K272,0)</f>
        <v>0</v>
      </c>
      <c r="BG272" s="238">
        <f>IF(O272="zákl. přenesená",K272,0)</f>
        <v>0</v>
      </c>
      <c r="BH272" s="238">
        <f>IF(O272="sníž. přenesená",K272,0)</f>
        <v>0</v>
      </c>
      <c r="BI272" s="238">
        <f>IF(O272="nulová",K272,0)</f>
        <v>0</v>
      </c>
      <c r="BJ272" s="18" t="s">
        <v>83</v>
      </c>
      <c r="BK272" s="238">
        <f>ROUND(P272*H272,2)</f>
        <v>0</v>
      </c>
      <c r="BL272" s="18" t="s">
        <v>173</v>
      </c>
      <c r="BM272" s="237" t="s">
        <v>551</v>
      </c>
    </row>
    <row r="273" s="12" customFormat="1">
      <c r="A273" s="12"/>
      <c r="B273" s="239"/>
      <c r="C273" s="240"/>
      <c r="D273" s="241" t="s">
        <v>163</v>
      </c>
      <c r="E273" s="242" t="s">
        <v>1</v>
      </c>
      <c r="F273" s="243" t="s">
        <v>240</v>
      </c>
      <c r="G273" s="240"/>
      <c r="H273" s="244">
        <v>9</v>
      </c>
      <c r="I273" s="245"/>
      <c r="J273" s="245"/>
      <c r="K273" s="240"/>
      <c r="L273" s="240"/>
      <c r="M273" s="246"/>
      <c r="N273" s="247"/>
      <c r="O273" s="248"/>
      <c r="P273" s="248"/>
      <c r="Q273" s="248"/>
      <c r="R273" s="248"/>
      <c r="S273" s="248"/>
      <c r="T273" s="248"/>
      <c r="U273" s="248"/>
      <c r="V273" s="248"/>
      <c r="W273" s="248"/>
      <c r="X273" s="249"/>
      <c r="Y273" s="12"/>
      <c r="Z273" s="12"/>
      <c r="AA273" s="12"/>
      <c r="AB273" s="12"/>
      <c r="AC273" s="12"/>
      <c r="AD273" s="12"/>
      <c r="AE273" s="12"/>
      <c r="AT273" s="250" t="s">
        <v>163</v>
      </c>
      <c r="AU273" s="250" t="s">
        <v>85</v>
      </c>
      <c r="AV273" s="12" t="s">
        <v>85</v>
      </c>
      <c r="AW273" s="12" t="s">
        <v>5</v>
      </c>
      <c r="AX273" s="12" t="s">
        <v>83</v>
      </c>
      <c r="AY273" s="250" t="s">
        <v>156</v>
      </c>
    </row>
    <row r="274" s="2" customFormat="1" ht="33" customHeight="1">
      <c r="A274" s="39"/>
      <c r="B274" s="40"/>
      <c r="C274" s="225" t="s">
        <v>552</v>
      </c>
      <c r="D274" s="225" t="s">
        <v>157</v>
      </c>
      <c r="E274" s="226" t="s">
        <v>553</v>
      </c>
      <c r="F274" s="227" t="s">
        <v>554</v>
      </c>
      <c r="G274" s="228" t="s">
        <v>227</v>
      </c>
      <c r="H274" s="229">
        <v>5</v>
      </c>
      <c r="I274" s="230"/>
      <c r="J274" s="230"/>
      <c r="K274" s="231">
        <f>ROUND(P274*H274,2)</f>
        <v>0</v>
      </c>
      <c r="L274" s="227" t="s">
        <v>198</v>
      </c>
      <c r="M274" s="45"/>
      <c r="N274" s="232" t="s">
        <v>1</v>
      </c>
      <c r="O274" s="233" t="s">
        <v>38</v>
      </c>
      <c r="P274" s="234">
        <f>I274+J274</f>
        <v>0</v>
      </c>
      <c r="Q274" s="234">
        <f>ROUND(I274*H274,2)</f>
        <v>0</v>
      </c>
      <c r="R274" s="234">
        <f>ROUND(J274*H274,2)</f>
        <v>0</v>
      </c>
      <c r="S274" s="92"/>
      <c r="T274" s="235">
        <f>S274*H274</f>
        <v>0</v>
      </c>
      <c r="U274" s="235">
        <v>0</v>
      </c>
      <c r="V274" s="235">
        <f>U274*H274</f>
        <v>0</v>
      </c>
      <c r="W274" s="235">
        <v>0</v>
      </c>
      <c r="X274" s="236">
        <f>W274*H274</f>
        <v>0</v>
      </c>
      <c r="Y274" s="39"/>
      <c r="Z274" s="39"/>
      <c r="AA274" s="39"/>
      <c r="AB274" s="39"/>
      <c r="AC274" s="39"/>
      <c r="AD274" s="39"/>
      <c r="AE274" s="39"/>
      <c r="AR274" s="237" t="s">
        <v>173</v>
      </c>
      <c r="AT274" s="237" t="s">
        <v>157</v>
      </c>
      <c r="AU274" s="237" t="s">
        <v>85</v>
      </c>
      <c r="AY274" s="18" t="s">
        <v>156</v>
      </c>
      <c r="BE274" s="238">
        <f>IF(O274="základní",K274,0)</f>
        <v>0</v>
      </c>
      <c r="BF274" s="238">
        <f>IF(O274="snížená",K274,0)</f>
        <v>0</v>
      </c>
      <c r="BG274" s="238">
        <f>IF(O274="zákl. přenesená",K274,0)</f>
        <v>0</v>
      </c>
      <c r="BH274" s="238">
        <f>IF(O274="sníž. přenesená",K274,0)</f>
        <v>0</v>
      </c>
      <c r="BI274" s="238">
        <f>IF(O274="nulová",K274,0)</f>
        <v>0</v>
      </c>
      <c r="BJ274" s="18" t="s">
        <v>83</v>
      </c>
      <c r="BK274" s="238">
        <f>ROUND(P274*H274,2)</f>
        <v>0</v>
      </c>
      <c r="BL274" s="18" t="s">
        <v>173</v>
      </c>
      <c r="BM274" s="237" t="s">
        <v>555</v>
      </c>
    </row>
    <row r="275" s="12" customFormat="1">
      <c r="A275" s="12"/>
      <c r="B275" s="239"/>
      <c r="C275" s="240"/>
      <c r="D275" s="241" t="s">
        <v>163</v>
      </c>
      <c r="E275" s="242" t="s">
        <v>1</v>
      </c>
      <c r="F275" s="243" t="s">
        <v>155</v>
      </c>
      <c r="G275" s="240"/>
      <c r="H275" s="244">
        <v>5</v>
      </c>
      <c r="I275" s="245"/>
      <c r="J275" s="245"/>
      <c r="K275" s="240"/>
      <c r="L275" s="240"/>
      <c r="M275" s="246"/>
      <c r="N275" s="247"/>
      <c r="O275" s="248"/>
      <c r="P275" s="248"/>
      <c r="Q275" s="248"/>
      <c r="R275" s="248"/>
      <c r="S275" s="248"/>
      <c r="T275" s="248"/>
      <c r="U275" s="248"/>
      <c r="V275" s="248"/>
      <c r="W275" s="248"/>
      <c r="X275" s="249"/>
      <c r="Y275" s="12"/>
      <c r="Z275" s="12"/>
      <c r="AA275" s="12"/>
      <c r="AB275" s="12"/>
      <c r="AC275" s="12"/>
      <c r="AD275" s="12"/>
      <c r="AE275" s="12"/>
      <c r="AT275" s="250" t="s">
        <v>163</v>
      </c>
      <c r="AU275" s="250" t="s">
        <v>85</v>
      </c>
      <c r="AV275" s="12" t="s">
        <v>85</v>
      </c>
      <c r="AW275" s="12" t="s">
        <v>5</v>
      </c>
      <c r="AX275" s="12" t="s">
        <v>83</v>
      </c>
      <c r="AY275" s="250" t="s">
        <v>156</v>
      </c>
    </row>
    <row r="276" s="2" customFormat="1" ht="33" customHeight="1">
      <c r="A276" s="39"/>
      <c r="B276" s="40"/>
      <c r="C276" s="225" t="s">
        <v>556</v>
      </c>
      <c r="D276" s="225" t="s">
        <v>157</v>
      </c>
      <c r="E276" s="226" t="s">
        <v>557</v>
      </c>
      <c r="F276" s="227" t="s">
        <v>558</v>
      </c>
      <c r="G276" s="228" t="s">
        <v>227</v>
      </c>
      <c r="H276" s="229">
        <v>24.5</v>
      </c>
      <c r="I276" s="230"/>
      <c r="J276" s="230"/>
      <c r="K276" s="231">
        <f>ROUND(P276*H276,2)</f>
        <v>0</v>
      </c>
      <c r="L276" s="227" t="s">
        <v>198</v>
      </c>
      <c r="M276" s="45"/>
      <c r="N276" s="232" t="s">
        <v>1</v>
      </c>
      <c r="O276" s="233" t="s">
        <v>38</v>
      </c>
      <c r="P276" s="234">
        <f>I276+J276</f>
        <v>0</v>
      </c>
      <c r="Q276" s="234">
        <f>ROUND(I276*H276,2)</f>
        <v>0</v>
      </c>
      <c r="R276" s="234">
        <f>ROUND(J276*H276,2)</f>
        <v>0</v>
      </c>
      <c r="S276" s="92"/>
      <c r="T276" s="235">
        <f>S276*H276</f>
        <v>0</v>
      </c>
      <c r="U276" s="235">
        <v>0.00060999999999999997</v>
      </c>
      <c r="V276" s="235">
        <f>U276*H276</f>
        <v>0.014945</v>
      </c>
      <c r="W276" s="235">
        <v>0</v>
      </c>
      <c r="X276" s="236">
        <f>W276*H276</f>
        <v>0</v>
      </c>
      <c r="Y276" s="39"/>
      <c r="Z276" s="39"/>
      <c r="AA276" s="39"/>
      <c r="AB276" s="39"/>
      <c r="AC276" s="39"/>
      <c r="AD276" s="39"/>
      <c r="AE276" s="39"/>
      <c r="AR276" s="237" t="s">
        <v>173</v>
      </c>
      <c r="AT276" s="237" t="s">
        <v>157</v>
      </c>
      <c r="AU276" s="237" t="s">
        <v>85</v>
      </c>
      <c r="AY276" s="18" t="s">
        <v>156</v>
      </c>
      <c r="BE276" s="238">
        <f>IF(O276="základní",K276,0)</f>
        <v>0</v>
      </c>
      <c r="BF276" s="238">
        <f>IF(O276="snížená",K276,0)</f>
        <v>0</v>
      </c>
      <c r="BG276" s="238">
        <f>IF(O276="zákl. přenesená",K276,0)</f>
        <v>0</v>
      </c>
      <c r="BH276" s="238">
        <f>IF(O276="sníž. přenesená",K276,0)</f>
        <v>0</v>
      </c>
      <c r="BI276" s="238">
        <f>IF(O276="nulová",K276,0)</f>
        <v>0</v>
      </c>
      <c r="BJ276" s="18" t="s">
        <v>83</v>
      </c>
      <c r="BK276" s="238">
        <f>ROUND(P276*H276,2)</f>
        <v>0</v>
      </c>
      <c r="BL276" s="18" t="s">
        <v>173</v>
      </c>
      <c r="BM276" s="237" t="s">
        <v>559</v>
      </c>
    </row>
    <row r="277" s="2" customFormat="1" ht="24.15" customHeight="1">
      <c r="A277" s="39"/>
      <c r="B277" s="40"/>
      <c r="C277" s="225" t="s">
        <v>467</v>
      </c>
      <c r="D277" s="225" t="s">
        <v>157</v>
      </c>
      <c r="E277" s="226" t="s">
        <v>560</v>
      </c>
      <c r="F277" s="227" t="s">
        <v>561</v>
      </c>
      <c r="G277" s="228" t="s">
        <v>227</v>
      </c>
      <c r="H277" s="229">
        <v>5</v>
      </c>
      <c r="I277" s="230"/>
      <c r="J277" s="230"/>
      <c r="K277" s="231">
        <f>ROUND(P277*H277,2)</f>
        <v>0</v>
      </c>
      <c r="L277" s="227" t="s">
        <v>198</v>
      </c>
      <c r="M277" s="45"/>
      <c r="N277" s="232" t="s">
        <v>1</v>
      </c>
      <c r="O277" s="233" t="s">
        <v>38</v>
      </c>
      <c r="P277" s="234">
        <f>I277+J277</f>
        <v>0</v>
      </c>
      <c r="Q277" s="234">
        <f>ROUND(I277*H277,2)</f>
        <v>0</v>
      </c>
      <c r="R277" s="234">
        <f>ROUND(J277*H277,2)</f>
        <v>0</v>
      </c>
      <c r="S277" s="92"/>
      <c r="T277" s="235">
        <f>S277*H277</f>
        <v>0</v>
      </c>
      <c r="U277" s="235">
        <v>0</v>
      </c>
      <c r="V277" s="235">
        <f>U277*H277</f>
        <v>0</v>
      </c>
      <c r="W277" s="235">
        <v>0.25</v>
      </c>
      <c r="X277" s="236">
        <f>W277*H277</f>
        <v>1.25</v>
      </c>
      <c r="Y277" s="39"/>
      <c r="Z277" s="39"/>
      <c r="AA277" s="39"/>
      <c r="AB277" s="39"/>
      <c r="AC277" s="39"/>
      <c r="AD277" s="39"/>
      <c r="AE277" s="39"/>
      <c r="AR277" s="237" t="s">
        <v>173</v>
      </c>
      <c r="AT277" s="237" t="s">
        <v>157</v>
      </c>
      <c r="AU277" s="237" t="s">
        <v>85</v>
      </c>
      <c r="AY277" s="18" t="s">
        <v>156</v>
      </c>
      <c r="BE277" s="238">
        <f>IF(O277="základní",K277,0)</f>
        <v>0</v>
      </c>
      <c r="BF277" s="238">
        <f>IF(O277="snížená",K277,0)</f>
        <v>0</v>
      </c>
      <c r="BG277" s="238">
        <f>IF(O277="zákl. přenesená",K277,0)</f>
        <v>0</v>
      </c>
      <c r="BH277" s="238">
        <f>IF(O277="sníž. přenesená",K277,0)</f>
        <v>0</v>
      </c>
      <c r="BI277" s="238">
        <f>IF(O277="nulová",K277,0)</f>
        <v>0</v>
      </c>
      <c r="BJ277" s="18" t="s">
        <v>83</v>
      </c>
      <c r="BK277" s="238">
        <f>ROUND(P277*H277,2)</f>
        <v>0</v>
      </c>
      <c r="BL277" s="18" t="s">
        <v>173</v>
      </c>
      <c r="BM277" s="237" t="s">
        <v>562</v>
      </c>
    </row>
    <row r="278" s="12" customFormat="1">
      <c r="A278" s="12"/>
      <c r="B278" s="239"/>
      <c r="C278" s="240"/>
      <c r="D278" s="241" t="s">
        <v>163</v>
      </c>
      <c r="E278" s="242" t="s">
        <v>1</v>
      </c>
      <c r="F278" s="243" t="s">
        <v>563</v>
      </c>
      <c r="G278" s="240"/>
      <c r="H278" s="244">
        <v>5</v>
      </c>
      <c r="I278" s="245"/>
      <c r="J278" s="245"/>
      <c r="K278" s="240"/>
      <c r="L278" s="240"/>
      <c r="M278" s="246"/>
      <c r="N278" s="247"/>
      <c r="O278" s="248"/>
      <c r="P278" s="248"/>
      <c r="Q278" s="248"/>
      <c r="R278" s="248"/>
      <c r="S278" s="248"/>
      <c r="T278" s="248"/>
      <c r="U278" s="248"/>
      <c r="V278" s="248"/>
      <c r="W278" s="248"/>
      <c r="X278" s="249"/>
      <c r="Y278" s="12"/>
      <c r="Z278" s="12"/>
      <c r="AA278" s="12"/>
      <c r="AB278" s="12"/>
      <c r="AC278" s="12"/>
      <c r="AD278" s="12"/>
      <c r="AE278" s="12"/>
      <c r="AT278" s="250" t="s">
        <v>163</v>
      </c>
      <c r="AU278" s="250" t="s">
        <v>85</v>
      </c>
      <c r="AV278" s="12" t="s">
        <v>85</v>
      </c>
      <c r="AW278" s="12" t="s">
        <v>5</v>
      </c>
      <c r="AX278" s="12" t="s">
        <v>83</v>
      </c>
      <c r="AY278" s="250" t="s">
        <v>156</v>
      </c>
    </row>
    <row r="279" s="2" customFormat="1" ht="24.15" customHeight="1">
      <c r="A279" s="39"/>
      <c r="B279" s="40"/>
      <c r="C279" s="225" t="s">
        <v>564</v>
      </c>
      <c r="D279" s="225" t="s">
        <v>157</v>
      </c>
      <c r="E279" s="226" t="s">
        <v>565</v>
      </c>
      <c r="F279" s="227" t="s">
        <v>566</v>
      </c>
      <c r="G279" s="228" t="s">
        <v>237</v>
      </c>
      <c r="H279" s="229">
        <v>22.5</v>
      </c>
      <c r="I279" s="230"/>
      <c r="J279" s="230"/>
      <c r="K279" s="231">
        <f>ROUND(P279*H279,2)</f>
        <v>0</v>
      </c>
      <c r="L279" s="227" t="s">
        <v>198</v>
      </c>
      <c r="M279" s="45"/>
      <c r="N279" s="232" t="s">
        <v>1</v>
      </c>
      <c r="O279" s="233" t="s">
        <v>38</v>
      </c>
      <c r="P279" s="234">
        <f>I279+J279</f>
        <v>0</v>
      </c>
      <c r="Q279" s="234">
        <f>ROUND(I279*H279,2)</f>
        <v>0</v>
      </c>
      <c r="R279" s="234">
        <f>ROUND(J279*H279,2)</f>
        <v>0</v>
      </c>
      <c r="S279" s="92"/>
      <c r="T279" s="235">
        <f>S279*H279</f>
        <v>0</v>
      </c>
      <c r="U279" s="235">
        <v>0</v>
      </c>
      <c r="V279" s="235">
        <f>U279*H279</f>
        <v>0</v>
      </c>
      <c r="W279" s="235">
        <v>2.4100000000000001</v>
      </c>
      <c r="X279" s="236">
        <f>W279*H279</f>
        <v>54.225000000000001</v>
      </c>
      <c r="Y279" s="39"/>
      <c r="Z279" s="39"/>
      <c r="AA279" s="39"/>
      <c r="AB279" s="39"/>
      <c r="AC279" s="39"/>
      <c r="AD279" s="39"/>
      <c r="AE279" s="39"/>
      <c r="AR279" s="237" t="s">
        <v>173</v>
      </c>
      <c r="AT279" s="237" t="s">
        <v>157</v>
      </c>
      <c r="AU279" s="237" t="s">
        <v>85</v>
      </c>
      <c r="AY279" s="18" t="s">
        <v>156</v>
      </c>
      <c r="BE279" s="238">
        <f>IF(O279="základní",K279,0)</f>
        <v>0</v>
      </c>
      <c r="BF279" s="238">
        <f>IF(O279="snížená",K279,0)</f>
        <v>0</v>
      </c>
      <c r="BG279" s="238">
        <f>IF(O279="zákl. přenesená",K279,0)</f>
        <v>0</v>
      </c>
      <c r="BH279" s="238">
        <f>IF(O279="sníž. přenesená",K279,0)</f>
        <v>0</v>
      </c>
      <c r="BI279" s="238">
        <f>IF(O279="nulová",K279,0)</f>
        <v>0</v>
      </c>
      <c r="BJ279" s="18" t="s">
        <v>83</v>
      </c>
      <c r="BK279" s="238">
        <f>ROUND(P279*H279,2)</f>
        <v>0</v>
      </c>
      <c r="BL279" s="18" t="s">
        <v>173</v>
      </c>
      <c r="BM279" s="237" t="s">
        <v>567</v>
      </c>
    </row>
    <row r="280" s="12" customFormat="1">
      <c r="A280" s="12"/>
      <c r="B280" s="239"/>
      <c r="C280" s="240"/>
      <c r="D280" s="241" t="s">
        <v>163</v>
      </c>
      <c r="E280" s="242" t="s">
        <v>1</v>
      </c>
      <c r="F280" s="243" t="s">
        <v>568</v>
      </c>
      <c r="G280" s="240"/>
      <c r="H280" s="244">
        <v>22.5</v>
      </c>
      <c r="I280" s="245"/>
      <c r="J280" s="245"/>
      <c r="K280" s="240"/>
      <c r="L280" s="240"/>
      <c r="M280" s="246"/>
      <c r="N280" s="247"/>
      <c r="O280" s="248"/>
      <c r="P280" s="248"/>
      <c r="Q280" s="248"/>
      <c r="R280" s="248"/>
      <c r="S280" s="248"/>
      <c r="T280" s="248"/>
      <c r="U280" s="248"/>
      <c r="V280" s="248"/>
      <c r="W280" s="248"/>
      <c r="X280" s="249"/>
      <c r="Y280" s="12"/>
      <c r="Z280" s="12"/>
      <c r="AA280" s="12"/>
      <c r="AB280" s="12"/>
      <c r="AC280" s="12"/>
      <c r="AD280" s="12"/>
      <c r="AE280" s="12"/>
      <c r="AT280" s="250" t="s">
        <v>163</v>
      </c>
      <c r="AU280" s="250" t="s">
        <v>85</v>
      </c>
      <c r="AV280" s="12" t="s">
        <v>85</v>
      </c>
      <c r="AW280" s="12" t="s">
        <v>5</v>
      </c>
      <c r="AX280" s="12" t="s">
        <v>83</v>
      </c>
      <c r="AY280" s="250" t="s">
        <v>156</v>
      </c>
    </row>
    <row r="281" s="11" customFormat="1" ht="22.8" customHeight="1">
      <c r="A281" s="11"/>
      <c r="B281" s="210"/>
      <c r="C281" s="211"/>
      <c r="D281" s="212" t="s">
        <v>74</v>
      </c>
      <c r="E281" s="262" t="s">
        <v>569</v>
      </c>
      <c r="F281" s="262" t="s">
        <v>570</v>
      </c>
      <c r="G281" s="211"/>
      <c r="H281" s="211"/>
      <c r="I281" s="214"/>
      <c r="J281" s="214"/>
      <c r="K281" s="263">
        <f>BK281</f>
        <v>0</v>
      </c>
      <c r="L281" s="211"/>
      <c r="M281" s="216"/>
      <c r="N281" s="217"/>
      <c r="O281" s="218"/>
      <c r="P281" s="218"/>
      <c r="Q281" s="219">
        <f>SUM(Q282:Q297)</f>
        <v>0</v>
      </c>
      <c r="R281" s="219">
        <f>SUM(R282:R297)</f>
        <v>0</v>
      </c>
      <c r="S281" s="218"/>
      <c r="T281" s="220">
        <f>SUM(T282:T297)</f>
        <v>0</v>
      </c>
      <c r="U281" s="218"/>
      <c r="V281" s="220">
        <f>SUM(V282:V297)</f>
        <v>0</v>
      </c>
      <c r="W281" s="218"/>
      <c r="X281" s="221">
        <f>SUM(X282:X297)</f>
        <v>0</v>
      </c>
      <c r="Y281" s="11"/>
      <c r="Z281" s="11"/>
      <c r="AA281" s="11"/>
      <c r="AB281" s="11"/>
      <c r="AC281" s="11"/>
      <c r="AD281" s="11"/>
      <c r="AE281" s="11"/>
      <c r="AR281" s="222" t="s">
        <v>83</v>
      </c>
      <c r="AT281" s="223" t="s">
        <v>74</v>
      </c>
      <c r="AU281" s="223" t="s">
        <v>83</v>
      </c>
      <c r="AY281" s="222" t="s">
        <v>156</v>
      </c>
      <c r="BK281" s="224">
        <f>SUM(BK282:BK297)</f>
        <v>0</v>
      </c>
    </row>
    <row r="282" s="2" customFormat="1" ht="21.75" customHeight="1">
      <c r="A282" s="39"/>
      <c r="B282" s="40"/>
      <c r="C282" s="225" t="s">
        <v>571</v>
      </c>
      <c r="D282" s="225" t="s">
        <v>157</v>
      </c>
      <c r="E282" s="226" t="s">
        <v>572</v>
      </c>
      <c r="F282" s="227" t="s">
        <v>573</v>
      </c>
      <c r="G282" s="228" t="s">
        <v>274</v>
      </c>
      <c r="H282" s="229">
        <v>1008.336</v>
      </c>
      <c r="I282" s="230"/>
      <c r="J282" s="230"/>
      <c r="K282" s="231">
        <f>ROUND(P282*H282,2)</f>
        <v>0</v>
      </c>
      <c r="L282" s="227" t="s">
        <v>1</v>
      </c>
      <c r="M282" s="45"/>
      <c r="N282" s="232" t="s">
        <v>1</v>
      </c>
      <c r="O282" s="233" t="s">
        <v>38</v>
      </c>
      <c r="P282" s="234">
        <f>I282+J282</f>
        <v>0</v>
      </c>
      <c r="Q282" s="234">
        <f>ROUND(I282*H282,2)</f>
        <v>0</v>
      </c>
      <c r="R282" s="234">
        <f>ROUND(J282*H282,2)</f>
        <v>0</v>
      </c>
      <c r="S282" s="92"/>
      <c r="T282" s="235">
        <f>S282*H282</f>
        <v>0</v>
      </c>
      <c r="U282" s="235">
        <v>0</v>
      </c>
      <c r="V282" s="235">
        <f>U282*H282</f>
        <v>0</v>
      </c>
      <c r="W282" s="235">
        <v>0</v>
      </c>
      <c r="X282" s="236">
        <f>W282*H282</f>
        <v>0</v>
      </c>
      <c r="Y282" s="39"/>
      <c r="Z282" s="39"/>
      <c r="AA282" s="39"/>
      <c r="AB282" s="39"/>
      <c r="AC282" s="39"/>
      <c r="AD282" s="39"/>
      <c r="AE282" s="39"/>
      <c r="AR282" s="237" t="s">
        <v>173</v>
      </c>
      <c r="AT282" s="237" t="s">
        <v>157</v>
      </c>
      <c r="AU282" s="237" t="s">
        <v>85</v>
      </c>
      <c r="AY282" s="18" t="s">
        <v>156</v>
      </c>
      <c r="BE282" s="238">
        <f>IF(O282="základní",K282,0)</f>
        <v>0</v>
      </c>
      <c r="BF282" s="238">
        <f>IF(O282="snížená",K282,0)</f>
        <v>0</v>
      </c>
      <c r="BG282" s="238">
        <f>IF(O282="zákl. přenesená",K282,0)</f>
        <v>0</v>
      </c>
      <c r="BH282" s="238">
        <f>IF(O282="sníž. přenesená",K282,0)</f>
        <v>0</v>
      </c>
      <c r="BI282" s="238">
        <f>IF(O282="nulová",K282,0)</f>
        <v>0</v>
      </c>
      <c r="BJ282" s="18" t="s">
        <v>83</v>
      </c>
      <c r="BK282" s="238">
        <f>ROUND(P282*H282,2)</f>
        <v>0</v>
      </c>
      <c r="BL282" s="18" t="s">
        <v>173</v>
      </c>
      <c r="BM282" s="237" t="s">
        <v>574</v>
      </c>
    </row>
    <row r="283" s="12" customFormat="1">
      <c r="A283" s="12"/>
      <c r="B283" s="239"/>
      <c r="C283" s="240"/>
      <c r="D283" s="241" t="s">
        <v>163</v>
      </c>
      <c r="E283" s="242" t="s">
        <v>1</v>
      </c>
      <c r="F283" s="243" t="s">
        <v>575</v>
      </c>
      <c r="G283" s="240"/>
      <c r="H283" s="244">
        <v>1008.336</v>
      </c>
      <c r="I283" s="245"/>
      <c r="J283" s="245"/>
      <c r="K283" s="240"/>
      <c r="L283" s="240"/>
      <c r="M283" s="246"/>
      <c r="N283" s="247"/>
      <c r="O283" s="248"/>
      <c r="P283" s="248"/>
      <c r="Q283" s="248"/>
      <c r="R283" s="248"/>
      <c r="S283" s="248"/>
      <c r="T283" s="248"/>
      <c r="U283" s="248"/>
      <c r="V283" s="248"/>
      <c r="W283" s="248"/>
      <c r="X283" s="249"/>
      <c r="Y283" s="12"/>
      <c r="Z283" s="12"/>
      <c r="AA283" s="12"/>
      <c r="AB283" s="12"/>
      <c r="AC283" s="12"/>
      <c r="AD283" s="12"/>
      <c r="AE283" s="12"/>
      <c r="AT283" s="250" t="s">
        <v>163</v>
      </c>
      <c r="AU283" s="250" t="s">
        <v>85</v>
      </c>
      <c r="AV283" s="12" t="s">
        <v>85</v>
      </c>
      <c r="AW283" s="12" t="s">
        <v>5</v>
      </c>
      <c r="AX283" s="12" t="s">
        <v>83</v>
      </c>
      <c r="AY283" s="250" t="s">
        <v>156</v>
      </c>
    </row>
    <row r="284" s="2" customFormat="1" ht="24.15" customHeight="1">
      <c r="A284" s="39"/>
      <c r="B284" s="40"/>
      <c r="C284" s="225" t="s">
        <v>576</v>
      </c>
      <c r="D284" s="225" t="s">
        <v>157</v>
      </c>
      <c r="E284" s="226" t="s">
        <v>577</v>
      </c>
      <c r="F284" s="227" t="s">
        <v>578</v>
      </c>
      <c r="G284" s="228" t="s">
        <v>274</v>
      </c>
      <c r="H284" s="229">
        <v>1008.336</v>
      </c>
      <c r="I284" s="230"/>
      <c r="J284" s="230"/>
      <c r="K284" s="231">
        <f>ROUND(P284*H284,2)</f>
        <v>0</v>
      </c>
      <c r="L284" s="227" t="s">
        <v>1</v>
      </c>
      <c r="M284" s="45"/>
      <c r="N284" s="232" t="s">
        <v>1</v>
      </c>
      <c r="O284" s="233" t="s">
        <v>38</v>
      </c>
      <c r="P284" s="234">
        <f>I284+J284</f>
        <v>0</v>
      </c>
      <c r="Q284" s="234">
        <f>ROUND(I284*H284,2)</f>
        <v>0</v>
      </c>
      <c r="R284" s="234">
        <f>ROUND(J284*H284,2)</f>
        <v>0</v>
      </c>
      <c r="S284" s="92"/>
      <c r="T284" s="235">
        <f>S284*H284</f>
        <v>0</v>
      </c>
      <c r="U284" s="235">
        <v>0</v>
      </c>
      <c r="V284" s="235">
        <f>U284*H284</f>
        <v>0</v>
      </c>
      <c r="W284" s="235">
        <v>0</v>
      </c>
      <c r="X284" s="236">
        <f>W284*H284</f>
        <v>0</v>
      </c>
      <c r="Y284" s="39"/>
      <c r="Z284" s="39"/>
      <c r="AA284" s="39"/>
      <c r="AB284" s="39"/>
      <c r="AC284" s="39"/>
      <c r="AD284" s="39"/>
      <c r="AE284" s="39"/>
      <c r="AR284" s="237" t="s">
        <v>173</v>
      </c>
      <c r="AT284" s="237" t="s">
        <v>157</v>
      </c>
      <c r="AU284" s="237" t="s">
        <v>85</v>
      </c>
      <c r="AY284" s="18" t="s">
        <v>156</v>
      </c>
      <c r="BE284" s="238">
        <f>IF(O284="základní",K284,0)</f>
        <v>0</v>
      </c>
      <c r="BF284" s="238">
        <f>IF(O284="snížená",K284,0)</f>
        <v>0</v>
      </c>
      <c r="BG284" s="238">
        <f>IF(O284="zákl. přenesená",K284,0)</f>
        <v>0</v>
      </c>
      <c r="BH284" s="238">
        <f>IF(O284="sníž. přenesená",K284,0)</f>
        <v>0</v>
      </c>
      <c r="BI284" s="238">
        <f>IF(O284="nulová",K284,0)</f>
        <v>0</v>
      </c>
      <c r="BJ284" s="18" t="s">
        <v>83</v>
      </c>
      <c r="BK284" s="238">
        <f>ROUND(P284*H284,2)</f>
        <v>0</v>
      </c>
      <c r="BL284" s="18" t="s">
        <v>173</v>
      </c>
      <c r="BM284" s="237" t="s">
        <v>579</v>
      </c>
    </row>
    <row r="285" s="12" customFormat="1">
      <c r="A285" s="12"/>
      <c r="B285" s="239"/>
      <c r="C285" s="240"/>
      <c r="D285" s="241" t="s">
        <v>163</v>
      </c>
      <c r="E285" s="242" t="s">
        <v>1</v>
      </c>
      <c r="F285" s="243" t="s">
        <v>575</v>
      </c>
      <c r="G285" s="240"/>
      <c r="H285" s="244">
        <v>1008.336</v>
      </c>
      <c r="I285" s="245"/>
      <c r="J285" s="245"/>
      <c r="K285" s="240"/>
      <c r="L285" s="240"/>
      <c r="M285" s="246"/>
      <c r="N285" s="247"/>
      <c r="O285" s="248"/>
      <c r="P285" s="248"/>
      <c r="Q285" s="248"/>
      <c r="R285" s="248"/>
      <c r="S285" s="248"/>
      <c r="T285" s="248"/>
      <c r="U285" s="248"/>
      <c r="V285" s="248"/>
      <c r="W285" s="248"/>
      <c r="X285" s="249"/>
      <c r="Y285" s="12"/>
      <c r="Z285" s="12"/>
      <c r="AA285" s="12"/>
      <c r="AB285" s="12"/>
      <c r="AC285" s="12"/>
      <c r="AD285" s="12"/>
      <c r="AE285" s="12"/>
      <c r="AT285" s="250" t="s">
        <v>163</v>
      </c>
      <c r="AU285" s="250" t="s">
        <v>85</v>
      </c>
      <c r="AV285" s="12" t="s">
        <v>85</v>
      </c>
      <c r="AW285" s="12" t="s">
        <v>5</v>
      </c>
      <c r="AX285" s="12" t="s">
        <v>83</v>
      </c>
      <c r="AY285" s="250" t="s">
        <v>156</v>
      </c>
    </row>
    <row r="286" s="2" customFormat="1">
      <c r="A286" s="39"/>
      <c r="B286" s="40"/>
      <c r="C286" s="225" t="s">
        <v>580</v>
      </c>
      <c r="D286" s="225" t="s">
        <v>157</v>
      </c>
      <c r="E286" s="226" t="s">
        <v>581</v>
      </c>
      <c r="F286" s="227" t="s">
        <v>582</v>
      </c>
      <c r="G286" s="228" t="s">
        <v>274</v>
      </c>
      <c r="H286" s="229">
        <v>277.12</v>
      </c>
      <c r="I286" s="230"/>
      <c r="J286" s="230"/>
      <c r="K286" s="231">
        <f>ROUND(P286*H286,2)</f>
        <v>0</v>
      </c>
      <c r="L286" s="227" t="s">
        <v>218</v>
      </c>
      <c r="M286" s="45"/>
      <c r="N286" s="232" t="s">
        <v>1</v>
      </c>
      <c r="O286" s="233" t="s">
        <v>38</v>
      </c>
      <c r="P286" s="234">
        <f>I286+J286</f>
        <v>0</v>
      </c>
      <c r="Q286" s="234">
        <f>ROUND(I286*H286,2)</f>
        <v>0</v>
      </c>
      <c r="R286" s="234">
        <f>ROUND(J286*H286,2)</f>
        <v>0</v>
      </c>
      <c r="S286" s="92"/>
      <c r="T286" s="235">
        <f>S286*H286</f>
        <v>0</v>
      </c>
      <c r="U286" s="235">
        <v>0</v>
      </c>
      <c r="V286" s="235">
        <f>U286*H286</f>
        <v>0</v>
      </c>
      <c r="W286" s="235">
        <v>0</v>
      </c>
      <c r="X286" s="236">
        <f>W286*H286</f>
        <v>0</v>
      </c>
      <c r="Y286" s="39"/>
      <c r="Z286" s="39"/>
      <c r="AA286" s="39"/>
      <c r="AB286" s="39"/>
      <c r="AC286" s="39"/>
      <c r="AD286" s="39"/>
      <c r="AE286" s="39"/>
      <c r="AR286" s="237" t="s">
        <v>173</v>
      </c>
      <c r="AT286" s="237" t="s">
        <v>157</v>
      </c>
      <c r="AU286" s="237" t="s">
        <v>85</v>
      </c>
      <c r="AY286" s="18" t="s">
        <v>156</v>
      </c>
      <c r="BE286" s="238">
        <f>IF(O286="základní",K286,0)</f>
        <v>0</v>
      </c>
      <c r="BF286" s="238">
        <f>IF(O286="snížená",K286,0)</f>
        <v>0</v>
      </c>
      <c r="BG286" s="238">
        <f>IF(O286="zákl. přenesená",K286,0)</f>
        <v>0</v>
      </c>
      <c r="BH286" s="238">
        <f>IF(O286="sníž. přenesená",K286,0)</f>
        <v>0</v>
      </c>
      <c r="BI286" s="238">
        <f>IF(O286="nulová",K286,0)</f>
        <v>0</v>
      </c>
      <c r="BJ286" s="18" t="s">
        <v>83</v>
      </c>
      <c r="BK286" s="238">
        <f>ROUND(P286*H286,2)</f>
        <v>0</v>
      </c>
      <c r="BL286" s="18" t="s">
        <v>173</v>
      </c>
      <c r="BM286" s="237" t="s">
        <v>583</v>
      </c>
    </row>
    <row r="287" s="12" customFormat="1">
      <c r="A287" s="12"/>
      <c r="B287" s="239"/>
      <c r="C287" s="240"/>
      <c r="D287" s="241" t="s">
        <v>163</v>
      </c>
      <c r="E287" s="242" t="s">
        <v>1</v>
      </c>
      <c r="F287" s="243" t="s">
        <v>584</v>
      </c>
      <c r="G287" s="240"/>
      <c r="H287" s="244">
        <v>277.12</v>
      </c>
      <c r="I287" s="245"/>
      <c r="J287" s="245"/>
      <c r="K287" s="240"/>
      <c r="L287" s="240"/>
      <c r="M287" s="246"/>
      <c r="N287" s="247"/>
      <c r="O287" s="248"/>
      <c r="P287" s="248"/>
      <c r="Q287" s="248"/>
      <c r="R287" s="248"/>
      <c r="S287" s="248"/>
      <c r="T287" s="248"/>
      <c r="U287" s="248"/>
      <c r="V287" s="248"/>
      <c r="W287" s="248"/>
      <c r="X287" s="249"/>
      <c r="Y287" s="12"/>
      <c r="Z287" s="12"/>
      <c r="AA287" s="12"/>
      <c r="AB287" s="12"/>
      <c r="AC287" s="12"/>
      <c r="AD287" s="12"/>
      <c r="AE287" s="12"/>
      <c r="AT287" s="250" t="s">
        <v>163</v>
      </c>
      <c r="AU287" s="250" t="s">
        <v>85</v>
      </c>
      <c r="AV287" s="12" t="s">
        <v>85</v>
      </c>
      <c r="AW287" s="12" t="s">
        <v>5</v>
      </c>
      <c r="AX287" s="12" t="s">
        <v>83</v>
      </c>
      <c r="AY287" s="250" t="s">
        <v>156</v>
      </c>
    </row>
    <row r="288" s="2" customFormat="1" ht="24.15" customHeight="1">
      <c r="A288" s="39"/>
      <c r="B288" s="40"/>
      <c r="C288" s="225" t="s">
        <v>585</v>
      </c>
      <c r="D288" s="225" t="s">
        <v>157</v>
      </c>
      <c r="E288" s="226" t="s">
        <v>586</v>
      </c>
      <c r="F288" s="227" t="s">
        <v>587</v>
      </c>
      <c r="G288" s="228" t="s">
        <v>274</v>
      </c>
      <c r="H288" s="229">
        <v>277.12</v>
      </c>
      <c r="I288" s="230"/>
      <c r="J288" s="230"/>
      <c r="K288" s="231">
        <f>ROUND(P288*H288,2)</f>
        <v>0</v>
      </c>
      <c r="L288" s="227" t="s">
        <v>218</v>
      </c>
      <c r="M288" s="45"/>
      <c r="N288" s="232" t="s">
        <v>1</v>
      </c>
      <c r="O288" s="233" t="s">
        <v>38</v>
      </c>
      <c r="P288" s="234">
        <f>I288+J288</f>
        <v>0</v>
      </c>
      <c r="Q288" s="234">
        <f>ROUND(I288*H288,2)</f>
        <v>0</v>
      </c>
      <c r="R288" s="234">
        <f>ROUND(J288*H288,2)</f>
        <v>0</v>
      </c>
      <c r="S288" s="92"/>
      <c r="T288" s="235">
        <f>S288*H288</f>
        <v>0</v>
      </c>
      <c r="U288" s="235">
        <v>0</v>
      </c>
      <c r="V288" s="235">
        <f>U288*H288</f>
        <v>0</v>
      </c>
      <c r="W288" s="235">
        <v>0</v>
      </c>
      <c r="X288" s="236">
        <f>W288*H288</f>
        <v>0</v>
      </c>
      <c r="Y288" s="39"/>
      <c r="Z288" s="39"/>
      <c r="AA288" s="39"/>
      <c r="AB288" s="39"/>
      <c r="AC288" s="39"/>
      <c r="AD288" s="39"/>
      <c r="AE288" s="39"/>
      <c r="AR288" s="237" t="s">
        <v>173</v>
      </c>
      <c r="AT288" s="237" t="s">
        <v>157</v>
      </c>
      <c r="AU288" s="237" t="s">
        <v>85</v>
      </c>
      <c r="AY288" s="18" t="s">
        <v>156</v>
      </c>
      <c r="BE288" s="238">
        <f>IF(O288="základní",K288,0)</f>
        <v>0</v>
      </c>
      <c r="BF288" s="238">
        <f>IF(O288="snížená",K288,0)</f>
        <v>0</v>
      </c>
      <c r="BG288" s="238">
        <f>IF(O288="zákl. přenesená",K288,0)</f>
        <v>0</v>
      </c>
      <c r="BH288" s="238">
        <f>IF(O288="sníž. přenesená",K288,0)</f>
        <v>0</v>
      </c>
      <c r="BI288" s="238">
        <f>IF(O288="nulová",K288,0)</f>
        <v>0</v>
      </c>
      <c r="BJ288" s="18" t="s">
        <v>83</v>
      </c>
      <c r="BK288" s="238">
        <f>ROUND(P288*H288,2)</f>
        <v>0</v>
      </c>
      <c r="BL288" s="18" t="s">
        <v>173</v>
      </c>
      <c r="BM288" s="237" t="s">
        <v>588</v>
      </c>
    </row>
    <row r="289" s="12" customFormat="1">
      <c r="A289" s="12"/>
      <c r="B289" s="239"/>
      <c r="C289" s="240"/>
      <c r="D289" s="241" t="s">
        <v>163</v>
      </c>
      <c r="E289" s="242" t="s">
        <v>1</v>
      </c>
      <c r="F289" s="243" t="s">
        <v>584</v>
      </c>
      <c r="G289" s="240"/>
      <c r="H289" s="244">
        <v>277.12</v>
      </c>
      <c r="I289" s="245"/>
      <c r="J289" s="245"/>
      <c r="K289" s="240"/>
      <c r="L289" s="240"/>
      <c r="M289" s="246"/>
      <c r="N289" s="247"/>
      <c r="O289" s="248"/>
      <c r="P289" s="248"/>
      <c r="Q289" s="248"/>
      <c r="R289" s="248"/>
      <c r="S289" s="248"/>
      <c r="T289" s="248"/>
      <c r="U289" s="248"/>
      <c r="V289" s="248"/>
      <c r="W289" s="248"/>
      <c r="X289" s="249"/>
      <c r="Y289" s="12"/>
      <c r="Z289" s="12"/>
      <c r="AA289" s="12"/>
      <c r="AB289" s="12"/>
      <c r="AC289" s="12"/>
      <c r="AD289" s="12"/>
      <c r="AE289" s="12"/>
      <c r="AT289" s="250" t="s">
        <v>163</v>
      </c>
      <c r="AU289" s="250" t="s">
        <v>85</v>
      </c>
      <c r="AV289" s="12" t="s">
        <v>85</v>
      </c>
      <c r="AW289" s="12" t="s">
        <v>5</v>
      </c>
      <c r="AX289" s="12" t="s">
        <v>83</v>
      </c>
      <c r="AY289" s="250" t="s">
        <v>156</v>
      </c>
    </row>
    <row r="290" s="2" customFormat="1" ht="24.15" customHeight="1">
      <c r="A290" s="39"/>
      <c r="B290" s="40"/>
      <c r="C290" s="225" t="s">
        <v>589</v>
      </c>
      <c r="D290" s="225" t="s">
        <v>157</v>
      </c>
      <c r="E290" s="226" t="s">
        <v>590</v>
      </c>
      <c r="F290" s="227" t="s">
        <v>591</v>
      </c>
      <c r="G290" s="228" t="s">
        <v>274</v>
      </c>
      <c r="H290" s="229">
        <v>1008.336</v>
      </c>
      <c r="I290" s="230"/>
      <c r="J290" s="230"/>
      <c r="K290" s="231">
        <f>ROUND(P290*H290,2)</f>
        <v>0</v>
      </c>
      <c r="L290" s="227" t="s">
        <v>1</v>
      </c>
      <c r="M290" s="45"/>
      <c r="N290" s="232" t="s">
        <v>1</v>
      </c>
      <c r="O290" s="233" t="s">
        <v>38</v>
      </c>
      <c r="P290" s="234">
        <f>I290+J290</f>
        <v>0</v>
      </c>
      <c r="Q290" s="234">
        <f>ROUND(I290*H290,2)</f>
        <v>0</v>
      </c>
      <c r="R290" s="234">
        <f>ROUND(J290*H290,2)</f>
        <v>0</v>
      </c>
      <c r="S290" s="92"/>
      <c r="T290" s="235">
        <f>S290*H290</f>
        <v>0</v>
      </c>
      <c r="U290" s="235">
        <v>0</v>
      </c>
      <c r="V290" s="235">
        <f>U290*H290</f>
        <v>0</v>
      </c>
      <c r="W290" s="235">
        <v>0</v>
      </c>
      <c r="X290" s="236">
        <f>W290*H290</f>
        <v>0</v>
      </c>
      <c r="Y290" s="39"/>
      <c r="Z290" s="39"/>
      <c r="AA290" s="39"/>
      <c r="AB290" s="39"/>
      <c r="AC290" s="39"/>
      <c r="AD290" s="39"/>
      <c r="AE290" s="39"/>
      <c r="AR290" s="237" t="s">
        <v>173</v>
      </c>
      <c r="AT290" s="237" t="s">
        <v>157</v>
      </c>
      <c r="AU290" s="237" t="s">
        <v>85</v>
      </c>
      <c r="AY290" s="18" t="s">
        <v>156</v>
      </c>
      <c r="BE290" s="238">
        <f>IF(O290="základní",K290,0)</f>
        <v>0</v>
      </c>
      <c r="BF290" s="238">
        <f>IF(O290="snížená",K290,0)</f>
        <v>0</v>
      </c>
      <c r="BG290" s="238">
        <f>IF(O290="zákl. přenesená",K290,0)</f>
        <v>0</v>
      </c>
      <c r="BH290" s="238">
        <f>IF(O290="sníž. přenesená",K290,0)</f>
        <v>0</v>
      </c>
      <c r="BI290" s="238">
        <f>IF(O290="nulová",K290,0)</f>
        <v>0</v>
      </c>
      <c r="BJ290" s="18" t="s">
        <v>83</v>
      </c>
      <c r="BK290" s="238">
        <f>ROUND(P290*H290,2)</f>
        <v>0</v>
      </c>
      <c r="BL290" s="18" t="s">
        <v>173</v>
      </c>
      <c r="BM290" s="237" t="s">
        <v>592</v>
      </c>
    </row>
    <row r="291" s="12" customFormat="1">
      <c r="A291" s="12"/>
      <c r="B291" s="239"/>
      <c r="C291" s="240"/>
      <c r="D291" s="241" t="s">
        <v>163</v>
      </c>
      <c r="E291" s="242" t="s">
        <v>1</v>
      </c>
      <c r="F291" s="243" t="s">
        <v>575</v>
      </c>
      <c r="G291" s="240"/>
      <c r="H291" s="244">
        <v>1008.336</v>
      </c>
      <c r="I291" s="245"/>
      <c r="J291" s="245"/>
      <c r="K291" s="240"/>
      <c r="L291" s="240"/>
      <c r="M291" s="246"/>
      <c r="N291" s="247"/>
      <c r="O291" s="248"/>
      <c r="P291" s="248"/>
      <c r="Q291" s="248"/>
      <c r="R291" s="248"/>
      <c r="S291" s="248"/>
      <c r="T291" s="248"/>
      <c r="U291" s="248"/>
      <c r="V291" s="248"/>
      <c r="W291" s="248"/>
      <c r="X291" s="249"/>
      <c r="Y291" s="12"/>
      <c r="Z291" s="12"/>
      <c r="AA291" s="12"/>
      <c r="AB291" s="12"/>
      <c r="AC291" s="12"/>
      <c r="AD291" s="12"/>
      <c r="AE291" s="12"/>
      <c r="AT291" s="250" t="s">
        <v>163</v>
      </c>
      <c r="AU291" s="250" t="s">
        <v>85</v>
      </c>
      <c r="AV291" s="12" t="s">
        <v>85</v>
      </c>
      <c r="AW291" s="12" t="s">
        <v>5</v>
      </c>
      <c r="AX291" s="12" t="s">
        <v>83</v>
      </c>
      <c r="AY291" s="250" t="s">
        <v>156</v>
      </c>
    </row>
    <row r="292" s="2" customFormat="1" ht="24.15" customHeight="1">
      <c r="A292" s="39"/>
      <c r="B292" s="40"/>
      <c r="C292" s="225" t="s">
        <v>593</v>
      </c>
      <c r="D292" s="225" t="s">
        <v>157</v>
      </c>
      <c r="E292" s="226" t="s">
        <v>594</v>
      </c>
      <c r="F292" s="227" t="s">
        <v>595</v>
      </c>
      <c r="G292" s="228" t="s">
        <v>274</v>
      </c>
      <c r="H292" s="229">
        <v>277.12</v>
      </c>
      <c r="I292" s="230"/>
      <c r="J292" s="230"/>
      <c r="K292" s="231">
        <f>ROUND(P292*H292,2)</f>
        <v>0</v>
      </c>
      <c r="L292" s="227" t="s">
        <v>218</v>
      </c>
      <c r="M292" s="45"/>
      <c r="N292" s="232" t="s">
        <v>1</v>
      </c>
      <c r="O292" s="233" t="s">
        <v>38</v>
      </c>
      <c r="P292" s="234">
        <f>I292+J292</f>
        <v>0</v>
      </c>
      <c r="Q292" s="234">
        <f>ROUND(I292*H292,2)</f>
        <v>0</v>
      </c>
      <c r="R292" s="234">
        <f>ROUND(J292*H292,2)</f>
        <v>0</v>
      </c>
      <c r="S292" s="92"/>
      <c r="T292" s="235">
        <f>S292*H292</f>
        <v>0</v>
      </c>
      <c r="U292" s="235">
        <v>0</v>
      </c>
      <c r="V292" s="235">
        <f>U292*H292</f>
        <v>0</v>
      </c>
      <c r="W292" s="235">
        <v>0</v>
      </c>
      <c r="X292" s="236">
        <f>W292*H292</f>
        <v>0</v>
      </c>
      <c r="Y292" s="39"/>
      <c r="Z292" s="39"/>
      <c r="AA292" s="39"/>
      <c r="AB292" s="39"/>
      <c r="AC292" s="39"/>
      <c r="AD292" s="39"/>
      <c r="AE292" s="39"/>
      <c r="AR292" s="237" t="s">
        <v>173</v>
      </c>
      <c r="AT292" s="237" t="s">
        <v>157</v>
      </c>
      <c r="AU292" s="237" t="s">
        <v>85</v>
      </c>
      <c r="AY292" s="18" t="s">
        <v>156</v>
      </c>
      <c r="BE292" s="238">
        <f>IF(O292="základní",K292,0)</f>
        <v>0</v>
      </c>
      <c r="BF292" s="238">
        <f>IF(O292="snížená",K292,0)</f>
        <v>0</v>
      </c>
      <c r="BG292" s="238">
        <f>IF(O292="zákl. přenesená",K292,0)</f>
        <v>0</v>
      </c>
      <c r="BH292" s="238">
        <f>IF(O292="sníž. přenesená",K292,0)</f>
        <v>0</v>
      </c>
      <c r="BI292" s="238">
        <f>IF(O292="nulová",K292,0)</f>
        <v>0</v>
      </c>
      <c r="BJ292" s="18" t="s">
        <v>83</v>
      </c>
      <c r="BK292" s="238">
        <f>ROUND(P292*H292,2)</f>
        <v>0</v>
      </c>
      <c r="BL292" s="18" t="s">
        <v>173</v>
      </c>
      <c r="BM292" s="237" t="s">
        <v>596</v>
      </c>
    </row>
    <row r="293" s="12" customFormat="1">
      <c r="A293" s="12"/>
      <c r="B293" s="239"/>
      <c r="C293" s="240"/>
      <c r="D293" s="241" t="s">
        <v>163</v>
      </c>
      <c r="E293" s="242" t="s">
        <v>1</v>
      </c>
      <c r="F293" s="243" t="s">
        <v>584</v>
      </c>
      <c r="G293" s="240"/>
      <c r="H293" s="244">
        <v>277.12</v>
      </c>
      <c r="I293" s="245"/>
      <c r="J293" s="245"/>
      <c r="K293" s="240"/>
      <c r="L293" s="240"/>
      <c r="M293" s="246"/>
      <c r="N293" s="247"/>
      <c r="O293" s="248"/>
      <c r="P293" s="248"/>
      <c r="Q293" s="248"/>
      <c r="R293" s="248"/>
      <c r="S293" s="248"/>
      <c r="T293" s="248"/>
      <c r="U293" s="248"/>
      <c r="V293" s="248"/>
      <c r="W293" s="248"/>
      <c r="X293" s="249"/>
      <c r="Y293" s="12"/>
      <c r="Z293" s="12"/>
      <c r="AA293" s="12"/>
      <c r="AB293" s="12"/>
      <c r="AC293" s="12"/>
      <c r="AD293" s="12"/>
      <c r="AE293" s="12"/>
      <c r="AT293" s="250" t="s">
        <v>163</v>
      </c>
      <c r="AU293" s="250" t="s">
        <v>85</v>
      </c>
      <c r="AV293" s="12" t="s">
        <v>85</v>
      </c>
      <c r="AW293" s="12" t="s">
        <v>5</v>
      </c>
      <c r="AX293" s="12" t="s">
        <v>83</v>
      </c>
      <c r="AY293" s="250" t="s">
        <v>156</v>
      </c>
    </row>
    <row r="294" s="2" customFormat="1" ht="33" customHeight="1">
      <c r="A294" s="39"/>
      <c r="B294" s="40"/>
      <c r="C294" s="225" t="s">
        <v>597</v>
      </c>
      <c r="D294" s="225" t="s">
        <v>157</v>
      </c>
      <c r="E294" s="226" t="s">
        <v>598</v>
      </c>
      <c r="F294" s="227" t="s">
        <v>599</v>
      </c>
      <c r="G294" s="228" t="s">
        <v>274</v>
      </c>
      <c r="H294" s="229">
        <v>277.12</v>
      </c>
      <c r="I294" s="230"/>
      <c r="J294" s="230"/>
      <c r="K294" s="231">
        <f>ROUND(P294*H294,2)</f>
        <v>0</v>
      </c>
      <c r="L294" s="227" t="s">
        <v>218</v>
      </c>
      <c r="M294" s="45"/>
      <c r="N294" s="232" t="s">
        <v>1</v>
      </c>
      <c r="O294" s="233" t="s">
        <v>38</v>
      </c>
      <c r="P294" s="234">
        <f>I294+J294</f>
        <v>0</v>
      </c>
      <c r="Q294" s="234">
        <f>ROUND(I294*H294,2)</f>
        <v>0</v>
      </c>
      <c r="R294" s="234">
        <f>ROUND(J294*H294,2)</f>
        <v>0</v>
      </c>
      <c r="S294" s="92"/>
      <c r="T294" s="235">
        <f>S294*H294</f>
        <v>0</v>
      </c>
      <c r="U294" s="235">
        <v>0</v>
      </c>
      <c r="V294" s="235">
        <f>U294*H294</f>
        <v>0</v>
      </c>
      <c r="W294" s="235">
        <v>0</v>
      </c>
      <c r="X294" s="236">
        <f>W294*H294</f>
        <v>0</v>
      </c>
      <c r="Y294" s="39"/>
      <c r="Z294" s="39"/>
      <c r="AA294" s="39"/>
      <c r="AB294" s="39"/>
      <c r="AC294" s="39"/>
      <c r="AD294" s="39"/>
      <c r="AE294" s="39"/>
      <c r="AR294" s="237" t="s">
        <v>173</v>
      </c>
      <c r="AT294" s="237" t="s">
        <v>157</v>
      </c>
      <c r="AU294" s="237" t="s">
        <v>85</v>
      </c>
      <c r="AY294" s="18" t="s">
        <v>156</v>
      </c>
      <c r="BE294" s="238">
        <f>IF(O294="základní",K294,0)</f>
        <v>0</v>
      </c>
      <c r="BF294" s="238">
        <f>IF(O294="snížená",K294,0)</f>
        <v>0</v>
      </c>
      <c r="BG294" s="238">
        <f>IF(O294="zákl. přenesená",K294,0)</f>
        <v>0</v>
      </c>
      <c r="BH294" s="238">
        <f>IF(O294="sníž. přenesená",K294,0)</f>
        <v>0</v>
      </c>
      <c r="BI294" s="238">
        <f>IF(O294="nulová",K294,0)</f>
        <v>0</v>
      </c>
      <c r="BJ294" s="18" t="s">
        <v>83</v>
      </c>
      <c r="BK294" s="238">
        <f>ROUND(P294*H294,2)</f>
        <v>0</v>
      </c>
      <c r="BL294" s="18" t="s">
        <v>173</v>
      </c>
      <c r="BM294" s="237" t="s">
        <v>600</v>
      </c>
    </row>
    <row r="295" s="12" customFormat="1">
      <c r="A295" s="12"/>
      <c r="B295" s="239"/>
      <c r="C295" s="240"/>
      <c r="D295" s="241" t="s">
        <v>163</v>
      </c>
      <c r="E295" s="242" t="s">
        <v>1</v>
      </c>
      <c r="F295" s="243" t="s">
        <v>584</v>
      </c>
      <c r="G295" s="240"/>
      <c r="H295" s="244">
        <v>277.12</v>
      </c>
      <c r="I295" s="245"/>
      <c r="J295" s="245"/>
      <c r="K295" s="240"/>
      <c r="L295" s="240"/>
      <c r="M295" s="246"/>
      <c r="N295" s="247"/>
      <c r="O295" s="248"/>
      <c r="P295" s="248"/>
      <c r="Q295" s="248"/>
      <c r="R295" s="248"/>
      <c r="S295" s="248"/>
      <c r="T295" s="248"/>
      <c r="U295" s="248"/>
      <c r="V295" s="248"/>
      <c r="W295" s="248"/>
      <c r="X295" s="249"/>
      <c r="Y295" s="12"/>
      <c r="Z295" s="12"/>
      <c r="AA295" s="12"/>
      <c r="AB295" s="12"/>
      <c r="AC295" s="12"/>
      <c r="AD295" s="12"/>
      <c r="AE295" s="12"/>
      <c r="AT295" s="250" t="s">
        <v>163</v>
      </c>
      <c r="AU295" s="250" t="s">
        <v>85</v>
      </c>
      <c r="AV295" s="12" t="s">
        <v>85</v>
      </c>
      <c r="AW295" s="12" t="s">
        <v>5</v>
      </c>
      <c r="AX295" s="12" t="s">
        <v>83</v>
      </c>
      <c r="AY295" s="250" t="s">
        <v>156</v>
      </c>
    </row>
    <row r="296" s="2" customFormat="1" ht="44.25" customHeight="1">
      <c r="A296" s="39"/>
      <c r="B296" s="40"/>
      <c r="C296" s="225" t="s">
        <v>601</v>
      </c>
      <c r="D296" s="225" t="s">
        <v>157</v>
      </c>
      <c r="E296" s="226" t="s">
        <v>602</v>
      </c>
      <c r="F296" s="227" t="s">
        <v>603</v>
      </c>
      <c r="G296" s="228" t="s">
        <v>274</v>
      </c>
      <c r="H296" s="229">
        <v>1008.336</v>
      </c>
      <c r="I296" s="230"/>
      <c r="J296" s="230"/>
      <c r="K296" s="231">
        <f>ROUND(P296*H296,2)</f>
        <v>0</v>
      </c>
      <c r="L296" s="227" t="s">
        <v>1</v>
      </c>
      <c r="M296" s="45"/>
      <c r="N296" s="232" t="s">
        <v>1</v>
      </c>
      <c r="O296" s="233" t="s">
        <v>38</v>
      </c>
      <c r="P296" s="234">
        <f>I296+J296</f>
        <v>0</v>
      </c>
      <c r="Q296" s="234">
        <f>ROUND(I296*H296,2)</f>
        <v>0</v>
      </c>
      <c r="R296" s="234">
        <f>ROUND(J296*H296,2)</f>
        <v>0</v>
      </c>
      <c r="S296" s="92"/>
      <c r="T296" s="235">
        <f>S296*H296</f>
        <v>0</v>
      </c>
      <c r="U296" s="235">
        <v>0</v>
      </c>
      <c r="V296" s="235">
        <f>U296*H296</f>
        <v>0</v>
      </c>
      <c r="W296" s="235">
        <v>0</v>
      </c>
      <c r="X296" s="236">
        <f>W296*H296</f>
        <v>0</v>
      </c>
      <c r="Y296" s="39"/>
      <c r="Z296" s="39"/>
      <c r="AA296" s="39"/>
      <c r="AB296" s="39"/>
      <c r="AC296" s="39"/>
      <c r="AD296" s="39"/>
      <c r="AE296" s="39"/>
      <c r="AR296" s="237" t="s">
        <v>173</v>
      </c>
      <c r="AT296" s="237" t="s">
        <v>157</v>
      </c>
      <c r="AU296" s="237" t="s">
        <v>85</v>
      </c>
      <c r="AY296" s="18" t="s">
        <v>156</v>
      </c>
      <c r="BE296" s="238">
        <f>IF(O296="základní",K296,0)</f>
        <v>0</v>
      </c>
      <c r="BF296" s="238">
        <f>IF(O296="snížená",K296,0)</f>
        <v>0</v>
      </c>
      <c r="BG296" s="238">
        <f>IF(O296="zákl. přenesená",K296,0)</f>
        <v>0</v>
      </c>
      <c r="BH296" s="238">
        <f>IF(O296="sníž. přenesená",K296,0)</f>
        <v>0</v>
      </c>
      <c r="BI296" s="238">
        <f>IF(O296="nulová",K296,0)</f>
        <v>0</v>
      </c>
      <c r="BJ296" s="18" t="s">
        <v>83</v>
      </c>
      <c r="BK296" s="238">
        <f>ROUND(P296*H296,2)</f>
        <v>0</v>
      </c>
      <c r="BL296" s="18" t="s">
        <v>173</v>
      </c>
      <c r="BM296" s="237" t="s">
        <v>604</v>
      </c>
    </row>
    <row r="297" s="12" customFormat="1">
      <c r="A297" s="12"/>
      <c r="B297" s="239"/>
      <c r="C297" s="240"/>
      <c r="D297" s="241" t="s">
        <v>163</v>
      </c>
      <c r="E297" s="242" t="s">
        <v>1</v>
      </c>
      <c r="F297" s="243" t="s">
        <v>575</v>
      </c>
      <c r="G297" s="240"/>
      <c r="H297" s="244">
        <v>1008.336</v>
      </c>
      <c r="I297" s="245"/>
      <c r="J297" s="245"/>
      <c r="K297" s="240"/>
      <c r="L297" s="240"/>
      <c r="M297" s="246"/>
      <c r="N297" s="247"/>
      <c r="O297" s="248"/>
      <c r="P297" s="248"/>
      <c r="Q297" s="248"/>
      <c r="R297" s="248"/>
      <c r="S297" s="248"/>
      <c r="T297" s="248"/>
      <c r="U297" s="248"/>
      <c r="V297" s="248"/>
      <c r="W297" s="248"/>
      <c r="X297" s="249"/>
      <c r="Y297" s="12"/>
      <c r="Z297" s="12"/>
      <c r="AA297" s="12"/>
      <c r="AB297" s="12"/>
      <c r="AC297" s="12"/>
      <c r="AD297" s="12"/>
      <c r="AE297" s="12"/>
      <c r="AT297" s="250" t="s">
        <v>163</v>
      </c>
      <c r="AU297" s="250" t="s">
        <v>85</v>
      </c>
      <c r="AV297" s="12" t="s">
        <v>85</v>
      </c>
      <c r="AW297" s="12" t="s">
        <v>5</v>
      </c>
      <c r="AX297" s="12" t="s">
        <v>83</v>
      </c>
      <c r="AY297" s="250" t="s">
        <v>156</v>
      </c>
    </row>
    <row r="298" s="11" customFormat="1" ht="22.8" customHeight="1">
      <c r="A298" s="11"/>
      <c r="B298" s="210"/>
      <c r="C298" s="211"/>
      <c r="D298" s="212" t="s">
        <v>74</v>
      </c>
      <c r="E298" s="262" t="s">
        <v>605</v>
      </c>
      <c r="F298" s="262" t="s">
        <v>606</v>
      </c>
      <c r="G298" s="211"/>
      <c r="H298" s="211"/>
      <c r="I298" s="214"/>
      <c r="J298" s="214"/>
      <c r="K298" s="263">
        <f>BK298</f>
        <v>0</v>
      </c>
      <c r="L298" s="211"/>
      <c r="M298" s="216"/>
      <c r="N298" s="217"/>
      <c r="O298" s="218"/>
      <c r="P298" s="218"/>
      <c r="Q298" s="219">
        <f>Q299</f>
        <v>0</v>
      </c>
      <c r="R298" s="219">
        <f>R299</f>
        <v>0</v>
      </c>
      <c r="S298" s="218"/>
      <c r="T298" s="220">
        <f>T299</f>
        <v>0</v>
      </c>
      <c r="U298" s="218"/>
      <c r="V298" s="220">
        <f>V299</f>
        <v>0</v>
      </c>
      <c r="W298" s="218"/>
      <c r="X298" s="221">
        <f>X299</f>
        <v>0</v>
      </c>
      <c r="Y298" s="11"/>
      <c r="Z298" s="11"/>
      <c r="AA298" s="11"/>
      <c r="AB298" s="11"/>
      <c r="AC298" s="11"/>
      <c r="AD298" s="11"/>
      <c r="AE298" s="11"/>
      <c r="AR298" s="222" t="s">
        <v>83</v>
      </c>
      <c r="AT298" s="223" t="s">
        <v>74</v>
      </c>
      <c r="AU298" s="223" t="s">
        <v>83</v>
      </c>
      <c r="AY298" s="222" t="s">
        <v>156</v>
      </c>
      <c r="BK298" s="224">
        <f>BK299</f>
        <v>0</v>
      </c>
    </row>
    <row r="299" s="2" customFormat="1" ht="33" customHeight="1">
      <c r="A299" s="39"/>
      <c r="B299" s="40"/>
      <c r="C299" s="225" t="s">
        <v>607</v>
      </c>
      <c r="D299" s="225" t="s">
        <v>157</v>
      </c>
      <c r="E299" s="226" t="s">
        <v>608</v>
      </c>
      <c r="F299" s="227" t="s">
        <v>609</v>
      </c>
      <c r="G299" s="228" t="s">
        <v>274</v>
      </c>
      <c r="H299" s="229">
        <v>4377.9489999999996</v>
      </c>
      <c r="I299" s="230"/>
      <c r="J299" s="230"/>
      <c r="K299" s="231">
        <f>ROUND(P299*H299,2)</f>
        <v>0</v>
      </c>
      <c r="L299" s="227" t="s">
        <v>218</v>
      </c>
      <c r="M299" s="45"/>
      <c r="N299" s="232" t="s">
        <v>1</v>
      </c>
      <c r="O299" s="233" t="s">
        <v>38</v>
      </c>
      <c r="P299" s="234">
        <f>I299+J299</f>
        <v>0</v>
      </c>
      <c r="Q299" s="234">
        <f>ROUND(I299*H299,2)</f>
        <v>0</v>
      </c>
      <c r="R299" s="234">
        <f>ROUND(J299*H299,2)</f>
        <v>0</v>
      </c>
      <c r="S299" s="92"/>
      <c r="T299" s="235">
        <f>S299*H299</f>
        <v>0</v>
      </c>
      <c r="U299" s="235">
        <v>0</v>
      </c>
      <c r="V299" s="235">
        <f>U299*H299</f>
        <v>0</v>
      </c>
      <c r="W299" s="235">
        <v>0</v>
      </c>
      <c r="X299" s="236">
        <f>W299*H299</f>
        <v>0</v>
      </c>
      <c r="Y299" s="39"/>
      <c r="Z299" s="39"/>
      <c r="AA299" s="39"/>
      <c r="AB299" s="39"/>
      <c r="AC299" s="39"/>
      <c r="AD299" s="39"/>
      <c r="AE299" s="39"/>
      <c r="AR299" s="237" t="s">
        <v>173</v>
      </c>
      <c r="AT299" s="237" t="s">
        <v>157</v>
      </c>
      <c r="AU299" s="237" t="s">
        <v>85</v>
      </c>
      <c r="AY299" s="18" t="s">
        <v>156</v>
      </c>
      <c r="BE299" s="238">
        <f>IF(O299="základní",K299,0)</f>
        <v>0</v>
      </c>
      <c r="BF299" s="238">
        <f>IF(O299="snížená",K299,0)</f>
        <v>0</v>
      </c>
      <c r="BG299" s="238">
        <f>IF(O299="zákl. přenesená",K299,0)</f>
        <v>0</v>
      </c>
      <c r="BH299" s="238">
        <f>IF(O299="sníž. přenesená",K299,0)</f>
        <v>0</v>
      </c>
      <c r="BI299" s="238">
        <f>IF(O299="nulová",K299,0)</f>
        <v>0</v>
      </c>
      <c r="BJ299" s="18" t="s">
        <v>83</v>
      </c>
      <c r="BK299" s="238">
        <f>ROUND(P299*H299,2)</f>
        <v>0</v>
      </c>
      <c r="BL299" s="18" t="s">
        <v>173</v>
      </c>
      <c r="BM299" s="237" t="s">
        <v>610</v>
      </c>
    </row>
    <row r="300" s="11" customFormat="1" ht="25.92" customHeight="1">
      <c r="A300" s="11"/>
      <c r="B300" s="210"/>
      <c r="C300" s="211"/>
      <c r="D300" s="212" t="s">
        <v>74</v>
      </c>
      <c r="E300" s="213" t="s">
        <v>110</v>
      </c>
      <c r="F300" s="213" t="s">
        <v>154</v>
      </c>
      <c r="G300" s="211"/>
      <c r="H300" s="211"/>
      <c r="I300" s="214"/>
      <c r="J300" s="214"/>
      <c r="K300" s="215">
        <f>BK300</f>
        <v>0</v>
      </c>
      <c r="L300" s="211"/>
      <c r="M300" s="216"/>
      <c r="N300" s="217"/>
      <c r="O300" s="218"/>
      <c r="P300" s="218"/>
      <c r="Q300" s="219">
        <f>SUM(Q301:Q302)</f>
        <v>0</v>
      </c>
      <c r="R300" s="219">
        <f>SUM(R301:R302)</f>
        <v>0</v>
      </c>
      <c r="S300" s="218"/>
      <c r="T300" s="220">
        <f>SUM(T301:T302)</f>
        <v>0</v>
      </c>
      <c r="U300" s="218"/>
      <c r="V300" s="220">
        <f>SUM(V301:V302)</f>
        <v>0</v>
      </c>
      <c r="W300" s="218"/>
      <c r="X300" s="221">
        <f>SUM(X301:X302)</f>
        <v>0</v>
      </c>
      <c r="Y300" s="11"/>
      <c r="Z300" s="11"/>
      <c r="AA300" s="11"/>
      <c r="AB300" s="11"/>
      <c r="AC300" s="11"/>
      <c r="AD300" s="11"/>
      <c r="AE300" s="11"/>
      <c r="AR300" s="222" t="s">
        <v>155</v>
      </c>
      <c r="AT300" s="223" t="s">
        <v>74</v>
      </c>
      <c r="AU300" s="223" t="s">
        <v>75</v>
      </c>
      <c r="AY300" s="222" t="s">
        <v>156</v>
      </c>
      <c r="BK300" s="224">
        <f>SUM(BK301:BK302)</f>
        <v>0</v>
      </c>
    </row>
    <row r="301" s="2" customFormat="1" ht="24.15" customHeight="1">
      <c r="A301" s="39"/>
      <c r="B301" s="40"/>
      <c r="C301" s="225" t="s">
        <v>611</v>
      </c>
      <c r="D301" s="225" t="s">
        <v>157</v>
      </c>
      <c r="E301" s="226" t="s">
        <v>612</v>
      </c>
      <c r="F301" s="227" t="s">
        <v>613</v>
      </c>
      <c r="G301" s="228" t="s">
        <v>160</v>
      </c>
      <c r="H301" s="229">
        <v>1</v>
      </c>
      <c r="I301" s="230"/>
      <c r="J301" s="230"/>
      <c r="K301" s="231">
        <f>ROUND(P301*H301,2)</f>
        <v>0</v>
      </c>
      <c r="L301" s="227" t="s">
        <v>1</v>
      </c>
      <c r="M301" s="45"/>
      <c r="N301" s="232" t="s">
        <v>1</v>
      </c>
      <c r="O301" s="233" t="s">
        <v>38</v>
      </c>
      <c r="P301" s="234">
        <f>I301+J301</f>
        <v>0</v>
      </c>
      <c r="Q301" s="234">
        <f>ROUND(I301*H301,2)</f>
        <v>0</v>
      </c>
      <c r="R301" s="234">
        <f>ROUND(J301*H301,2)</f>
        <v>0</v>
      </c>
      <c r="S301" s="92"/>
      <c r="T301" s="235">
        <f>S301*H301</f>
        <v>0</v>
      </c>
      <c r="U301" s="235">
        <v>0</v>
      </c>
      <c r="V301" s="235">
        <f>U301*H301</f>
        <v>0</v>
      </c>
      <c r="W301" s="235">
        <v>0</v>
      </c>
      <c r="X301" s="236">
        <f>W301*H301</f>
        <v>0</v>
      </c>
      <c r="Y301" s="39"/>
      <c r="Z301" s="39"/>
      <c r="AA301" s="39"/>
      <c r="AB301" s="39"/>
      <c r="AC301" s="39"/>
      <c r="AD301" s="39"/>
      <c r="AE301" s="39"/>
      <c r="AR301" s="237" t="s">
        <v>161</v>
      </c>
      <c r="AT301" s="237" t="s">
        <v>157</v>
      </c>
      <c r="AU301" s="237" t="s">
        <v>83</v>
      </c>
      <c r="AY301" s="18" t="s">
        <v>156</v>
      </c>
      <c r="BE301" s="238">
        <f>IF(O301="základní",K301,0)</f>
        <v>0</v>
      </c>
      <c r="BF301" s="238">
        <f>IF(O301="snížená",K301,0)</f>
        <v>0</v>
      </c>
      <c r="BG301" s="238">
        <f>IF(O301="zákl. přenesená",K301,0)</f>
        <v>0</v>
      </c>
      <c r="BH301" s="238">
        <f>IF(O301="sníž. přenesená",K301,0)</f>
        <v>0</v>
      </c>
      <c r="BI301" s="238">
        <f>IF(O301="nulová",K301,0)</f>
        <v>0</v>
      </c>
      <c r="BJ301" s="18" t="s">
        <v>83</v>
      </c>
      <c r="BK301" s="238">
        <f>ROUND(P301*H301,2)</f>
        <v>0</v>
      </c>
      <c r="BL301" s="18" t="s">
        <v>161</v>
      </c>
      <c r="BM301" s="237" t="s">
        <v>614</v>
      </c>
    </row>
    <row r="302" s="2" customFormat="1" ht="16.5" customHeight="1">
      <c r="A302" s="39"/>
      <c r="B302" s="40"/>
      <c r="C302" s="225" t="s">
        <v>615</v>
      </c>
      <c r="D302" s="225" t="s">
        <v>157</v>
      </c>
      <c r="E302" s="226" t="s">
        <v>616</v>
      </c>
      <c r="F302" s="227" t="s">
        <v>617</v>
      </c>
      <c r="G302" s="228" t="s">
        <v>334</v>
      </c>
      <c r="H302" s="229">
        <v>15</v>
      </c>
      <c r="I302" s="230"/>
      <c r="J302" s="230"/>
      <c r="K302" s="231">
        <f>ROUND(P302*H302,2)</f>
        <v>0</v>
      </c>
      <c r="L302" s="227" t="s">
        <v>1</v>
      </c>
      <c r="M302" s="45"/>
      <c r="N302" s="251" t="s">
        <v>1</v>
      </c>
      <c r="O302" s="252" t="s">
        <v>38</v>
      </c>
      <c r="P302" s="253">
        <f>I302+J302</f>
        <v>0</v>
      </c>
      <c r="Q302" s="253">
        <f>ROUND(I302*H302,2)</f>
        <v>0</v>
      </c>
      <c r="R302" s="253">
        <f>ROUND(J302*H302,2)</f>
        <v>0</v>
      </c>
      <c r="S302" s="254"/>
      <c r="T302" s="255">
        <f>S302*H302</f>
        <v>0</v>
      </c>
      <c r="U302" s="255">
        <v>0</v>
      </c>
      <c r="V302" s="255">
        <f>U302*H302</f>
        <v>0</v>
      </c>
      <c r="W302" s="255">
        <v>0</v>
      </c>
      <c r="X302" s="256">
        <f>W302*H302</f>
        <v>0</v>
      </c>
      <c r="Y302" s="39"/>
      <c r="Z302" s="39"/>
      <c r="AA302" s="39"/>
      <c r="AB302" s="39"/>
      <c r="AC302" s="39"/>
      <c r="AD302" s="39"/>
      <c r="AE302" s="39"/>
      <c r="AR302" s="237" t="s">
        <v>161</v>
      </c>
      <c r="AT302" s="237" t="s">
        <v>157</v>
      </c>
      <c r="AU302" s="237" t="s">
        <v>83</v>
      </c>
      <c r="AY302" s="18" t="s">
        <v>156</v>
      </c>
      <c r="BE302" s="238">
        <f>IF(O302="základní",K302,0)</f>
        <v>0</v>
      </c>
      <c r="BF302" s="238">
        <f>IF(O302="snížená",K302,0)</f>
        <v>0</v>
      </c>
      <c r="BG302" s="238">
        <f>IF(O302="zákl. přenesená",K302,0)</f>
        <v>0</v>
      </c>
      <c r="BH302" s="238">
        <f>IF(O302="sníž. přenesená",K302,0)</f>
        <v>0</v>
      </c>
      <c r="BI302" s="238">
        <f>IF(O302="nulová",K302,0)</f>
        <v>0</v>
      </c>
      <c r="BJ302" s="18" t="s">
        <v>83</v>
      </c>
      <c r="BK302" s="238">
        <f>ROUND(P302*H302,2)</f>
        <v>0</v>
      </c>
      <c r="BL302" s="18" t="s">
        <v>161</v>
      </c>
      <c r="BM302" s="237" t="s">
        <v>618</v>
      </c>
    </row>
    <row r="303" s="2" customFormat="1" ht="6.96" customHeight="1">
      <c r="A303" s="39"/>
      <c r="B303" s="67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45"/>
      <c r="N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</row>
  </sheetData>
  <sheetProtection sheet="1" autoFilter="0" formatColumns="0" formatRows="0" objects="1" scenarios="1" spinCount="100000" saltValue="zneQPDWkVu9b3ycPKTPbPfwZIG3N89Px3JrszyNusYeRPzAqfx6XQ+BgF1aN4t4QgTOMCdKdxf1qLvd8pnSGQg==" hashValue="u7ZGymNM/I5zvb5AdZMpix1KwYuySBGiSlkkPbxodjvBsrcuRTJDOzlIMTMcf7uKLGGcGlJI35tWn+M6uI0H2Q==" algorithmName="SHA-512" password="CC35"/>
  <autoFilter ref="C125:L302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94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21"/>
      <c r="AT3" s="18" t="s">
        <v>85</v>
      </c>
    </row>
    <row r="4" s="1" customFormat="1" ht="24.96" customHeight="1">
      <c r="B4" s="21"/>
      <c r="D4" s="152" t="s">
        <v>124</v>
      </c>
      <c r="M4" s="21"/>
      <c r="N4" s="153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4" t="s">
        <v>17</v>
      </c>
      <c r="M6" s="21"/>
    </row>
    <row r="7" s="1" customFormat="1" ht="26.25" customHeight="1">
      <c r="B7" s="21"/>
      <c r="E7" s="155" t="str">
        <f>'Rekapitulace stavby'!K6</f>
        <v>NPK a.s., Pardubická nemocnice, rozšíření parkovací kapacity Kyjevská, Pardubice</v>
      </c>
      <c r="F7" s="154"/>
      <c r="G7" s="154"/>
      <c r="H7" s="154"/>
      <c r="M7" s="21"/>
    </row>
    <row r="8" s="2" customFormat="1" ht="12" customHeight="1">
      <c r="A8" s="39"/>
      <c r="B8" s="45"/>
      <c r="C8" s="39"/>
      <c r="D8" s="154" t="s">
        <v>125</v>
      </c>
      <c r="E8" s="39"/>
      <c r="F8" s="39"/>
      <c r="G8" s="39"/>
      <c r="H8" s="39"/>
      <c r="I8" s="39"/>
      <c r="J8" s="39"/>
      <c r="K8" s="39"/>
      <c r="L8" s="39"/>
      <c r="M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6" t="s">
        <v>619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4" t="s">
        <v>19</v>
      </c>
      <c r="E11" s="39"/>
      <c r="F11" s="145" t="s">
        <v>1</v>
      </c>
      <c r="G11" s="39"/>
      <c r="H11" s="39"/>
      <c r="I11" s="154" t="s">
        <v>20</v>
      </c>
      <c r="J11" s="145" t="s">
        <v>1</v>
      </c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4" t="s">
        <v>21</v>
      </c>
      <c r="E12" s="39"/>
      <c r="F12" s="145" t="s">
        <v>22</v>
      </c>
      <c r="G12" s="39"/>
      <c r="H12" s="39"/>
      <c r="I12" s="154" t="s">
        <v>23</v>
      </c>
      <c r="J12" s="157" t="str">
        <f>'Rekapitulace stavby'!AN8</f>
        <v>30. 1. 2025</v>
      </c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4" t="s">
        <v>25</v>
      </c>
      <c r="E14" s="39"/>
      <c r="F14" s="39"/>
      <c r="G14" s="39"/>
      <c r="H14" s="39"/>
      <c r="I14" s="154" t="s">
        <v>26</v>
      </c>
      <c r="J14" s="145" t="s">
        <v>1</v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22</v>
      </c>
      <c r="F15" s="39"/>
      <c r="G15" s="39"/>
      <c r="H15" s="39"/>
      <c r="I15" s="154" t="s">
        <v>27</v>
      </c>
      <c r="J15" s="145" t="s">
        <v>1</v>
      </c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4" t="s">
        <v>28</v>
      </c>
      <c r="E17" s="39"/>
      <c r="F17" s="39"/>
      <c r="G17" s="39"/>
      <c r="H17" s="39"/>
      <c r="I17" s="154" t="s">
        <v>26</v>
      </c>
      <c r="J17" s="34" t="str">
        <f>'Rekapitulace stavby'!AN13</f>
        <v>Vyplň údaj</v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54" t="s">
        <v>27</v>
      </c>
      <c r="J18" s="34" t="str">
        <f>'Rekapitulace stavby'!AN14</f>
        <v>Vyplň údaj</v>
      </c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4" t="s">
        <v>30</v>
      </c>
      <c r="E20" s="39"/>
      <c r="F20" s="39"/>
      <c r="G20" s="39"/>
      <c r="H20" s="39"/>
      <c r="I20" s="154" t="s">
        <v>26</v>
      </c>
      <c r="J20" s="145" t="s">
        <v>1</v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22</v>
      </c>
      <c r="F21" s="39"/>
      <c r="G21" s="39"/>
      <c r="H21" s="39"/>
      <c r="I21" s="154" t="s">
        <v>27</v>
      </c>
      <c r="J21" s="145" t="s">
        <v>1</v>
      </c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4" t="s">
        <v>31</v>
      </c>
      <c r="E23" s="39"/>
      <c r="F23" s="39"/>
      <c r="G23" s="39"/>
      <c r="H23" s="39"/>
      <c r="I23" s="154" t="s">
        <v>26</v>
      </c>
      <c r="J23" s="145" t="s">
        <v>1</v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22</v>
      </c>
      <c r="F24" s="39"/>
      <c r="G24" s="39"/>
      <c r="H24" s="39"/>
      <c r="I24" s="154" t="s">
        <v>27</v>
      </c>
      <c r="J24" s="145" t="s">
        <v>1</v>
      </c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4" t="s">
        <v>32</v>
      </c>
      <c r="E26" s="39"/>
      <c r="F26" s="39"/>
      <c r="G26" s="39"/>
      <c r="H26" s="39"/>
      <c r="I26" s="39"/>
      <c r="J26" s="39"/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8"/>
      <c r="B27" s="159"/>
      <c r="C27" s="158"/>
      <c r="D27" s="158"/>
      <c r="E27" s="160" t="s">
        <v>1</v>
      </c>
      <c r="F27" s="160"/>
      <c r="G27" s="160"/>
      <c r="H27" s="160"/>
      <c r="I27" s="158"/>
      <c r="J27" s="158"/>
      <c r="K27" s="158"/>
      <c r="L27" s="158"/>
      <c r="M27" s="161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2"/>
      <c r="E29" s="162"/>
      <c r="F29" s="162"/>
      <c r="G29" s="162"/>
      <c r="H29" s="162"/>
      <c r="I29" s="162"/>
      <c r="J29" s="162"/>
      <c r="K29" s="162"/>
      <c r="L29" s="162"/>
      <c r="M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>
      <c r="A30" s="39"/>
      <c r="B30" s="45"/>
      <c r="C30" s="39"/>
      <c r="D30" s="39"/>
      <c r="E30" s="154" t="s">
        <v>127</v>
      </c>
      <c r="F30" s="39"/>
      <c r="G30" s="39"/>
      <c r="H30" s="39"/>
      <c r="I30" s="39"/>
      <c r="J30" s="39"/>
      <c r="K30" s="163">
        <f>I96</f>
        <v>0</v>
      </c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>
      <c r="A31" s="39"/>
      <c r="B31" s="45"/>
      <c r="C31" s="39"/>
      <c r="D31" s="39"/>
      <c r="E31" s="154" t="s">
        <v>128</v>
      </c>
      <c r="F31" s="39"/>
      <c r="G31" s="39"/>
      <c r="H31" s="39"/>
      <c r="I31" s="39"/>
      <c r="J31" s="39"/>
      <c r="K31" s="163">
        <f>J96</f>
        <v>0</v>
      </c>
      <c r="L31" s="39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4" t="s">
        <v>33</v>
      </c>
      <c r="E32" s="39"/>
      <c r="F32" s="39"/>
      <c r="G32" s="39"/>
      <c r="H32" s="39"/>
      <c r="I32" s="39"/>
      <c r="J32" s="39"/>
      <c r="K32" s="165">
        <f>ROUND(K124, 2)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2"/>
      <c r="E33" s="162"/>
      <c r="F33" s="162"/>
      <c r="G33" s="162"/>
      <c r="H33" s="162"/>
      <c r="I33" s="162"/>
      <c r="J33" s="162"/>
      <c r="K33" s="162"/>
      <c r="L33" s="162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6" t="s">
        <v>35</v>
      </c>
      <c r="G34" s="39"/>
      <c r="H34" s="39"/>
      <c r="I34" s="166" t="s">
        <v>34</v>
      </c>
      <c r="J34" s="39"/>
      <c r="K34" s="166" t="s">
        <v>36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7" t="s">
        <v>37</v>
      </c>
      <c r="E35" s="154" t="s">
        <v>38</v>
      </c>
      <c r="F35" s="163">
        <f>ROUND((SUM(BE124:BE247)),  2)</f>
        <v>0</v>
      </c>
      <c r="G35" s="39"/>
      <c r="H35" s="39"/>
      <c r="I35" s="168">
        <v>0.20999999999999999</v>
      </c>
      <c r="J35" s="39"/>
      <c r="K35" s="163">
        <f>ROUND(((SUM(BE124:BE247))*I35),  2)</f>
        <v>0</v>
      </c>
      <c r="L35" s="39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4" t="s">
        <v>39</v>
      </c>
      <c r="F36" s="163">
        <f>ROUND((SUM(BF124:BF247)),  2)</f>
        <v>0</v>
      </c>
      <c r="G36" s="39"/>
      <c r="H36" s="39"/>
      <c r="I36" s="168">
        <v>0.12</v>
      </c>
      <c r="J36" s="39"/>
      <c r="K36" s="163">
        <f>ROUND(((SUM(BF124:BF247))*I36),  2)</f>
        <v>0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4" t="s">
        <v>40</v>
      </c>
      <c r="F37" s="163">
        <f>ROUND((SUM(BG124:BG247)),  2)</f>
        <v>0</v>
      </c>
      <c r="G37" s="39"/>
      <c r="H37" s="39"/>
      <c r="I37" s="168">
        <v>0.20999999999999999</v>
      </c>
      <c r="J37" s="39"/>
      <c r="K37" s="163">
        <f>0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4" t="s">
        <v>41</v>
      </c>
      <c r="F38" s="163">
        <f>ROUND((SUM(BH124:BH247)),  2)</f>
        <v>0</v>
      </c>
      <c r="G38" s="39"/>
      <c r="H38" s="39"/>
      <c r="I38" s="168">
        <v>0.12</v>
      </c>
      <c r="J38" s="39"/>
      <c r="K38" s="163">
        <f>0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4" t="s">
        <v>42</v>
      </c>
      <c r="F39" s="163">
        <f>ROUND((SUM(BI124:BI247)),  2)</f>
        <v>0</v>
      </c>
      <c r="G39" s="39"/>
      <c r="H39" s="39"/>
      <c r="I39" s="168">
        <v>0</v>
      </c>
      <c r="J39" s="39"/>
      <c r="K39" s="163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9"/>
      <c r="D41" s="170" t="s">
        <v>43</v>
      </c>
      <c r="E41" s="171"/>
      <c r="F41" s="171"/>
      <c r="G41" s="172" t="s">
        <v>44</v>
      </c>
      <c r="H41" s="173" t="s">
        <v>45</v>
      </c>
      <c r="I41" s="171"/>
      <c r="J41" s="171"/>
      <c r="K41" s="174">
        <f>SUM(K32:K39)</f>
        <v>0</v>
      </c>
      <c r="L41" s="175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M43" s="21"/>
    </row>
    <row r="44" s="1" customFormat="1" ht="14.4" customHeight="1">
      <c r="B44" s="21"/>
      <c r="M44" s="21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6" t="s">
        <v>46</v>
      </c>
      <c r="E50" s="177"/>
      <c r="F50" s="177"/>
      <c r="G50" s="176" t="s">
        <v>47</v>
      </c>
      <c r="H50" s="177"/>
      <c r="I50" s="177"/>
      <c r="J50" s="177"/>
      <c r="K50" s="177"/>
      <c r="L50" s="177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8" t="s">
        <v>48</v>
      </c>
      <c r="E61" s="179"/>
      <c r="F61" s="180" t="s">
        <v>49</v>
      </c>
      <c r="G61" s="178" t="s">
        <v>48</v>
      </c>
      <c r="H61" s="179"/>
      <c r="I61" s="179"/>
      <c r="J61" s="181" t="s">
        <v>49</v>
      </c>
      <c r="K61" s="179"/>
      <c r="L61" s="179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6" t="s">
        <v>50</v>
      </c>
      <c r="E65" s="182"/>
      <c r="F65" s="182"/>
      <c r="G65" s="176" t="s">
        <v>51</v>
      </c>
      <c r="H65" s="182"/>
      <c r="I65" s="182"/>
      <c r="J65" s="182"/>
      <c r="K65" s="182"/>
      <c r="L65" s="182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8" t="s">
        <v>48</v>
      </c>
      <c r="E76" s="179"/>
      <c r="F76" s="180" t="s">
        <v>49</v>
      </c>
      <c r="G76" s="178" t="s">
        <v>48</v>
      </c>
      <c r="H76" s="179"/>
      <c r="I76" s="179"/>
      <c r="J76" s="181" t="s">
        <v>49</v>
      </c>
      <c r="K76" s="179"/>
      <c r="L76" s="179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129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7" t="str">
        <f>E7</f>
        <v>NPK a.s., Pardubická nemocnice, rozšíření parkovací kapacity Kyjevská, Pardubice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125</v>
      </c>
      <c r="D86" s="41"/>
      <c r="E86" s="41"/>
      <c r="F86" s="41"/>
      <c r="G86" s="41"/>
      <c r="H86" s="41"/>
      <c r="I86" s="41"/>
      <c r="J86" s="41"/>
      <c r="K86" s="41"/>
      <c r="L86" s="41"/>
      <c r="M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 xml:space="preserve">SO 101.2 -  Komunikace a zpevněné plochy - areálové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 xml:space="preserve"> </v>
      </c>
      <c r="G89" s="41"/>
      <c r="H89" s="41"/>
      <c r="I89" s="33" t="s">
        <v>23</v>
      </c>
      <c r="J89" s="80" t="str">
        <f>IF(J12="","",J12)</f>
        <v>30. 1. 2025</v>
      </c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8" t="s">
        <v>130</v>
      </c>
      <c r="D94" s="189"/>
      <c r="E94" s="189"/>
      <c r="F94" s="189"/>
      <c r="G94" s="189"/>
      <c r="H94" s="189"/>
      <c r="I94" s="190" t="s">
        <v>131</v>
      </c>
      <c r="J94" s="190" t="s">
        <v>132</v>
      </c>
      <c r="K94" s="190" t="s">
        <v>133</v>
      </c>
      <c r="L94" s="189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91" t="s">
        <v>134</v>
      </c>
      <c r="D96" s="41"/>
      <c r="E96" s="41"/>
      <c r="F96" s="41"/>
      <c r="G96" s="41"/>
      <c r="H96" s="41"/>
      <c r="I96" s="111">
        <f>Q124</f>
        <v>0</v>
      </c>
      <c r="J96" s="111">
        <f>R124</f>
        <v>0</v>
      </c>
      <c r="K96" s="111">
        <f>K124</f>
        <v>0</v>
      </c>
      <c r="L96" s="41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135</v>
      </c>
    </row>
    <row r="97" s="9" customFormat="1" ht="24.96" customHeight="1">
      <c r="A97" s="9"/>
      <c r="B97" s="192"/>
      <c r="C97" s="193"/>
      <c r="D97" s="194" t="s">
        <v>183</v>
      </c>
      <c r="E97" s="195"/>
      <c r="F97" s="195"/>
      <c r="G97" s="195"/>
      <c r="H97" s="195"/>
      <c r="I97" s="196">
        <f>Q125</f>
        <v>0</v>
      </c>
      <c r="J97" s="196">
        <f>R125</f>
        <v>0</v>
      </c>
      <c r="K97" s="196">
        <f>K125</f>
        <v>0</v>
      </c>
      <c r="L97" s="193"/>
      <c r="M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57"/>
      <c r="C98" s="137"/>
      <c r="D98" s="258" t="s">
        <v>184</v>
      </c>
      <c r="E98" s="259"/>
      <c r="F98" s="259"/>
      <c r="G98" s="259"/>
      <c r="H98" s="259"/>
      <c r="I98" s="260">
        <f>Q126</f>
        <v>0</v>
      </c>
      <c r="J98" s="260">
        <f>R126</f>
        <v>0</v>
      </c>
      <c r="K98" s="260">
        <f>K126</f>
        <v>0</v>
      </c>
      <c r="L98" s="137"/>
      <c r="M98" s="261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13" customFormat="1" ht="19.92" customHeight="1">
      <c r="A99" s="13"/>
      <c r="B99" s="257"/>
      <c r="C99" s="137"/>
      <c r="D99" s="258" t="s">
        <v>186</v>
      </c>
      <c r="E99" s="259"/>
      <c r="F99" s="259"/>
      <c r="G99" s="259"/>
      <c r="H99" s="259"/>
      <c r="I99" s="260">
        <f>Q161</f>
        <v>0</v>
      </c>
      <c r="J99" s="260">
        <f>R161</f>
        <v>0</v>
      </c>
      <c r="K99" s="260">
        <f>K161</f>
        <v>0</v>
      </c>
      <c r="L99" s="137"/>
      <c r="M99" s="261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="13" customFormat="1" ht="19.92" customHeight="1">
      <c r="A100" s="13"/>
      <c r="B100" s="257"/>
      <c r="C100" s="137"/>
      <c r="D100" s="258" t="s">
        <v>187</v>
      </c>
      <c r="E100" s="259"/>
      <c r="F100" s="259"/>
      <c r="G100" s="259"/>
      <c r="H100" s="259"/>
      <c r="I100" s="260">
        <f>Q166</f>
        <v>0</v>
      </c>
      <c r="J100" s="260">
        <f>R166</f>
        <v>0</v>
      </c>
      <c r="K100" s="260">
        <f>K166</f>
        <v>0</v>
      </c>
      <c r="L100" s="137"/>
      <c r="M100" s="261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13" customFormat="1" ht="19.92" customHeight="1">
      <c r="A101" s="13"/>
      <c r="B101" s="257"/>
      <c r="C101" s="137"/>
      <c r="D101" s="258" t="s">
        <v>189</v>
      </c>
      <c r="E101" s="259"/>
      <c r="F101" s="259"/>
      <c r="G101" s="259"/>
      <c r="H101" s="259"/>
      <c r="I101" s="260">
        <f>Q193</f>
        <v>0</v>
      </c>
      <c r="J101" s="260">
        <f>R193</f>
        <v>0</v>
      </c>
      <c r="K101" s="260">
        <f>K193</f>
        <v>0</v>
      </c>
      <c r="L101" s="137"/>
      <c r="M101" s="261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="13" customFormat="1" ht="19.92" customHeight="1">
      <c r="A102" s="13"/>
      <c r="B102" s="257"/>
      <c r="C102" s="137"/>
      <c r="D102" s="258" t="s">
        <v>190</v>
      </c>
      <c r="E102" s="259"/>
      <c r="F102" s="259"/>
      <c r="G102" s="259"/>
      <c r="H102" s="259"/>
      <c r="I102" s="260">
        <f>Q224</f>
        <v>0</v>
      </c>
      <c r="J102" s="260">
        <f>R224</f>
        <v>0</v>
      </c>
      <c r="K102" s="260">
        <f>K224</f>
        <v>0</v>
      </c>
      <c r="L102" s="137"/>
      <c r="M102" s="261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13" customFormat="1" ht="19.92" customHeight="1">
      <c r="A103" s="13"/>
      <c r="B103" s="257"/>
      <c r="C103" s="137"/>
      <c r="D103" s="258" t="s">
        <v>191</v>
      </c>
      <c r="E103" s="259"/>
      <c r="F103" s="259"/>
      <c r="G103" s="259"/>
      <c r="H103" s="259"/>
      <c r="I103" s="260">
        <f>Q243</f>
        <v>0</v>
      </c>
      <c r="J103" s="260">
        <f>R243</f>
        <v>0</v>
      </c>
      <c r="K103" s="260">
        <f>K243</f>
        <v>0</v>
      </c>
      <c r="L103" s="137"/>
      <c r="M103" s="261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="9" customFormat="1" ht="24.96" customHeight="1">
      <c r="A104" s="9"/>
      <c r="B104" s="192"/>
      <c r="C104" s="193"/>
      <c r="D104" s="194" t="s">
        <v>136</v>
      </c>
      <c r="E104" s="195"/>
      <c r="F104" s="195"/>
      <c r="G104" s="195"/>
      <c r="H104" s="195"/>
      <c r="I104" s="196">
        <f>Q245</f>
        <v>0</v>
      </c>
      <c r="J104" s="196">
        <f>R245</f>
        <v>0</v>
      </c>
      <c r="K104" s="196">
        <f>K245</f>
        <v>0</v>
      </c>
      <c r="L104" s="193"/>
      <c r="M104" s="19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137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17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6.25" customHeight="1">
      <c r="A114" s="39"/>
      <c r="B114" s="40"/>
      <c r="C114" s="41"/>
      <c r="D114" s="41"/>
      <c r="E114" s="187" t="str">
        <f>E7</f>
        <v>NPK a.s., Pardubická nemocnice, rozšíření parkovací kapacity Kyjevská, Pardubice</v>
      </c>
      <c r="F114" s="33"/>
      <c r="G114" s="33"/>
      <c r="H114" s="33"/>
      <c r="I114" s="41"/>
      <c r="J114" s="41"/>
      <c r="K114" s="41"/>
      <c r="L114" s="41"/>
      <c r="M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125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 xml:space="preserve">SO 101.2 -  Komunikace a zpevněné plochy - areálové</v>
      </c>
      <c r="F116" s="41"/>
      <c r="G116" s="41"/>
      <c r="H116" s="41"/>
      <c r="I116" s="41"/>
      <c r="J116" s="41"/>
      <c r="K116" s="41"/>
      <c r="L116" s="41"/>
      <c r="M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21</v>
      </c>
      <c r="D118" s="41"/>
      <c r="E118" s="41"/>
      <c r="F118" s="28" t="str">
        <f>F12</f>
        <v xml:space="preserve"> </v>
      </c>
      <c r="G118" s="41"/>
      <c r="H118" s="41"/>
      <c r="I118" s="33" t="s">
        <v>23</v>
      </c>
      <c r="J118" s="80" t="str">
        <f>IF(J12="","",J12)</f>
        <v>30. 1. 2025</v>
      </c>
      <c r="K118" s="41"/>
      <c r="L118" s="41"/>
      <c r="M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25</v>
      </c>
      <c r="D120" s="41"/>
      <c r="E120" s="41"/>
      <c r="F120" s="28" t="str">
        <f>E15</f>
        <v xml:space="preserve"> </v>
      </c>
      <c r="G120" s="41"/>
      <c r="H120" s="41"/>
      <c r="I120" s="33" t="s">
        <v>30</v>
      </c>
      <c r="J120" s="37" t="str">
        <f>E21</f>
        <v xml:space="preserve"> </v>
      </c>
      <c r="K120" s="41"/>
      <c r="L120" s="41"/>
      <c r="M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IF(E18="","",E18)</f>
        <v>Vyplň údaj</v>
      </c>
      <c r="G121" s="41"/>
      <c r="H121" s="41"/>
      <c r="I121" s="33" t="s">
        <v>31</v>
      </c>
      <c r="J121" s="37" t="str">
        <f>E24</f>
        <v xml:space="preserve"> </v>
      </c>
      <c r="K121" s="41"/>
      <c r="L121" s="41"/>
      <c r="M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0" customFormat="1" ht="29.28" customHeight="1">
      <c r="A123" s="198"/>
      <c r="B123" s="199"/>
      <c r="C123" s="200" t="s">
        <v>138</v>
      </c>
      <c r="D123" s="201" t="s">
        <v>58</v>
      </c>
      <c r="E123" s="201" t="s">
        <v>54</v>
      </c>
      <c r="F123" s="201" t="s">
        <v>55</v>
      </c>
      <c r="G123" s="201" t="s">
        <v>139</v>
      </c>
      <c r="H123" s="201" t="s">
        <v>140</v>
      </c>
      <c r="I123" s="201" t="s">
        <v>141</v>
      </c>
      <c r="J123" s="201" t="s">
        <v>142</v>
      </c>
      <c r="K123" s="201" t="s">
        <v>133</v>
      </c>
      <c r="L123" s="202" t="s">
        <v>143</v>
      </c>
      <c r="M123" s="203"/>
      <c r="N123" s="101" t="s">
        <v>1</v>
      </c>
      <c r="O123" s="102" t="s">
        <v>37</v>
      </c>
      <c r="P123" s="102" t="s">
        <v>144</v>
      </c>
      <c r="Q123" s="102" t="s">
        <v>145</v>
      </c>
      <c r="R123" s="102" t="s">
        <v>146</v>
      </c>
      <c r="S123" s="102" t="s">
        <v>147</v>
      </c>
      <c r="T123" s="102" t="s">
        <v>148</v>
      </c>
      <c r="U123" s="102" t="s">
        <v>149</v>
      </c>
      <c r="V123" s="102" t="s">
        <v>150</v>
      </c>
      <c r="W123" s="102" t="s">
        <v>151</v>
      </c>
      <c r="X123" s="103" t="s">
        <v>152</v>
      </c>
      <c r="Y123" s="198"/>
      <c r="Z123" s="198"/>
      <c r="AA123" s="198"/>
      <c r="AB123" s="198"/>
      <c r="AC123" s="198"/>
      <c r="AD123" s="198"/>
      <c r="AE123" s="198"/>
    </row>
    <row r="124" s="2" customFormat="1" ht="22.8" customHeight="1">
      <c r="A124" s="39"/>
      <c r="B124" s="40"/>
      <c r="C124" s="108" t="s">
        <v>153</v>
      </c>
      <c r="D124" s="41"/>
      <c r="E124" s="41"/>
      <c r="F124" s="41"/>
      <c r="G124" s="41"/>
      <c r="H124" s="41"/>
      <c r="I124" s="41"/>
      <c r="J124" s="41"/>
      <c r="K124" s="204">
        <f>BK124</f>
        <v>0</v>
      </c>
      <c r="L124" s="41"/>
      <c r="M124" s="45"/>
      <c r="N124" s="104"/>
      <c r="O124" s="205"/>
      <c r="P124" s="105"/>
      <c r="Q124" s="206">
        <f>Q125+Q245</f>
        <v>0</v>
      </c>
      <c r="R124" s="206">
        <f>R125+R245</f>
        <v>0</v>
      </c>
      <c r="S124" s="105"/>
      <c r="T124" s="207">
        <f>T125+T245</f>
        <v>0</v>
      </c>
      <c r="U124" s="105"/>
      <c r="V124" s="207">
        <f>V125+V245</f>
        <v>629.38049640999998</v>
      </c>
      <c r="W124" s="105"/>
      <c r="X124" s="208">
        <f>X125+X245</f>
        <v>166.666</v>
      </c>
      <c r="Y124" s="39"/>
      <c r="Z124" s="39"/>
      <c r="AA124" s="39"/>
      <c r="AB124" s="39"/>
      <c r="AC124" s="39"/>
      <c r="AD124" s="39"/>
      <c r="AE124" s="39"/>
      <c r="AT124" s="18" t="s">
        <v>74</v>
      </c>
      <c r="AU124" s="18" t="s">
        <v>135</v>
      </c>
      <c r="BK124" s="209">
        <f>BK125+BK245</f>
        <v>0</v>
      </c>
    </row>
    <row r="125" s="11" customFormat="1" ht="25.92" customHeight="1">
      <c r="A125" s="11"/>
      <c r="B125" s="210"/>
      <c r="C125" s="211"/>
      <c r="D125" s="212" t="s">
        <v>74</v>
      </c>
      <c r="E125" s="213" t="s">
        <v>192</v>
      </c>
      <c r="F125" s="213" t="s">
        <v>193</v>
      </c>
      <c r="G125" s="211"/>
      <c r="H125" s="211"/>
      <c r="I125" s="214"/>
      <c r="J125" s="214"/>
      <c r="K125" s="215">
        <f>BK125</f>
        <v>0</v>
      </c>
      <c r="L125" s="211"/>
      <c r="M125" s="216"/>
      <c r="N125" s="217"/>
      <c r="O125" s="218"/>
      <c r="P125" s="218"/>
      <c r="Q125" s="219">
        <f>Q126+Q161+Q166+Q193+Q224+Q243</f>
        <v>0</v>
      </c>
      <c r="R125" s="219">
        <f>R126+R161+R166+R193+R224+R243</f>
        <v>0</v>
      </c>
      <c r="S125" s="218"/>
      <c r="T125" s="220">
        <f>T126+T161+T166+T193+T224+T243</f>
        <v>0</v>
      </c>
      <c r="U125" s="218"/>
      <c r="V125" s="220">
        <f>V126+V161+V166+V193+V224+V243</f>
        <v>629.38049640999998</v>
      </c>
      <c r="W125" s="218"/>
      <c r="X125" s="221">
        <f>X126+X161+X166+X193+X224+X243</f>
        <v>166.666</v>
      </c>
      <c r="Y125" s="11"/>
      <c r="Z125" s="11"/>
      <c r="AA125" s="11"/>
      <c r="AB125" s="11"/>
      <c r="AC125" s="11"/>
      <c r="AD125" s="11"/>
      <c r="AE125" s="11"/>
      <c r="AR125" s="222" t="s">
        <v>83</v>
      </c>
      <c r="AT125" s="223" t="s">
        <v>74</v>
      </c>
      <c r="AU125" s="223" t="s">
        <v>75</v>
      </c>
      <c r="AY125" s="222" t="s">
        <v>156</v>
      </c>
      <c r="BK125" s="224">
        <f>BK126+BK161+BK166+BK193+BK224+BK243</f>
        <v>0</v>
      </c>
    </row>
    <row r="126" s="11" customFormat="1" ht="22.8" customHeight="1">
      <c r="A126" s="11"/>
      <c r="B126" s="210"/>
      <c r="C126" s="211"/>
      <c r="D126" s="212" t="s">
        <v>74</v>
      </c>
      <c r="E126" s="262" t="s">
        <v>83</v>
      </c>
      <c r="F126" s="262" t="s">
        <v>194</v>
      </c>
      <c r="G126" s="211"/>
      <c r="H126" s="211"/>
      <c r="I126" s="214"/>
      <c r="J126" s="214"/>
      <c r="K126" s="263">
        <f>BK126</f>
        <v>0</v>
      </c>
      <c r="L126" s="211"/>
      <c r="M126" s="216"/>
      <c r="N126" s="217"/>
      <c r="O126" s="218"/>
      <c r="P126" s="218"/>
      <c r="Q126" s="219">
        <f>SUM(Q127:Q160)</f>
        <v>0</v>
      </c>
      <c r="R126" s="219">
        <f>SUM(R127:R160)</f>
        <v>0</v>
      </c>
      <c r="S126" s="218"/>
      <c r="T126" s="220">
        <f>SUM(T127:T160)</f>
        <v>0</v>
      </c>
      <c r="U126" s="218"/>
      <c r="V126" s="220">
        <f>SUM(V127:V160)</f>
        <v>0.00577</v>
      </c>
      <c r="W126" s="218"/>
      <c r="X126" s="221">
        <f>SUM(X127:X160)</f>
        <v>166.666</v>
      </c>
      <c r="Y126" s="11"/>
      <c r="Z126" s="11"/>
      <c r="AA126" s="11"/>
      <c r="AB126" s="11"/>
      <c r="AC126" s="11"/>
      <c r="AD126" s="11"/>
      <c r="AE126" s="11"/>
      <c r="AR126" s="222" t="s">
        <v>83</v>
      </c>
      <c r="AT126" s="223" t="s">
        <v>74</v>
      </c>
      <c r="AU126" s="223" t="s">
        <v>83</v>
      </c>
      <c r="AY126" s="222" t="s">
        <v>156</v>
      </c>
      <c r="BK126" s="224">
        <f>SUM(BK127:BK160)</f>
        <v>0</v>
      </c>
    </row>
    <row r="127" s="2" customFormat="1" ht="33" customHeight="1">
      <c r="A127" s="39"/>
      <c r="B127" s="40"/>
      <c r="C127" s="225" t="s">
        <v>83</v>
      </c>
      <c r="D127" s="225" t="s">
        <v>157</v>
      </c>
      <c r="E127" s="226" t="s">
        <v>620</v>
      </c>
      <c r="F127" s="227" t="s">
        <v>621</v>
      </c>
      <c r="G127" s="228" t="s">
        <v>197</v>
      </c>
      <c r="H127" s="229">
        <v>15</v>
      </c>
      <c r="I127" s="230"/>
      <c r="J127" s="230"/>
      <c r="K127" s="231">
        <f>ROUND(P127*H127,2)</f>
        <v>0</v>
      </c>
      <c r="L127" s="227" t="s">
        <v>198</v>
      </c>
      <c r="M127" s="45"/>
      <c r="N127" s="232" t="s">
        <v>1</v>
      </c>
      <c r="O127" s="233" t="s">
        <v>38</v>
      </c>
      <c r="P127" s="234">
        <f>I127+J127</f>
        <v>0</v>
      </c>
      <c r="Q127" s="234">
        <f>ROUND(I127*H127,2)</f>
        <v>0</v>
      </c>
      <c r="R127" s="234">
        <f>ROUND(J127*H127,2)</f>
        <v>0</v>
      </c>
      <c r="S127" s="92"/>
      <c r="T127" s="235">
        <f>S127*H127</f>
        <v>0</v>
      </c>
      <c r="U127" s="235">
        <v>0</v>
      </c>
      <c r="V127" s="235">
        <f>U127*H127</f>
        <v>0</v>
      </c>
      <c r="W127" s="235">
        <v>0</v>
      </c>
      <c r="X127" s="236">
        <f>W127*H127</f>
        <v>0</v>
      </c>
      <c r="Y127" s="39"/>
      <c r="Z127" s="39"/>
      <c r="AA127" s="39"/>
      <c r="AB127" s="39"/>
      <c r="AC127" s="39"/>
      <c r="AD127" s="39"/>
      <c r="AE127" s="39"/>
      <c r="AR127" s="237" t="s">
        <v>173</v>
      </c>
      <c r="AT127" s="237" t="s">
        <v>157</v>
      </c>
      <c r="AU127" s="237" t="s">
        <v>85</v>
      </c>
      <c r="AY127" s="18" t="s">
        <v>156</v>
      </c>
      <c r="BE127" s="238">
        <f>IF(O127="základní",K127,0)</f>
        <v>0</v>
      </c>
      <c r="BF127" s="238">
        <f>IF(O127="snížená",K127,0)</f>
        <v>0</v>
      </c>
      <c r="BG127" s="238">
        <f>IF(O127="zákl. přenesená",K127,0)</f>
        <v>0</v>
      </c>
      <c r="BH127" s="238">
        <f>IF(O127="sníž. přenesená",K127,0)</f>
        <v>0</v>
      </c>
      <c r="BI127" s="238">
        <f>IF(O127="nulová",K127,0)</f>
        <v>0</v>
      </c>
      <c r="BJ127" s="18" t="s">
        <v>83</v>
      </c>
      <c r="BK127" s="238">
        <f>ROUND(P127*H127,2)</f>
        <v>0</v>
      </c>
      <c r="BL127" s="18" t="s">
        <v>173</v>
      </c>
      <c r="BM127" s="237" t="s">
        <v>622</v>
      </c>
    </row>
    <row r="128" s="12" customFormat="1">
      <c r="A128" s="12"/>
      <c r="B128" s="239"/>
      <c r="C128" s="240"/>
      <c r="D128" s="241" t="s">
        <v>163</v>
      </c>
      <c r="E128" s="242" t="s">
        <v>1</v>
      </c>
      <c r="F128" s="243" t="s">
        <v>201</v>
      </c>
      <c r="G128" s="240"/>
      <c r="H128" s="244">
        <v>15</v>
      </c>
      <c r="I128" s="245"/>
      <c r="J128" s="245"/>
      <c r="K128" s="240"/>
      <c r="L128" s="240"/>
      <c r="M128" s="246"/>
      <c r="N128" s="247"/>
      <c r="O128" s="248"/>
      <c r="P128" s="248"/>
      <c r="Q128" s="248"/>
      <c r="R128" s="248"/>
      <c r="S128" s="248"/>
      <c r="T128" s="248"/>
      <c r="U128" s="248"/>
      <c r="V128" s="248"/>
      <c r="W128" s="248"/>
      <c r="X128" s="249"/>
      <c r="Y128" s="12"/>
      <c r="Z128" s="12"/>
      <c r="AA128" s="12"/>
      <c r="AB128" s="12"/>
      <c r="AC128" s="12"/>
      <c r="AD128" s="12"/>
      <c r="AE128" s="12"/>
      <c r="AT128" s="250" t="s">
        <v>163</v>
      </c>
      <c r="AU128" s="250" t="s">
        <v>85</v>
      </c>
      <c r="AV128" s="12" t="s">
        <v>85</v>
      </c>
      <c r="AW128" s="12" t="s">
        <v>5</v>
      </c>
      <c r="AX128" s="12" t="s">
        <v>83</v>
      </c>
      <c r="AY128" s="250" t="s">
        <v>156</v>
      </c>
    </row>
    <row r="129" s="2" customFormat="1" ht="24.15" customHeight="1">
      <c r="A129" s="39"/>
      <c r="B129" s="40"/>
      <c r="C129" s="225" t="s">
        <v>9</v>
      </c>
      <c r="D129" s="225" t="s">
        <v>157</v>
      </c>
      <c r="E129" s="226" t="s">
        <v>246</v>
      </c>
      <c r="F129" s="227" t="s">
        <v>247</v>
      </c>
      <c r="G129" s="228" t="s">
        <v>197</v>
      </c>
      <c r="H129" s="229">
        <v>419</v>
      </c>
      <c r="I129" s="230"/>
      <c r="J129" s="230"/>
      <c r="K129" s="231">
        <f>ROUND(P129*H129,2)</f>
        <v>0</v>
      </c>
      <c r="L129" s="227" t="s">
        <v>198</v>
      </c>
      <c r="M129" s="45"/>
      <c r="N129" s="232" t="s">
        <v>1</v>
      </c>
      <c r="O129" s="233" t="s">
        <v>38</v>
      </c>
      <c r="P129" s="234">
        <f>I129+J129</f>
        <v>0</v>
      </c>
      <c r="Q129" s="234">
        <f>ROUND(I129*H129,2)</f>
        <v>0</v>
      </c>
      <c r="R129" s="234">
        <f>ROUND(J129*H129,2)</f>
        <v>0</v>
      </c>
      <c r="S129" s="92"/>
      <c r="T129" s="235">
        <f>S129*H129</f>
        <v>0</v>
      </c>
      <c r="U129" s="235">
        <v>0</v>
      </c>
      <c r="V129" s="235">
        <f>U129*H129</f>
        <v>0</v>
      </c>
      <c r="W129" s="235">
        <v>0</v>
      </c>
      <c r="X129" s="236">
        <f>W129*H129</f>
        <v>0</v>
      </c>
      <c r="Y129" s="39"/>
      <c r="Z129" s="39"/>
      <c r="AA129" s="39"/>
      <c r="AB129" s="39"/>
      <c r="AC129" s="39"/>
      <c r="AD129" s="39"/>
      <c r="AE129" s="39"/>
      <c r="AR129" s="237" t="s">
        <v>173</v>
      </c>
      <c r="AT129" s="237" t="s">
        <v>157</v>
      </c>
      <c r="AU129" s="237" t="s">
        <v>85</v>
      </c>
      <c r="AY129" s="18" t="s">
        <v>156</v>
      </c>
      <c r="BE129" s="238">
        <f>IF(O129="základní",K129,0)</f>
        <v>0</v>
      </c>
      <c r="BF129" s="238">
        <f>IF(O129="snížená",K129,0)</f>
        <v>0</v>
      </c>
      <c r="BG129" s="238">
        <f>IF(O129="zákl. přenesená",K129,0)</f>
        <v>0</v>
      </c>
      <c r="BH129" s="238">
        <f>IF(O129="sníž. přenesená",K129,0)</f>
        <v>0</v>
      </c>
      <c r="BI129" s="238">
        <f>IF(O129="nulová",K129,0)</f>
        <v>0</v>
      </c>
      <c r="BJ129" s="18" t="s">
        <v>83</v>
      </c>
      <c r="BK129" s="238">
        <f>ROUND(P129*H129,2)</f>
        <v>0</v>
      </c>
      <c r="BL129" s="18" t="s">
        <v>173</v>
      </c>
      <c r="BM129" s="237" t="s">
        <v>623</v>
      </c>
    </row>
    <row r="130" s="12" customFormat="1">
      <c r="A130" s="12"/>
      <c r="B130" s="239"/>
      <c r="C130" s="240"/>
      <c r="D130" s="241" t="s">
        <v>163</v>
      </c>
      <c r="E130" s="242" t="s">
        <v>1</v>
      </c>
      <c r="F130" s="243" t="s">
        <v>624</v>
      </c>
      <c r="G130" s="240"/>
      <c r="H130" s="244">
        <v>419</v>
      </c>
      <c r="I130" s="245"/>
      <c r="J130" s="245"/>
      <c r="K130" s="240"/>
      <c r="L130" s="240"/>
      <c r="M130" s="246"/>
      <c r="N130" s="247"/>
      <c r="O130" s="248"/>
      <c r="P130" s="248"/>
      <c r="Q130" s="248"/>
      <c r="R130" s="248"/>
      <c r="S130" s="248"/>
      <c r="T130" s="248"/>
      <c r="U130" s="248"/>
      <c r="V130" s="248"/>
      <c r="W130" s="248"/>
      <c r="X130" s="249"/>
      <c r="Y130" s="12"/>
      <c r="Z130" s="12"/>
      <c r="AA130" s="12"/>
      <c r="AB130" s="12"/>
      <c r="AC130" s="12"/>
      <c r="AD130" s="12"/>
      <c r="AE130" s="12"/>
      <c r="AT130" s="250" t="s">
        <v>163</v>
      </c>
      <c r="AU130" s="250" t="s">
        <v>85</v>
      </c>
      <c r="AV130" s="12" t="s">
        <v>85</v>
      </c>
      <c r="AW130" s="12" t="s">
        <v>5</v>
      </c>
      <c r="AX130" s="12" t="s">
        <v>83</v>
      </c>
      <c r="AY130" s="250" t="s">
        <v>156</v>
      </c>
    </row>
    <row r="131" s="2" customFormat="1" ht="24.15" customHeight="1">
      <c r="A131" s="39"/>
      <c r="B131" s="40"/>
      <c r="C131" s="225" t="s">
        <v>85</v>
      </c>
      <c r="D131" s="225" t="s">
        <v>157</v>
      </c>
      <c r="E131" s="226" t="s">
        <v>195</v>
      </c>
      <c r="F131" s="227" t="s">
        <v>196</v>
      </c>
      <c r="G131" s="228" t="s">
        <v>197</v>
      </c>
      <c r="H131" s="229">
        <v>32</v>
      </c>
      <c r="I131" s="230"/>
      <c r="J131" s="230"/>
      <c r="K131" s="231">
        <f>ROUND(P131*H131,2)</f>
        <v>0</v>
      </c>
      <c r="L131" s="227" t="s">
        <v>198</v>
      </c>
      <c r="M131" s="45"/>
      <c r="N131" s="232" t="s">
        <v>1</v>
      </c>
      <c r="O131" s="233" t="s">
        <v>38</v>
      </c>
      <c r="P131" s="234">
        <f>I131+J131</f>
        <v>0</v>
      </c>
      <c r="Q131" s="234">
        <f>ROUND(I131*H131,2)</f>
        <v>0</v>
      </c>
      <c r="R131" s="234">
        <f>ROUND(J131*H131,2)</f>
        <v>0</v>
      </c>
      <c r="S131" s="92"/>
      <c r="T131" s="235">
        <f>S131*H131</f>
        <v>0</v>
      </c>
      <c r="U131" s="235">
        <v>0</v>
      </c>
      <c r="V131" s="235">
        <f>U131*H131</f>
        <v>0</v>
      </c>
      <c r="W131" s="235">
        <v>0.26000000000000001</v>
      </c>
      <c r="X131" s="236">
        <f>W131*H131</f>
        <v>8.3200000000000003</v>
      </c>
      <c r="Y131" s="39"/>
      <c r="Z131" s="39"/>
      <c r="AA131" s="39"/>
      <c r="AB131" s="39"/>
      <c r="AC131" s="39"/>
      <c r="AD131" s="39"/>
      <c r="AE131" s="39"/>
      <c r="AR131" s="237" t="s">
        <v>173</v>
      </c>
      <c r="AT131" s="237" t="s">
        <v>157</v>
      </c>
      <c r="AU131" s="237" t="s">
        <v>85</v>
      </c>
      <c r="AY131" s="18" t="s">
        <v>156</v>
      </c>
      <c r="BE131" s="238">
        <f>IF(O131="základní",K131,0)</f>
        <v>0</v>
      </c>
      <c r="BF131" s="238">
        <f>IF(O131="snížená",K131,0)</f>
        <v>0</v>
      </c>
      <c r="BG131" s="238">
        <f>IF(O131="zákl. přenesená",K131,0)</f>
        <v>0</v>
      </c>
      <c r="BH131" s="238">
        <f>IF(O131="sníž. přenesená",K131,0)</f>
        <v>0</v>
      </c>
      <c r="BI131" s="238">
        <f>IF(O131="nulová",K131,0)</f>
        <v>0</v>
      </c>
      <c r="BJ131" s="18" t="s">
        <v>83</v>
      </c>
      <c r="BK131" s="238">
        <f>ROUND(P131*H131,2)</f>
        <v>0</v>
      </c>
      <c r="BL131" s="18" t="s">
        <v>173</v>
      </c>
      <c r="BM131" s="237" t="s">
        <v>625</v>
      </c>
    </row>
    <row r="132" s="12" customFormat="1">
      <c r="A132" s="12"/>
      <c r="B132" s="239"/>
      <c r="C132" s="240"/>
      <c r="D132" s="241" t="s">
        <v>163</v>
      </c>
      <c r="E132" s="242" t="s">
        <v>1</v>
      </c>
      <c r="F132" s="243" t="s">
        <v>371</v>
      </c>
      <c r="G132" s="240"/>
      <c r="H132" s="244">
        <v>32</v>
      </c>
      <c r="I132" s="245"/>
      <c r="J132" s="245"/>
      <c r="K132" s="240"/>
      <c r="L132" s="240"/>
      <c r="M132" s="246"/>
      <c r="N132" s="247"/>
      <c r="O132" s="248"/>
      <c r="P132" s="248"/>
      <c r="Q132" s="248"/>
      <c r="R132" s="248"/>
      <c r="S132" s="248"/>
      <c r="T132" s="248"/>
      <c r="U132" s="248"/>
      <c r="V132" s="248"/>
      <c r="W132" s="248"/>
      <c r="X132" s="249"/>
      <c r="Y132" s="12"/>
      <c r="Z132" s="12"/>
      <c r="AA132" s="12"/>
      <c r="AB132" s="12"/>
      <c r="AC132" s="12"/>
      <c r="AD132" s="12"/>
      <c r="AE132" s="12"/>
      <c r="AT132" s="250" t="s">
        <v>163</v>
      </c>
      <c r="AU132" s="250" t="s">
        <v>85</v>
      </c>
      <c r="AV132" s="12" t="s">
        <v>85</v>
      </c>
      <c r="AW132" s="12" t="s">
        <v>5</v>
      </c>
      <c r="AX132" s="12" t="s">
        <v>83</v>
      </c>
      <c r="AY132" s="250" t="s">
        <v>156</v>
      </c>
    </row>
    <row r="133" s="2" customFormat="1" ht="24.15" customHeight="1">
      <c r="A133" s="39"/>
      <c r="B133" s="40"/>
      <c r="C133" s="225" t="s">
        <v>564</v>
      </c>
      <c r="D133" s="225" t="s">
        <v>157</v>
      </c>
      <c r="E133" s="226" t="s">
        <v>626</v>
      </c>
      <c r="F133" s="227" t="s">
        <v>627</v>
      </c>
      <c r="G133" s="228" t="s">
        <v>197</v>
      </c>
      <c r="H133" s="229">
        <v>68</v>
      </c>
      <c r="I133" s="230"/>
      <c r="J133" s="230"/>
      <c r="K133" s="231">
        <f>ROUND(P133*H133,2)</f>
        <v>0</v>
      </c>
      <c r="L133" s="227" t="s">
        <v>198</v>
      </c>
      <c r="M133" s="45"/>
      <c r="N133" s="232" t="s">
        <v>1</v>
      </c>
      <c r="O133" s="233" t="s">
        <v>38</v>
      </c>
      <c r="P133" s="234">
        <f>I133+J133</f>
        <v>0</v>
      </c>
      <c r="Q133" s="234">
        <f>ROUND(I133*H133,2)</f>
        <v>0</v>
      </c>
      <c r="R133" s="234">
        <f>ROUND(J133*H133,2)</f>
        <v>0</v>
      </c>
      <c r="S133" s="92"/>
      <c r="T133" s="235">
        <f>S133*H133</f>
        <v>0</v>
      </c>
      <c r="U133" s="235">
        <v>0</v>
      </c>
      <c r="V133" s="235">
        <f>U133*H133</f>
        <v>0</v>
      </c>
      <c r="W133" s="235">
        <v>0.41699999999999998</v>
      </c>
      <c r="X133" s="236">
        <f>W133*H133</f>
        <v>28.355999999999998</v>
      </c>
      <c r="Y133" s="39"/>
      <c r="Z133" s="39"/>
      <c r="AA133" s="39"/>
      <c r="AB133" s="39"/>
      <c r="AC133" s="39"/>
      <c r="AD133" s="39"/>
      <c r="AE133" s="39"/>
      <c r="AR133" s="237" t="s">
        <v>173</v>
      </c>
      <c r="AT133" s="237" t="s">
        <v>157</v>
      </c>
      <c r="AU133" s="237" t="s">
        <v>85</v>
      </c>
      <c r="AY133" s="18" t="s">
        <v>156</v>
      </c>
      <c r="BE133" s="238">
        <f>IF(O133="základní",K133,0)</f>
        <v>0</v>
      </c>
      <c r="BF133" s="238">
        <f>IF(O133="snížená",K133,0)</f>
        <v>0</v>
      </c>
      <c r="BG133" s="238">
        <f>IF(O133="zákl. přenesená",K133,0)</f>
        <v>0</v>
      </c>
      <c r="BH133" s="238">
        <f>IF(O133="sníž. přenesená",K133,0)</f>
        <v>0</v>
      </c>
      <c r="BI133" s="238">
        <f>IF(O133="nulová",K133,0)</f>
        <v>0</v>
      </c>
      <c r="BJ133" s="18" t="s">
        <v>83</v>
      </c>
      <c r="BK133" s="238">
        <f>ROUND(P133*H133,2)</f>
        <v>0</v>
      </c>
      <c r="BL133" s="18" t="s">
        <v>173</v>
      </c>
      <c r="BM133" s="237" t="s">
        <v>628</v>
      </c>
    </row>
    <row r="134" s="12" customFormat="1">
      <c r="A134" s="12"/>
      <c r="B134" s="239"/>
      <c r="C134" s="240"/>
      <c r="D134" s="241" t="s">
        <v>163</v>
      </c>
      <c r="E134" s="242" t="s">
        <v>1</v>
      </c>
      <c r="F134" s="243" t="s">
        <v>629</v>
      </c>
      <c r="G134" s="240"/>
      <c r="H134" s="244">
        <v>68</v>
      </c>
      <c r="I134" s="245"/>
      <c r="J134" s="245"/>
      <c r="K134" s="240"/>
      <c r="L134" s="240"/>
      <c r="M134" s="246"/>
      <c r="N134" s="247"/>
      <c r="O134" s="248"/>
      <c r="P134" s="248"/>
      <c r="Q134" s="248"/>
      <c r="R134" s="248"/>
      <c r="S134" s="248"/>
      <c r="T134" s="248"/>
      <c r="U134" s="248"/>
      <c r="V134" s="248"/>
      <c r="W134" s="248"/>
      <c r="X134" s="249"/>
      <c r="Y134" s="12"/>
      <c r="Z134" s="12"/>
      <c r="AA134" s="12"/>
      <c r="AB134" s="12"/>
      <c r="AC134" s="12"/>
      <c r="AD134" s="12"/>
      <c r="AE134" s="12"/>
      <c r="AT134" s="250" t="s">
        <v>163</v>
      </c>
      <c r="AU134" s="250" t="s">
        <v>85</v>
      </c>
      <c r="AV134" s="12" t="s">
        <v>85</v>
      </c>
      <c r="AW134" s="12" t="s">
        <v>5</v>
      </c>
      <c r="AX134" s="12" t="s">
        <v>83</v>
      </c>
      <c r="AY134" s="250" t="s">
        <v>156</v>
      </c>
    </row>
    <row r="135" s="2" customFormat="1" ht="33" customHeight="1">
      <c r="A135" s="39"/>
      <c r="B135" s="40"/>
      <c r="C135" s="225" t="s">
        <v>630</v>
      </c>
      <c r="D135" s="225" t="s">
        <v>157</v>
      </c>
      <c r="E135" s="226" t="s">
        <v>216</v>
      </c>
      <c r="F135" s="227" t="s">
        <v>217</v>
      </c>
      <c r="G135" s="228" t="s">
        <v>197</v>
      </c>
      <c r="H135" s="229">
        <v>68</v>
      </c>
      <c r="I135" s="230"/>
      <c r="J135" s="230"/>
      <c r="K135" s="231">
        <f>ROUND(P135*H135,2)</f>
        <v>0</v>
      </c>
      <c r="L135" s="227" t="s">
        <v>218</v>
      </c>
      <c r="M135" s="45"/>
      <c r="N135" s="232" t="s">
        <v>1</v>
      </c>
      <c r="O135" s="233" t="s">
        <v>38</v>
      </c>
      <c r="P135" s="234">
        <f>I135+J135</f>
        <v>0</v>
      </c>
      <c r="Q135" s="234">
        <f>ROUND(I135*H135,2)</f>
        <v>0</v>
      </c>
      <c r="R135" s="234">
        <f>ROUND(J135*H135,2)</f>
        <v>0</v>
      </c>
      <c r="S135" s="92"/>
      <c r="T135" s="235">
        <f>S135*H135</f>
        <v>0</v>
      </c>
      <c r="U135" s="235">
        <v>0</v>
      </c>
      <c r="V135" s="235">
        <f>U135*H135</f>
        <v>0</v>
      </c>
      <c r="W135" s="235">
        <v>0.28999999999999998</v>
      </c>
      <c r="X135" s="236">
        <f>W135*H135</f>
        <v>19.719999999999999</v>
      </c>
      <c r="Y135" s="39"/>
      <c r="Z135" s="39"/>
      <c r="AA135" s="39"/>
      <c r="AB135" s="39"/>
      <c r="AC135" s="39"/>
      <c r="AD135" s="39"/>
      <c r="AE135" s="39"/>
      <c r="AR135" s="237" t="s">
        <v>173</v>
      </c>
      <c r="AT135" s="237" t="s">
        <v>157</v>
      </c>
      <c r="AU135" s="237" t="s">
        <v>85</v>
      </c>
      <c r="AY135" s="18" t="s">
        <v>156</v>
      </c>
      <c r="BE135" s="238">
        <f>IF(O135="základní",K135,0)</f>
        <v>0</v>
      </c>
      <c r="BF135" s="238">
        <f>IF(O135="snížená",K135,0)</f>
        <v>0</v>
      </c>
      <c r="BG135" s="238">
        <f>IF(O135="zákl. přenesená",K135,0)</f>
        <v>0</v>
      </c>
      <c r="BH135" s="238">
        <f>IF(O135="sníž. přenesená",K135,0)</f>
        <v>0</v>
      </c>
      <c r="BI135" s="238">
        <f>IF(O135="nulová",K135,0)</f>
        <v>0</v>
      </c>
      <c r="BJ135" s="18" t="s">
        <v>83</v>
      </c>
      <c r="BK135" s="238">
        <f>ROUND(P135*H135,2)</f>
        <v>0</v>
      </c>
      <c r="BL135" s="18" t="s">
        <v>173</v>
      </c>
      <c r="BM135" s="237" t="s">
        <v>631</v>
      </c>
    </row>
    <row r="136" s="12" customFormat="1">
      <c r="A136" s="12"/>
      <c r="B136" s="239"/>
      <c r="C136" s="240"/>
      <c r="D136" s="241" t="s">
        <v>163</v>
      </c>
      <c r="E136" s="242" t="s">
        <v>1</v>
      </c>
      <c r="F136" s="243" t="s">
        <v>497</v>
      </c>
      <c r="G136" s="240"/>
      <c r="H136" s="244">
        <v>68</v>
      </c>
      <c r="I136" s="245"/>
      <c r="J136" s="245"/>
      <c r="K136" s="240"/>
      <c r="L136" s="240"/>
      <c r="M136" s="246"/>
      <c r="N136" s="247"/>
      <c r="O136" s="248"/>
      <c r="P136" s="248"/>
      <c r="Q136" s="248"/>
      <c r="R136" s="248"/>
      <c r="S136" s="248"/>
      <c r="T136" s="248"/>
      <c r="U136" s="248"/>
      <c r="V136" s="248"/>
      <c r="W136" s="248"/>
      <c r="X136" s="249"/>
      <c r="Y136" s="12"/>
      <c r="Z136" s="12"/>
      <c r="AA136" s="12"/>
      <c r="AB136" s="12"/>
      <c r="AC136" s="12"/>
      <c r="AD136" s="12"/>
      <c r="AE136" s="12"/>
      <c r="AT136" s="250" t="s">
        <v>163</v>
      </c>
      <c r="AU136" s="250" t="s">
        <v>85</v>
      </c>
      <c r="AV136" s="12" t="s">
        <v>85</v>
      </c>
      <c r="AW136" s="12" t="s">
        <v>5</v>
      </c>
      <c r="AX136" s="12" t="s">
        <v>83</v>
      </c>
      <c r="AY136" s="250" t="s">
        <v>156</v>
      </c>
    </row>
    <row r="137" s="2" customFormat="1" ht="33" customHeight="1">
      <c r="A137" s="39"/>
      <c r="B137" s="40"/>
      <c r="C137" s="225" t="s">
        <v>260</v>
      </c>
      <c r="D137" s="225" t="s">
        <v>157</v>
      </c>
      <c r="E137" s="226" t="s">
        <v>221</v>
      </c>
      <c r="F137" s="227" t="s">
        <v>222</v>
      </c>
      <c r="G137" s="228" t="s">
        <v>197</v>
      </c>
      <c r="H137" s="229">
        <v>100</v>
      </c>
      <c r="I137" s="230"/>
      <c r="J137" s="230"/>
      <c r="K137" s="231">
        <f>ROUND(P137*H137,2)</f>
        <v>0</v>
      </c>
      <c r="L137" s="227" t="s">
        <v>198</v>
      </c>
      <c r="M137" s="45"/>
      <c r="N137" s="232" t="s">
        <v>1</v>
      </c>
      <c r="O137" s="233" t="s">
        <v>38</v>
      </c>
      <c r="P137" s="234">
        <f>I137+J137</f>
        <v>0</v>
      </c>
      <c r="Q137" s="234">
        <f>ROUND(I137*H137,2)</f>
        <v>0</v>
      </c>
      <c r="R137" s="234">
        <f>ROUND(J137*H137,2)</f>
        <v>0</v>
      </c>
      <c r="S137" s="92"/>
      <c r="T137" s="235">
        <f>S137*H137</f>
        <v>0</v>
      </c>
      <c r="U137" s="235">
        <v>0</v>
      </c>
      <c r="V137" s="235">
        <f>U137*H137</f>
        <v>0</v>
      </c>
      <c r="W137" s="235">
        <v>0.44</v>
      </c>
      <c r="X137" s="236">
        <f>W137*H137</f>
        <v>44</v>
      </c>
      <c r="Y137" s="39"/>
      <c r="Z137" s="39"/>
      <c r="AA137" s="39"/>
      <c r="AB137" s="39"/>
      <c r="AC137" s="39"/>
      <c r="AD137" s="39"/>
      <c r="AE137" s="39"/>
      <c r="AR137" s="237" t="s">
        <v>173</v>
      </c>
      <c r="AT137" s="237" t="s">
        <v>157</v>
      </c>
      <c r="AU137" s="237" t="s">
        <v>85</v>
      </c>
      <c r="AY137" s="18" t="s">
        <v>156</v>
      </c>
      <c r="BE137" s="238">
        <f>IF(O137="základní",K137,0)</f>
        <v>0</v>
      </c>
      <c r="BF137" s="238">
        <f>IF(O137="snížená",K137,0)</f>
        <v>0</v>
      </c>
      <c r="BG137" s="238">
        <f>IF(O137="zákl. přenesená",K137,0)</f>
        <v>0</v>
      </c>
      <c r="BH137" s="238">
        <f>IF(O137="sníž. přenesená",K137,0)</f>
        <v>0</v>
      </c>
      <c r="BI137" s="238">
        <f>IF(O137="nulová",K137,0)</f>
        <v>0</v>
      </c>
      <c r="BJ137" s="18" t="s">
        <v>83</v>
      </c>
      <c r="BK137" s="238">
        <f>ROUND(P137*H137,2)</f>
        <v>0</v>
      </c>
      <c r="BL137" s="18" t="s">
        <v>173</v>
      </c>
      <c r="BM137" s="237" t="s">
        <v>632</v>
      </c>
    </row>
    <row r="138" s="12" customFormat="1">
      <c r="A138" s="12"/>
      <c r="B138" s="239"/>
      <c r="C138" s="240"/>
      <c r="D138" s="241" t="s">
        <v>163</v>
      </c>
      <c r="E138" s="242" t="s">
        <v>1</v>
      </c>
      <c r="F138" s="243" t="s">
        <v>633</v>
      </c>
      <c r="G138" s="240"/>
      <c r="H138" s="244">
        <v>100</v>
      </c>
      <c r="I138" s="245"/>
      <c r="J138" s="245"/>
      <c r="K138" s="240"/>
      <c r="L138" s="240"/>
      <c r="M138" s="246"/>
      <c r="N138" s="247"/>
      <c r="O138" s="248"/>
      <c r="P138" s="248"/>
      <c r="Q138" s="248"/>
      <c r="R138" s="248"/>
      <c r="S138" s="248"/>
      <c r="T138" s="248"/>
      <c r="U138" s="248"/>
      <c r="V138" s="248"/>
      <c r="W138" s="248"/>
      <c r="X138" s="249"/>
      <c r="Y138" s="12"/>
      <c r="Z138" s="12"/>
      <c r="AA138" s="12"/>
      <c r="AB138" s="12"/>
      <c r="AC138" s="12"/>
      <c r="AD138" s="12"/>
      <c r="AE138" s="12"/>
      <c r="AT138" s="250" t="s">
        <v>163</v>
      </c>
      <c r="AU138" s="250" t="s">
        <v>85</v>
      </c>
      <c r="AV138" s="12" t="s">
        <v>85</v>
      </c>
      <c r="AW138" s="12" t="s">
        <v>5</v>
      </c>
      <c r="AX138" s="12" t="s">
        <v>83</v>
      </c>
      <c r="AY138" s="250" t="s">
        <v>156</v>
      </c>
    </row>
    <row r="139" s="2" customFormat="1" ht="24.15" customHeight="1">
      <c r="A139" s="39"/>
      <c r="B139" s="40"/>
      <c r="C139" s="225" t="s">
        <v>255</v>
      </c>
      <c r="D139" s="225" t="s">
        <v>157</v>
      </c>
      <c r="E139" s="226" t="s">
        <v>634</v>
      </c>
      <c r="F139" s="227" t="s">
        <v>635</v>
      </c>
      <c r="G139" s="228" t="s">
        <v>197</v>
      </c>
      <c r="H139" s="229">
        <v>96.5</v>
      </c>
      <c r="I139" s="230"/>
      <c r="J139" s="230"/>
      <c r="K139" s="231">
        <f>ROUND(P139*H139,2)</f>
        <v>0</v>
      </c>
      <c r="L139" s="227" t="s">
        <v>198</v>
      </c>
      <c r="M139" s="45"/>
      <c r="N139" s="232" t="s">
        <v>1</v>
      </c>
      <c r="O139" s="233" t="s">
        <v>38</v>
      </c>
      <c r="P139" s="234">
        <f>I139+J139</f>
        <v>0</v>
      </c>
      <c r="Q139" s="234">
        <f>ROUND(I139*H139,2)</f>
        <v>0</v>
      </c>
      <c r="R139" s="234">
        <f>ROUND(J139*H139,2)</f>
        <v>0</v>
      </c>
      <c r="S139" s="92"/>
      <c r="T139" s="235">
        <f>S139*H139</f>
        <v>0</v>
      </c>
      <c r="U139" s="235">
        <v>3.0000000000000001E-05</v>
      </c>
      <c r="V139" s="235">
        <f>U139*H139</f>
        <v>0.002895</v>
      </c>
      <c r="W139" s="235">
        <v>0.23000000000000001</v>
      </c>
      <c r="X139" s="236">
        <f>W139*H139</f>
        <v>22.195</v>
      </c>
      <c r="Y139" s="39"/>
      <c r="Z139" s="39"/>
      <c r="AA139" s="39"/>
      <c r="AB139" s="39"/>
      <c r="AC139" s="39"/>
      <c r="AD139" s="39"/>
      <c r="AE139" s="39"/>
      <c r="AR139" s="237" t="s">
        <v>173</v>
      </c>
      <c r="AT139" s="237" t="s">
        <v>157</v>
      </c>
      <c r="AU139" s="237" t="s">
        <v>85</v>
      </c>
      <c r="AY139" s="18" t="s">
        <v>156</v>
      </c>
      <c r="BE139" s="238">
        <f>IF(O139="základní",K139,0)</f>
        <v>0</v>
      </c>
      <c r="BF139" s="238">
        <f>IF(O139="snížená",K139,0)</f>
        <v>0</v>
      </c>
      <c r="BG139" s="238">
        <f>IF(O139="zákl. přenesená",K139,0)</f>
        <v>0</v>
      </c>
      <c r="BH139" s="238">
        <f>IF(O139="sníž. přenesená",K139,0)</f>
        <v>0</v>
      </c>
      <c r="BI139" s="238">
        <f>IF(O139="nulová",K139,0)</f>
        <v>0</v>
      </c>
      <c r="BJ139" s="18" t="s">
        <v>83</v>
      </c>
      <c r="BK139" s="238">
        <f>ROUND(P139*H139,2)</f>
        <v>0</v>
      </c>
      <c r="BL139" s="18" t="s">
        <v>173</v>
      </c>
      <c r="BM139" s="237" t="s">
        <v>636</v>
      </c>
    </row>
    <row r="140" s="12" customFormat="1">
      <c r="A140" s="12"/>
      <c r="B140" s="239"/>
      <c r="C140" s="240"/>
      <c r="D140" s="241" t="s">
        <v>163</v>
      </c>
      <c r="E140" s="242" t="s">
        <v>1</v>
      </c>
      <c r="F140" s="243" t="s">
        <v>637</v>
      </c>
      <c r="G140" s="240"/>
      <c r="H140" s="244">
        <v>96.5</v>
      </c>
      <c r="I140" s="245"/>
      <c r="J140" s="245"/>
      <c r="K140" s="240"/>
      <c r="L140" s="240"/>
      <c r="M140" s="246"/>
      <c r="N140" s="247"/>
      <c r="O140" s="248"/>
      <c r="P140" s="248"/>
      <c r="Q140" s="248"/>
      <c r="R140" s="248"/>
      <c r="S140" s="248"/>
      <c r="T140" s="248"/>
      <c r="U140" s="248"/>
      <c r="V140" s="248"/>
      <c r="W140" s="248"/>
      <c r="X140" s="249"/>
      <c r="Y140" s="12"/>
      <c r="Z140" s="12"/>
      <c r="AA140" s="12"/>
      <c r="AB140" s="12"/>
      <c r="AC140" s="12"/>
      <c r="AD140" s="12"/>
      <c r="AE140" s="12"/>
      <c r="AT140" s="250" t="s">
        <v>163</v>
      </c>
      <c r="AU140" s="250" t="s">
        <v>85</v>
      </c>
      <c r="AV140" s="12" t="s">
        <v>85</v>
      </c>
      <c r="AW140" s="12" t="s">
        <v>5</v>
      </c>
      <c r="AX140" s="12" t="s">
        <v>83</v>
      </c>
      <c r="AY140" s="250" t="s">
        <v>156</v>
      </c>
    </row>
    <row r="141" s="2" customFormat="1" ht="24.15" customHeight="1">
      <c r="A141" s="39"/>
      <c r="B141" s="40"/>
      <c r="C141" s="225" t="s">
        <v>240</v>
      </c>
      <c r="D141" s="225" t="s">
        <v>157</v>
      </c>
      <c r="E141" s="226" t="s">
        <v>230</v>
      </c>
      <c r="F141" s="227" t="s">
        <v>231</v>
      </c>
      <c r="G141" s="228" t="s">
        <v>227</v>
      </c>
      <c r="H141" s="229">
        <v>215</v>
      </c>
      <c r="I141" s="230"/>
      <c r="J141" s="230"/>
      <c r="K141" s="231">
        <f>ROUND(P141*H141,2)</f>
        <v>0</v>
      </c>
      <c r="L141" s="227" t="s">
        <v>198</v>
      </c>
      <c r="M141" s="45"/>
      <c r="N141" s="232" t="s">
        <v>1</v>
      </c>
      <c r="O141" s="233" t="s">
        <v>38</v>
      </c>
      <c r="P141" s="234">
        <f>I141+J141</f>
        <v>0</v>
      </c>
      <c r="Q141" s="234">
        <f>ROUND(I141*H141,2)</f>
        <v>0</v>
      </c>
      <c r="R141" s="234">
        <f>ROUND(J141*H141,2)</f>
        <v>0</v>
      </c>
      <c r="S141" s="92"/>
      <c r="T141" s="235">
        <f>S141*H141</f>
        <v>0</v>
      </c>
      <c r="U141" s="235">
        <v>0</v>
      </c>
      <c r="V141" s="235">
        <f>U141*H141</f>
        <v>0</v>
      </c>
      <c r="W141" s="235">
        <v>0.20499999999999999</v>
      </c>
      <c r="X141" s="236">
        <f>W141*H141</f>
        <v>44.074999999999996</v>
      </c>
      <c r="Y141" s="39"/>
      <c r="Z141" s="39"/>
      <c r="AA141" s="39"/>
      <c r="AB141" s="39"/>
      <c r="AC141" s="39"/>
      <c r="AD141" s="39"/>
      <c r="AE141" s="39"/>
      <c r="AR141" s="237" t="s">
        <v>173</v>
      </c>
      <c r="AT141" s="237" t="s">
        <v>157</v>
      </c>
      <c r="AU141" s="237" t="s">
        <v>85</v>
      </c>
      <c r="AY141" s="18" t="s">
        <v>156</v>
      </c>
      <c r="BE141" s="238">
        <f>IF(O141="základní",K141,0)</f>
        <v>0</v>
      </c>
      <c r="BF141" s="238">
        <f>IF(O141="snížená",K141,0)</f>
        <v>0</v>
      </c>
      <c r="BG141" s="238">
        <f>IF(O141="zákl. přenesená",K141,0)</f>
        <v>0</v>
      </c>
      <c r="BH141" s="238">
        <f>IF(O141="sníž. přenesená",K141,0)</f>
        <v>0</v>
      </c>
      <c r="BI141" s="238">
        <f>IF(O141="nulová",K141,0)</f>
        <v>0</v>
      </c>
      <c r="BJ141" s="18" t="s">
        <v>83</v>
      </c>
      <c r="BK141" s="238">
        <f>ROUND(P141*H141,2)</f>
        <v>0</v>
      </c>
      <c r="BL141" s="18" t="s">
        <v>173</v>
      </c>
      <c r="BM141" s="237" t="s">
        <v>638</v>
      </c>
    </row>
    <row r="142" s="12" customFormat="1">
      <c r="A142" s="12"/>
      <c r="B142" s="239"/>
      <c r="C142" s="240"/>
      <c r="D142" s="241" t="s">
        <v>163</v>
      </c>
      <c r="E142" s="242" t="s">
        <v>1</v>
      </c>
      <c r="F142" s="243" t="s">
        <v>639</v>
      </c>
      <c r="G142" s="240"/>
      <c r="H142" s="244">
        <v>215</v>
      </c>
      <c r="I142" s="245"/>
      <c r="J142" s="245"/>
      <c r="K142" s="240"/>
      <c r="L142" s="240"/>
      <c r="M142" s="246"/>
      <c r="N142" s="247"/>
      <c r="O142" s="248"/>
      <c r="P142" s="248"/>
      <c r="Q142" s="248"/>
      <c r="R142" s="248"/>
      <c r="S142" s="248"/>
      <c r="T142" s="248"/>
      <c r="U142" s="248"/>
      <c r="V142" s="248"/>
      <c r="W142" s="248"/>
      <c r="X142" s="249"/>
      <c r="Y142" s="12"/>
      <c r="Z142" s="12"/>
      <c r="AA142" s="12"/>
      <c r="AB142" s="12"/>
      <c r="AC142" s="12"/>
      <c r="AD142" s="12"/>
      <c r="AE142" s="12"/>
      <c r="AT142" s="250" t="s">
        <v>163</v>
      </c>
      <c r="AU142" s="250" t="s">
        <v>85</v>
      </c>
      <c r="AV142" s="12" t="s">
        <v>85</v>
      </c>
      <c r="AW142" s="12" t="s">
        <v>5</v>
      </c>
      <c r="AX142" s="12" t="s">
        <v>83</v>
      </c>
      <c r="AY142" s="250" t="s">
        <v>156</v>
      </c>
    </row>
    <row r="143" s="2" customFormat="1" ht="37.8" customHeight="1">
      <c r="A143" s="39"/>
      <c r="B143" s="40"/>
      <c r="C143" s="225" t="s">
        <v>206</v>
      </c>
      <c r="D143" s="225" t="s">
        <v>157</v>
      </c>
      <c r="E143" s="226" t="s">
        <v>251</v>
      </c>
      <c r="F143" s="227" t="s">
        <v>252</v>
      </c>
      <c r="G143" s="228" t="s">
        <v>237</v>
      </c>
      <c r="H143" s="229">
        <v>104.75</v>
      </c>
      <c r="I143" s="230"/>
      <c r="J143" s="230"/>
      <c r="K143" s="231">
        <f>ROUND(P143*H143,2)</f>
        <v>0</v>
      </c>
      <c r="L143" s="227" t="s">
        <v>198</v>
      </c>
      <c r="M143" s="45"/>
      <c r="N143" s="232" t="s">
        <v>1</v>
      </c>
      <c r="O143" s="233" t="s">
        <v>38</v>
      </c>
      <c r="P143" s="234">
        <f>I143+J143</f>
        <v>0</v>
      </c>
      <c r="Q143" s="234">
        <f>ROUND(I143*H143,2)</f>
        <v>0</v>
      </c>
      <c r="R143" s="234">
        <f>ROUND(J143*H143,2)</f>
        <v>0</v>
      </c>
      <c r="S143" s="92"/>
      <c r="T143" s="235">
        <f>S143*H143</f>
        <v>0</v>
      </c>
      <c r="U143" s="235">
        <v>0</v>
      </c>
      <c r="V143" s="235">
        <f>U143*H143</f>
        <v>0</v>
      </c>
      <c r="W143" s="235">
        <v>0</v>
      </c>
      <c r="X143" s="236">
        <f>W143*H143</f>
        <v>0</v>
      </c>
      <c r="Y143" s="39"/>
      <c r="Z143" s="39"/>
      <c r="AA143" s="39"/>
      <c r="AB143" s="39"/>
      <c r="AC143" s="39"/>
      <c r="AD143" s="39"/>
      <c r="AE143" s="39"/>
      <c r="AR143" s="237" t="s">
        <v>173</v>
      </c>
      <c r="AT143" s="237" t="s">
        <v>157</v>
      </c>
      <c r="AU143" s="237" t="s">
        <v>85</v>
      </c>
      <c r="AY143" s="18" t="s">
        <v>156</v>
      </c>
      <c r="BE143" s="238">
        <f>IF(O143="základní",K143,0)</f>
        <v>0</v>
      </c>
      <c r="BF143" s="238">
        <f>IF(O143="snížená",K143,0)</f>
        <v>0</v>
      </c>
      <c r="BG143" s="238">
        <f>IF(O143="zákl. přenesená",K143,0)</f>
        <v>0</v>
      </c>
      <c r="BH143" s="238">
        <f>IF(O143="sníž. přenesená",K143,0)</f>
        <v>0</v>
      </c>
      <c r="BI143" s="238">
        <f>IF(O143="nulová",K143,0)</f>
        <v>0</v>
      </c>
      <c r="BJ143" s="18" t="s">
        <v>83</v>
      </c>
      <c r="BK143" s="238">
        <f>ROUND(P143*H143,2)</f>
        <v>0</v>
      </c>
      <c r="BL143" s="18" t="s">
        <v>173</v>
      </c>
      <c r="BM143" s="237" t="s">
        <v>640</v>
      </c>
    </row>
    <row r="144" s="12" customFormat="1">
      <c r="A144" s="12"/>
      <c r="B144" s="239"/>
      <c r="C144" s="240"/>
      <c r="D144" s="241" t="s">
        <v>163</v>
      </c>
      <c r="E144" s="242" t="s">
        <v>1</v>
      </c>
      <c r="F144" s="243" t="s">
        <v>641</v>
      </c>
      <c r="G144" s="240"/>
      <c r="H144" s="244">
        <v>104.75</v>
      </c>
      <c r="I144" s="245"/>
      <c r="J144" s="245"/>
      <c r="K144" s="240"/>
      <c r="L144" s="240"/>
      <c r="M144" s="246"/>
      <c r="N144" s="247"/>
      <c r="O144" s="248"/>
      <c r="P144" s="248"/>
      <c r="Q144" s="248"/>
      <c r="R144" s="248"/>
      <c r="S144" s="248"/>
      <c r="T144" s="248"/>
      <c r="U144" s="248"/>
      <c r="V144" s="248"/>
      <c r="W144" s="248"/>
      <c r="X144" s="249"/>
      <c r="Y144" s="12"/>
      <c r="Z144" s="12"/>
      <c r="AA144" s="12"/>
      <c r="AB144" s="12"/>
      <c r="AC144" s="12"/>
      <c r="AD144" s="12"/>
      <c r="AE144" s="12"/>
      <c r="AT144" s="250" t="s">
        <v>163</v>
      </c>
      <c r="AU144" s="250" t="s">
        <v>85</v>
      </c>
      <c r="AV144" s="12" t="s">
        <v>85</v>
      </c>
      <c r="AW144" s="12" t="s">
        <v>5</v>
      </c>
      <c r="AX144" s="12" t="s">
        <v>83</v>
      </c>
      <c r="AY144" s="250" t="s">
        <v>156</v>
      </c>
    </row>
    <row r="145" s="2" customFormat="1" ht="37.8" customHeight="1">
      <c r="A145" s="39"/>
      <c r="B145" s="40"/>
      <c r="C145" s="225" t="s">
        <v>201</v>
      </c>
      <c r="D145" s="225" t="s">
        <v>157</v>
      </c>
      <c r="E145" s="226" t="s">
        <v>261</v>
      </c>
      <c r="F145" s="227" t="s">
        <v>262</v>
      </c>
      <c r="G145" s="228" t="s">
        <v>237</v>
      </c>
      <c r="H145" s="229">
        <v>104.75</v>
      </c>
      <c r="I145" s="230"/>
      <c r="J145" s="230"/>
      <c r="K145" s="231">
        <f>ROUND(P145*H145,2)</f>
        <v>0</v>
      </c>
      <c r="L145" s="227" t="s">
        <v>263</v>
      </c>
      <c r="M145" s="45"/>
      <c r="N145" s="232" t="s">
        <v>1</v>
      </c>
      <c r="O145" s="233" t="s">
        <v>38</v>
      </c>
      <c r="P145" s="234">
        <f>I145+J145</f>
        <v>0</v>
      </c>
      <c r="Q145" s="234">
        <f>ROUND(I145*H145,2)</f>
        <v>0</v>
      </c>
      <c r="R145" s="234">
        <f>ROUND(J145*H145,2)</f>
        <v>0</v>
      </c>
      <c r="S145" s="92"/>
      <c r="T145" s="235">
        <f>S145*H145</f>
        <v>0</v>
      </c>
      <c r="U145" s="235">
        <v>0</v>
      </c>
      <c r="V145" s="235">
        <f>U145*H145</f>
        <v>0</v>
      </c>
      <c r="W145" s="235">
        <v>0</v>
      </c>
      <c r="X145" s="236">
        <f>W145*H145</f>
        <v>0</v>
      </c>
      <c r="Y145" s="39"/>
      <c r="Z145" s="39"/>
      <c r="AA145" s="39"/>
      <c r="AB145" s="39"/>
      <c r="AC145" s="39"/>
      <c r="AD145" s="39"/>
      <c r="AE145" s="39"/>
      <c r="AR145" s="237" t="s">
        <v>173</v>
      </c>
      <c r="AT145" s="237" t="s">
        <v>157</v>
      </c>
      <c r="AU145" s="237" t="s">
        <v>85</v>
      </c>
      <c r="AY145" s="18" t="s">
        <v>156</v>
      </c>
      <c r="BE145" s="238">
        <f>IF(O145="základní",K145,0)</f>
        <v>0</v>
      </c>
      <c r="BF145" s="238">
        <f>IF(O145="snížená",K145,0)</f>
        <v>0</v>
      </c>
      <c r="BG145" s="238">
        <f>IF(O145="zákl. přenesená",K145,0)</f>
        <v>0</v>
      </c>
      <c r="BH145" s="238">
        <f>IF(O145="sníž. přenesená",K145,0)</f>
        <v>0</v>
      </c>
      <c r="BI145" s="238">
        <f>IF(O145="nulová",K145,0)</f>
        <v>0</v>
      </c>
      <c r="BJ145" s="18" t="s">
        <v>83</v>
      </c>
      <c r="BK145" s="238">
        <f>ROUND(P145*H145,2)</f>
        <v>0</v>
      </c>
      <c r="BL145" s="18" t="s">
        <v>173</v>
      </c>
      <c r="BM145" s="237" t="s">
        <v>642</v>
      </c>
    </row>
    <row r="146" s="12" customFormat="1">
      <c r="A146" s="12"/>
      <c r="B146" s="239"/>
      <c r="C146" s="240"/>
      <c r="D146" s="241" t="s">
        <v>163</v>
      </c>
      <c r="E146" s="242" t="s">
        <v>1</v>
      </c>
      <c r="F146" s="243" t="s">
        <v>641</v>
      </c>
      <c r="G146" s="240"/>
      <c r="H146" s="244">
        <v>104.75</v>
      </c>
      <c r="I146" s="245"/>
      <c r="J146" s="245"/>
      <c r="K146" s="240"/>
      <c r="L146" s="240"/>
      <c r="M146" s="246"/>
      <c r="N146" s="247"/>
      <c r="O146" s="248"/>
      <c r="P146" s="248"/>
      <c r="Q146" s="248"/>
      <c r="R146" s="248"/>
      <c r="S146" s="248"/>
      <c r="T146" s="248"/>
      <c r="U146" s="248"/>
      <c r="V146" s="248"/>
      <c r="W146" s="248"/>
      <c r="X146" s="249"/>
      <c r="Y146" s="12"/>
      <c r="Z146" s="12"/>
      <c r="AA146" s="12"/>
      <c r="AB146" s="12"/>
      <c r="AC146" s="12"/>
      <c r="AD146" s="12"/>
      <c r="AE146" s="12"/>
      <c r="AT146" s="250" t="s">
        <v>163</v>
      </c>
      <c r="AU146" s="250" t="s">
        <v>85</v>
      </c>
      <c r="AV146" s="12" t="s">
        <v>85</v>
      </c>
      <c r="AW146" s="12" t="s">
        <v>5</v>
      </c>
      <c r="AX146" s="12" t="s">
        <v>83</v>
      </c>
      <c r="AY146" s="250" t="s">
        <v>156</v>
      </c>
    </row>
    <row r="147" s="2" customFormat="1" ht="37.8" customHeight="1">
      <c r="A147" s="39"/>
      <c r="B147" s="40"/>
      <c r="C147" s="225" t="s">
        <v>643</v>
      </c>
      <c r="D147" s="225" t="s">
        <v>157</v>
      </c>
      <c r="E147" s="226" t="s">
        <v>267</v>
      </c>
      <c r="F147" s="227" t="s">
        <v>268</v>
      </c>
      <c r="G147" s="228" t="s">
        <v>237</v>
      </c>
      <c r="H147" s="229">
        <v>104.75</v>
      </c>
      <c r="I147" s="230"/>
      <c r="J147" s="230"/>
      <c r="K147" s="231">
        <f>ROUND(P147*H147,2)</f>
        <v>0</v>
      </c>
      <c r="L147" s="227" t="s">
        <v>263</v>
      </c>
      <c r="M147" s="45"/>
      <c r="N147" s="232" t="s">
        <v>1</v>
      </c>
      <c r="O147" s="233" t="s">
        <v>38</v>
      </c>
      <c r="P147" s="234">
        <f>I147+J147</f>
        <v>0</v>
      </c>
      <c r="Q147" s="234">
        <f>ROUND(I147*H147,2)</f>
        <v>0</v>
      </c>
      <c r="R147" s="234">
        <f>ROUND(J147*H147,2)</f>
        <v>0</v>
      </c>
      <c r="S147" s="92"/>
      <c r="T147" s="235">
        <f>S147*H147</f>
        <v>0</v>
      </c>
      <c r="U147" s="235">
        <v>0</v>
      </c>
      <c r="V147" s="235">
        <f>U147*H147</f>
        <v>0</v>
      </c>
      <c r="W147" s="235">
        <v>0</v>
      </c>
      <c r="X147" s="236">
        <f>W147*H147</f>
        <v>0</v>
      </c>
      <c r="Y147" s="39"/>
      <c r="Z147" s="39"/>
      <c r="AA147" s="39"/>
      <c r="AB147" s="39"/>
      <c r="AC147" s="39"/>
      <c r="AD147" s="39"/>
      <c r="AE147" s="39"/>
      <c r="AR147" s="237" t="s">
        <v>173</v>
      </c>
      <c r="AT147" s="237" t="s">
        <v>157</v>
      </c>
      <c r="AU147" s="237" t="s">
        <v>85</v>
      </c>
      <c r="AY147" s="18" t="s">
        <v>156</v>
      </c>
      <c r="BE147" s="238">
        <f>IF(O147="základní",K147,0)</f>
        <v>0</v>
      </c>
      <c r="BF147" s="238">
        <f>IF(O147="snížená",K147,0)</f>
        <v>0</v>
      </c>
      <c r="BG147" s="238">
        <f>IF(O147="zákl. přenesená",K147,0)</f>
        <v>0</v>
      </c>
      <c r="BH147" s="238">
        <f>IF(O147="sníž. přenesená",K147,0)</f>
        <v>0</v>
      </c>
      <c r="BI147" s="238">
        <f>IF(O147="nulová",K147,0)</f>
        <v>0</v>
      </c>
      <c r="BJ147" s="18" t="s">
        <v>83</v>
      </c>
      <c r="BK147" s="238">
        <f>ROUND(P147*H147,2)</f>
        <v>0</v>
      </c>
      <c r="BL147" s="18" t="s">
        <v>173</v>
      </c>
      <c r="BM147" s="237" t="s">
        <v>644</v>
      </c>
    </row>
    <row r="148" s="12" customFormat="1">
      <c r="A148" s="12"/>
      <c r="B148" s="239"/>
      <c r="C148" s="240"/>
      <c r="D148" s="241" t="s">
        <v>163</v>
      </c>
      <c r="E148" s="242" t="s">
        <v>1</v>
      </c>
      <c r="F148" s="243" t="s">
        <v>641</v>
      </c>
      <c r="G148" s="240"/>
      <c r="H148" s="244">
        <v>104.75</v>
      </c>
      <c r="I148" s="245"/>
      <c r="J148" s="245"/>
      <c r="K148" s="240"/>
      <c r="L148" s="240"/>
      <c r="M148" s="246"/>
      <c r="N148" s="247"/>
      <c r="O148" s="248"/>
      <c r="P148" s="248"/>
      <c r="Q148" s="248"/>
      <c r="R148" s="248"/>
      <c r="S148" s="248"/>
      <c r="T148" s="248"/>
      <c r="U148" s="248"/>
      <c r="V148" s="248"/>
      <c r="W148" s="248"/>
      <c r="X148" s="249"/>
      <c r="Y148" s="12"/>
      <c r="Z148" s="12"/>
      <c r="AA148" s="12"/>
      <c r="AB148" s="12"/>
      <c r="AC148" s="12"/>
      <c r="AD148" s="12"/>
      <c r="AE148" s="12"/>
      <c r="AT148" s="250" t="s">
        <v>163</v>
      </c>
      <c r="AU148" s="250" t="s">
        <v>85</v>
      </c>
      <c r="AV148" s="12" t="s">
        <v>85</v>
      </c>
      <c r="AW148" s="12" t="s">
        <v>5</v>
      </c>
      <c r="AX148" s="12" t="s">
        <v>83</v>
      </c>
      <c r="AY148" s="250" t="s">
        <v>156</v>
      </c>
    </row>
    <row r="149" s="2" customFormat="1" ht="33" customHeight="1">
      <c r="A149" s="39"/>
      <c r="B149" s="40"/>
      <c r="C149" s="225" t="s">
        <v>200</v>
      </c>
      <c r="D149" s="225" t="s">
        <v>157</v>
      </c>
      <c r="E149" s="226" t="s">
        <v>272</v>
      </c>
      <c r="F149" s="227" t="s">
        <v>273</v>
      </c>
      <c r="G149" s="228" t="s">
        <v>274</v>
      </c>
      <c r="H149" s="229">
        <v>252.27000000000001</v>
      </c>
      <c r="I149" s="230"/>
      <c r="J149" s="230"/>
      <c r="K149" s="231">
        <f>ROUND(P149*H149,2)</f>
        <v>0</v>
      </c>
      <c r="L149" s="227" t="s">
        <v>263</v>
      </c>
      <c r="M149" s="45"/>
      <c r="N149" s="232" t="s">
        <v>1</v>
      </c>
      <c r="O149" s="233" t="s">
        <v>38</v>
      </c>
      <c r="P149" s="234">
        <f>I149+J149</f>
        <v>0</v>
      </c>
      <c r="Q149" s="234">
        <f>ROUND(I149*H149,2)</f>
        <v>0</v>
      </c>
      <c r="R149" s="234">
        <f>ROUND(J149*H149,2)</f>
        <v>0</v>
      </c>
      <c r="S149" s="92"/>
      <c r="T149" s="235">
        <f>S149*H149</f>
        <v>0</v>
      </c>
      <c r="U149" s="235">
        <v>0</v>
      </c>
      <c r="V149" s="235">
        <f>U149*H149</f>
        <v>0</v>
      </c>
      <c r="W149" s="235">
        <v>0</v>
      </c>
      <c r="X149" s="236">
        <f>W149*H149</f>
        <v>0</v>
      </c>
      <c r="Y149" s="39"/>
      <c r="Z149" s="39"/>
      <c r="AA149" s="39"/>
      <c r="AB149" s="39"/>
      <c r="AC149" s="39"/>
      <c r="AD149" s="39"/>
      <c r="AE149" s="39"/>
      <c r="AR149" s="237" t="s">
        <v>173</v>
      </c>
      <c r="AT149" s="237" t="s">
        <v>157</v>
      </c>
      <c r="AU149" s="237" t="s">
        <v>85</v>
      </c>
      <c r="AY149" s="18" t="s">
        <v>156</v>
      </c>
      <c r="BE149" s="238">
        <f>IF(O149="základní",K149,0)</f>
        <v>0</v>
      </c>
      <c r="BF149" s="238">
        <f>IF(O149="snížená",K149,0)</f>
        <v>0</v>
      </c>
      <c r="BG149" s="238">
        <f>IF(O149="zákl. přenesená",K149,0)</f>
        <v>0</v>
      </c>
      <c r="BH149" s="238">
        <f>IF(O149="sníž. přenesená",K149,0)</f>
        <v>0</v>
      </c>
      <c r="BI149" s="238">
        <f>IF(O149="nulová",K149,0)</f>
        <v>0</v>
      </c>
      <c r="BJ149" s="18" t="s">
        <v>83</v>
      </c>
      <c r="BK149" s="238">
        <f>ROUND(P149*H149,2)</f>
        <v>0</v>
      </c>
      <c r="BL149" s="18" t="s">
        <v>173</v>
      </c>
      <c r="BM149" s="237" t="s">
        <v>645</v>
      </c>
    </row>
    <row r="150" s="12" customFormat="1">
      <c r="A150" s="12"/>
      <c r="B150" s="239"/>
      <c r="C150" s="240"/>
      <c r="D150" s="241" t="s">
        <v>163</v>
      </c>
      <c r="E150" s="242" t="s">
        <v>1</v>
      </c>
      <c r="F150" s="243" t="s">
        <v>646</v>
      </c>
      <c r="G150" s="240"/>
      <c r="H150" s="244">
        <v>252.27000000000001</v>
      </c>
      <c r="I150" s="245"/>
      <c r="J150" s="245"/>
      <c r="K150" s="240"/>
      <c r="L150" s="240"/>
      <c r="M150" s="246"/>
      <c r="N150" s="247"/>
      <c r="O150" s="248"/>
      <c r="P150" s="248"/>
      <c r="Q150" s="248"/>
      <c r="R150" s="248"/>
      <c r="S150" s="248"/>
      <c r="T150" s="248"/>
      <c r="U150" s="248"/>
      <c r="V150" s="248"/>
      <c r="W150" s="248"/>
      <c r="X150" s="249"/>
      <c r="Y150" s="12"/>
      <c r="Z150" s="12"/>
      <c r="AA150" s="12"/>
      <c r="AB150" s="12"/>
      <c r="AC150" s="12"/>
      <c r="AD150" s="12"/>
      <c r="AE150" s="12"/>
      <c r="AT150" s="250" t="s">
        <v>163</v>
      </c>
      <c r="AU150" s="250" t="s">
        <v>85</v>
      </c>
      <c r="AV150" s="12" t="s">
        <v>85</v>
      </c>
      <c r="AW150" s="12" t="s">
        <v>5</v>
      </c>
      <c r="AX150" s="12" t="s">
        <v>83</v>
      </c>
      <c r="AY150" s="250" t="s">
        <v>156</v>
      </c>
    </row>
    <row r="151" s="2" customFormat="1" ht="24.15" customHeight="1">
      <c r="A151" s="39"/>
      <c r="B151" s="40"/>
      <c r="C151" s="225" t="s">
        <v>245</v>
      </c>
      <c r="D151" s="225" t="s">
        <v>157</v>
      </c>
      <c r="E151" s="226" t="s">
        <v>278</v>
      </c>
      <c r="F151" s="227" t="s">
        <v>279</v>
      </c>
      <c r="G151" s="228" t="s">
        <v>237</v>
      </c>
      <c r="H151" s="229">
        <v>104.75</v>
      </c>
      <c r="I151" s="230"/>
      <c r="J151" s="230"/>
      <c r="K151" s="231">
        <f>ROUND(P151*H151,2)</f>
        <v>0</v>
      </c>
      <c r="L151" s="227" t="s">
        <v>263</v>
      </c>
      <c r="M151" s="45"/>
      <c r="N151" s="232" t="s">
        <v>1</v>
      </c>
      <c r="O151" s="233" t="s">
        <v>38</v>
      </c>
      <c r="P151" s="234">
        <f>I151+J151</f>
        <v>0</v>
      </c>
      <c r="Q151" s="234">
        <f>ROUND(I151*H151,2)</f>
        <v>0</v>
      </c>
      <c r="R151" s="234">
        <f>ROUND(J151*H151,2)</f>
        <v>0</v>
      </c>
      <c r="S151" s="92"/>
      <c r="T151" s="235">
        <f>S151*H151</f>
        <v>0</v>
      </c>
      <c r="U151" s="235">
        <v>0</v>
      </c>
      <c r="V151" s="235">
        <f>U151*H151</f>
        <v>0</v>
      </c>
      <c r="W151" s="235">
        <v>0</v>
      </c>
      <c r="X151" s="236">
        <f>W151*H151</f>
        <v>0</v>
      </c>
      <c r="Y151" s="39"/>
      <c r="Z151" s="39"/>
      <c r="AA151" s="39"/>
      <c r="AB151" s="39"/>
      <c r="AC151" s="39"/>
      <c r="AD151" s="39"/>
      <c r="AE151" s="39"/>
      <c r="AR151" s="237" t="s">
        <v>173</v>
      </c>
      <c r="AT151" s="237" t="s">
        <v>157</v>
      </c>
      <c r="AU151" s="237" t="s">
        <v>85</v>
      </c>
      <c r="AY151" s="18" t="s">
        <v>156</v>
      </c>
      <c r="BE151" s="238">
        <f>IF(O151="základní",K151,0)</f>
        <v>0</v>
      </c>
      <c r="BF151" s="238">
        <f>IF(O151="snížená",K151,0)</f>
        <v>0</v>
      </c>
      <c r="BG151" s="238">
        <f>IF(O151="zákl. přenesená",K151,0)</f>
        <v>0</v>
      </c>
      <c r="BH151" s="238">
        <f>IF(O151="sníž. přenesená",K151,0)</f>
        <v>0</v>
      </c>
      <c r="BI151" s="238">
        <f>IF(O151="nulová",K151,0)</f>
        <v>0</v>
      </c>
      <c r="BJ151" s="18" t="s">
        <v>83</v>
      </c>
      <c r="BK151" s="238">
        <f>ROUND(P151*H151,2)</f>
        <v>0</v>
      </c>
      <c r="BL151" s="18" t="s">
        <v>173</v>
      </c>
      <c r="BM151" s="237" t="s">
        <v>647</v>
      </c>
    </row>
    <row r="152" s="12" customFormat="1">
      <c r="A152" s="12"/>
      <c r="B152" s="239"/>
      <c r="C152" s="240"/>
      <c r="D152" s="241" t="s">
        <v>163</v>
      </c>
      <c r="E152" s="242" t="s">
        <v>1</v>
      </c>
      <c r="F152" s="243" t="s">
        <v>641</v>
      </c>
      <c r="G152" s="240"/>
      <c r="H152" s="244">
        <v>104.75</v>
      </c>
      <c r="I152" s="245"/>
      <c r="J152" s="245"/>
      <c r="K152" s="240"/>
      <c r="L152" s="240"/>
      <c r="M152" s="246"/>
      <c r="N152" s="247"/>
      <c r="O152" s="248"/>
      <c r="P152" s="248"/>
      <c r="Q152" s="248"/>
      <c r="R152" s="248"/>
      <c r="S152" s="248"/>
      <c r="T152" s="248"/>
      <c r="U152" s="248"/>
      <c r="V152" s="248"/>
      <c r="W152" s="248"/>
      <c r="X152" s="249"/>
      <c r="Y152" s="12"/>
      <c r="Z152" s="12"/>
      <c r="AA152" s="12"/>
      <c r="AB152" s="12"/>
      <c r="AC152" s="12"/>
      <c r="AD152" s="12"/>
      <c r="AE152" s="12"/>
      <c r="AT152" s="250" t="s">
        <v>163</v>
      </c>
      <c r="AU152" s="250" t="s">
        <v>85</v>
      </c>
      <c r="AV152" s="12" t="s">
        <v>85</v>
      </c>
      <c r="AW152" s="12" t="s">
        <v>5</v>
      </c>
      <c r="AX152" s="12" t="s">
        <v>83</v>
      </c>
      <c r="AY152" s="250" t="s">
        <v>156</v>
      </c>
    </row>
    <row r="153" s="2" customFormat="1" ht="33" customHeight="1">
      <c r="A153" s="39"/>
      <c r="B153" s="40"/>
      <c r="C153" s="225" t="s">
        <v>250</v>
      </c>
      <c r="D153" s="225" t="s">
        <v>157</v>
      </c>
      <c r="E153" s="226" t="s">
        <v>282</v>
      </c>
      <c r="F153" s="227" t="s">
        <v>283</v>
      </c>
      <c r="G153" s="228" t="s">
        <v>197</v>
      </c>
      <c r="H153" s="229">
        <v>115</v>
      </c>
      <c r="I153" s="230"/>
      <c r="J153" s="230"/>
      <c r="K153" s="231">
        <f>ROUND(P153*H153,2)</f>
        <v>0</v>
      </c>
      <c r="L153" s="227" t="s">
        <v>218</v>
      </c>
      <c r="M153" s="45"/>
      <c r="N153" s="232" t="s">
        <v>1</v>
      </c>
      <c r="O153" s="233" t="s">
        <v>38</v>
      </c>
      <c r="P153" s="234">
        <f>I153+J153</f>
        <v>0</v>
      </c>
      <c r="Q153" s="234">
        <f>ROUND(I153*H153,2)</f>
        <v>0</v>
      </c>
      <c r="R153" s="234">
        <f>ROUND(J153*H153,2)</f>
        <v>0</v>
      </c>
      <c r="S153" s="92"/>
      <c r="T153" s="235">
        <f>S153*H153</f>
        <v>0</v>
      </c>
      <c r="U153" s="235">
        <v>0</v>
      </c>
      <c r="V153" s="235">
        <f>U153*H153</f>
        <v>0</v>
      </c>
      <c r="W153" s="235">
        <v>0</v>
      </c>
      <c r="X153" s="236">
        <f>W153*H153</f>
        <v>0</v>
      </c>
      <c r="Y153" s="39"/>
      <c r="Z153" s="39"/>
      <c r="AA153" s="39"/>
      <c r="AB153" s="39"/>
      <c r="AC153" s="39"/>
      <c r="AD153" s="39"/>
      <c r="AE153" s="39"/>
      <c r="AR153" s="237" t="s">
        <v>173</v>
      </c>
      <c r="AT153" s="237" t="s">
        <v>157</v>
      </c>
      <c r="AU153" s="237" t="s">
        <v>85</v>
      </c>
      <c r="AY153" s="18" t="s">
        <v>156</v>
      </c>
      <c r="BE153" s="238">
        <f>IF(O153="základní",K153,0)</f>
        <v>0</v>
      </c>
      <c r="BF153" s="238">
        <f>IF(O153="snížená",K153,0)</f>
        <v>0</v>
      </c>
      <c r="BG153" s="238">
        <f>IF(O153="zákl. přenesená",K153,0)</f>
        <v>0</v>
      </c>
      <c r="BH153" s="238">
        <f>IF(O153="sníž. přenesená",K153,0)</f>
        <v>0</v>
      </c>
      <c r="BI153" s="238">
        <f>IF(O153="nulová",K153,0)</f>
        <v>0</v>
      </c>
      <c r="BJ153" s="18" t="s">
        <v>83</v>
      </c>
      <c r="BK153" s="238">
        <f>ROUND(P153*H153,2)</f>
        <v>0</v>
      </c>
      <c r="BL153" s="18" t="s">
        <v>173</v>
      </c>
      <c r="BM153" s="237" t="s">
        <v>648</v>
      </c>
    </row>
    <row r="154" s="12" customFormat="1">
      <c r="A154" s="12"/>
      <c r="B154" s="239"/>
      <c r="C154" s="240"/>
      <c r="D154" s="241" t="s">
        <v>163</v>
      </c>
      <c r="E154" s="242" t="s">
        <v>1</v>
      </c>
      <c r="F154" s="243" t="s">
        <v>585</v>
      </c>
      <c r="G154" s="240"/>
      <c r="H154" s="244">
        <v>115</v>
      </c>
      <c r="I154" s="245"/>
      <c r="J154" s="245"/>
      <c r="K154" s="240"/>
      <c r="L154" s="240"/>
      <c r="M154" s="246"/>
      <c r="N154" s="247"/>
      <c r="O154" s="248"/>
      <c r="P154" s="248"/>
      <c r="Q154" s="248"/>
      <c r="R154" s="248"/>
      <c r="S154" s="248"/>
      <c r="T154" s="248"/>
      <c r="U154" s="248"/>
      <c r="V154" s="248"/>
      <c r="W154" s="248"/>
      <c r="X154" s="249"/>
      <c r="Y154" s="12"/>
      <c r="Z154" s="12"/>
      <c r="AA154" s="12"/>
      <c r="AB154" s="12"/>
      <c r="AC154" s="12"/>
      <c r="AD154" s="12"/>
      <c r="AE154" s="12"/>
      <c r="AT154" s="250" t="s">
        <v>163</v>
      </c>
      <c r="AU154" s="250" t="s">
        <v>85</v>
      </c>
      <c r="AV154" s="12" t="s">
        <v>85</v>
      </c>
      <c r="AW154" s="12" t="s">
        <v>5</v>
      </c>
      <c r="AX154" s="12" t="s">
        <v>83</v>
      </c>
      <c r="AY154" s="250" t="s">
        <v>156</v>
      </c>
    </row>
    <row r="155" s="2" customFormat="1" ht="24.15" customHeight="1">
      <c r="A155" s="39"/>
      <c r="B155" s="40"/>
      <c r="C155" s="225" t="s">
        <v>649</v>
      </c>
      <c r="D155" s="225" t="s">
        <v>157</v>
      </c>
      <c r="E155" s="226" t="s">
        <v>287</v>
      </c>
      <c r="F155" s="227" t="s">
        <v>288</v>
      </c>
      <c r="G155" s="228" t="s">
        <v>197</v>
      </c>
      <c r="H155" s="229">
        <v>115</v>
      </c>
      <c r="I155" s="230"/>
      <c r="J155" s="230"/>
      <c r="K155" s="231">
        <f>ROUND(P155*H155,2)</f>
        <v>0</v>
      </c>
      <c r="L155" s="227" t="s">
        <v>218</v>
      </c>
      <c r="M155" s="45"/>
      <c r="N155" s="232" t="s">
        <v>1</v>
      </c>
      <c r="O155" s="233" t="s">
        <v>38</v>
      </c>
      <c r="P155" s="234">
        <f>I155+J155</f>
        <v>0</v>
      </c>
      <c r="Q155" s="234">
        <f>ROUND(I155*H155,2)</f>
        <v>0</v>
      </c>
      <c r="R155" s="234">
        <f>ROUND(J155*H155,2)</f>
        <v>0</v>
      </c>
      <c r="S155" s="92"/>
      <c r="T155" s="235">
        <f>S155*H155</f>
        <v>0</v>
      </c>
      <c r="U155" s="235">
        <v>0</v>
      </c>
      <c r="V155" s="235">
        <f>U155*H155</f>
        <v>0</v>
      </c>
      <c r="W155" s="235">
        <v>0</v>
      </c>
      <c r="X155" s="236">
        <f>W155*H155</f>
        <v>0</v>
      </c>
      <c r="Y155" s="39"/>
      <c r="Z155" s="39"/>
      <c r="AA155" s="39"/>
      <c r="AB155" s="39"/>
      <c r="AC155" s="39"/>
      <c r="AD155" s="39"/>
      <c r="AE155" s="39"/>
      <c r="AR155" s="237" t="s">
        <v>173</v>
      </c>
      <c r="AT155" s="237" t="s">
        <v>157</v>
      </c>
      <c r="AU155" s="237" t="s">
        <v>85</v>
      </c>
      <c r="AY155" s="18" t="s">
        <v>156</v>
      </c>
      <c r="BE155" s="238">
        <f>IF(O155="základní",K155,0)</f>
        <v>0</v>
      </c>
      <c r="BF155" s="238">
        <f>IF(O155="snížená",K155,0)</f>
        <v>0</v>
      </c>
      <c r="BG155" s="238">
        <f>IF(O155="zákl. přenesená",K155,0)</f>
        <v>0</v>
      </c>
      <c r="BH155" s="238">
        <f>IF(O155="sníž. přenesená",K155,0)</f>
        <v>0</v>
      </c>
      <c r="BI155" s="238">
        <f>IF(O155="nulová",K155,0)</f>
        <v>0</v>
      </c>
      <c r="BJ155" s="18" t="s">
        <v>83</v>
      </c>
      <c r="BK155" s="238">
        <f>ROUND(P155*H155,2)</f>
        <v>0</v>
      </c>
      <c r="BL155" s="18" t="s">
        <v>173</v>
      </c>
      <c r="BM155" s="237" t="s">
        <v>650</v>
      </c>
    </row>
    <row r="156" s="12" customFormat="1">
      <c r="A156" s="12"/>
      <c r="B156" s="239"/>
      <c r="C156" s="240"/>
      <c r="D156" s="241" t="s">
        <v>163</v>
      </c>
      <c r="E156" s="242" t="s">
        <v>1</v>
      </c>
      <c r="F156" s="243" t="s">
        <v>585</v>
      </c>
      <c r="G156" s="240"/>
      <c r="H156" s="244">
        <v>115</v>
      </c>
      <c r="I156" s="245"/>
      <c r="J156" s="245"/>
      <c r="K156" s="240"/>
      <c r="L156" s="240"/>
      <c r="M156" s="246"/>
      <c r="N156" s="247"/>
      <c r="O156" s="248"/>
      <c r="P156" s="248"/>
      <c r="Q156" s="248"/>
      <c r="R156" s="248"/>
      <c r="S156" s="248"/>
      <c r="T156" s="248"/>
      <c r="U156" s="248"/>
      <c r="V156" s="248"/>
      <c r="W156" s="248"/>
      <c r="X156" s="249"/>
      <c r="Y156" s="12"/>
      <c r="Z156" s="12"/>
      <c r="AA156" s="12"/>
      <c r="AB156" s="12"/>
      <c r="AC156" s="12"/>
      <c r="AD156" s="12"/>
      <c r="AE156" s="12"/>
      <c r="AT156" s="250" t="s">
        <v>163</v>
      </c>
      <c r="AU156" s="250" t="s">
        <v>85</v>
      </c>
      <c r="AV156" s="12" t="s">
        <v>85</v>
      </c>
      <c r="AW156" s="12" t="s">
        <v>5</v>
      </c>
      <c r="AX156" s="12" t="s">
        <v>83</v>
      </c>
      <c r="AY156" s="250" t="s">
        <v>156</v>
      </c>
    </row>
    <row r="157" s="2" customFormat="1" ht="24.15" customHeight="1">
      <c r="A157" s="39"/>
      <c r="B157" s="40"/>
      <c r="C157" s="264" t="s">
        <v>8</v>
      </c>
      <c r="D157" s="264" t="s">
        <v>291</v>
      </c>
      <c r="E157" s="265" t="s">
        <v>292</v>
      </c>
      <c r="F157" s="266" t="s">
        <v>293</v>
      </c>
      <c r="G157" s="267" t="s">
        <v>294</v>
      </c>
      <c r="H157" s="268">
        <v>2.875</v>
      </c>
      <c r="I157" s="269"/>
      <c r="J157" s="270"/>
      <c r="K157" s="271">
        <f>ROUND(P157*H157,2)</f>
        <v>0</v>
      </c>
      <c r="L157" s="266" t="s">
        <v>218</v>
      </c>
      <c r="M157" s="272"/>
      <c r="N157" s="273" t="s">
        <v>1</v>
      </c>
      <c r="O157" s="233" t="s">
        <v>38</v>
      </c>
      <c r="P157" s="234">
        <f>I157+J157</f>
        <v>0</v>
      </c>
      <c r="Q157" s="234">
        <f>ROUND(I157*H157,2)</f>
        <v>0</v>
      </c>
      <c r="R157" s="234">
        <f>ROUND(J157*H157,2)</f>
        <v>0</v>
      </c>
      <c r="S157" s="92"/>
      <c r="T157" s="235">
        <f>S157*H157</f>
        <v>0</v>
      </c>
      <c r="U157" s="235">
        <v>0.001</v>
      </c>
      <c r="V157" s="235">
        <f>U157*H157</f>
        <v>0.002875</v>
      </c>
      <c r="W157" s="235">
        <v>0</v>
      </c>
      <c r="X157" s="236">
        <f>W157*H157</f>
        <v>0</v>
      </c>
      <c r="Y157" s="39"/>
      <c r="Z157" s="39"/>
      <c r="AA157" s="39"/>
      <c r="AB157" s="39"/>
      <c r="AC157" s="39"/>
      <c r="AD157" s="39"/>
      <c r="AE157" s="39"/>
      <c r="AR157" s="237" t="s">
        <v>266</v>
      </c>
      <c r="AT157" s="237" t="s">
        <v>291</v>
      </c>
      <c r="AU157" s="237" t="s">
        <v>85</v>
      </c>
      <c r="AY157" s="18" t="s">
        <v>156</v>
      </c>
      <c r="BE157" s="238">
        <f>IF(O157="základní",K157,0)</f>
        <v>0</v>
      </c>
      <c r="BF157" s="238">
        <f>IF(O157="snížená",K157,0)</f>
        <v>0</v>
      </c>
      <c r="BG157" s="238">
        <f>IF(O157="zákl. přenesená",K157,0)</f>
        <v>0</v>
      </c>
      <c r="BH157" s="238">
        <f>IF(O157="sníž. přenesená",K157,0)</f>
        <v>0</v>
      </c>
      <c r="BI157" s="238">
        <f>IF(O157="nulová",K157,0)</f>
        <v>0</v>
      </c>
      <c r="BJ157" s="18" t="s">
        <v>83</v>
      </c>
      <c r="BK157" s="238">
        <f>ROUND(P157*H157,2)</f>
        <v>0</v>
      </c>
      <c r="BL157" s="18" t="s">
        <v>173</v>
      </c>
      <c r="BM157" s="237" t="s">
        <v>651</v>
      </c>
    </row>
    <row r="158" s="12" customFormat="1">
      <c r="A158" s="12"/>
      <c r="B158" s="239"/>
      <c r="C158" s="240"/>
      <c r="D158" s="241" t="s">
        <v>163</v>
      </c>
      <c r="E158" s="242" t="s">
        <v>1</v>
      </c>
      <c r="F158" s="243" t="s">
        <v>652</v>
      </c>
      <c r="G158" s="240"/>
      <c r="H158" s="244">
        <v>2.875</v>
      </c>
      <c r="I158" s="245"/>
      <c r="J158" s="245"/>
      <c r="K158" s="240"/>
      <c r="L158" s="240"/>
      <c r="M158" s="246"/>
      <c r="N158" s="247"/>
      <c r="O158" s="248"/>
      <c r="P158" s="248"/>
      <c r="Q158" s="248"/>
      <c r="R158" s="248"/>
      <c r="S158" s="248"/>
      <c r="T158" s="248"/>
      <c r="U158" s="248"/>
      <c r="V158" s="248"/>
      <c r="W158" s="248"/>
      <c r="X158" s="249"/>
      <c r="Y158" s="12"/>
      <c r="Z158" s="12"/>
      <c r="AA158" s="12"/>
      <c r="AB158" s="12"/>
      <c r="AC158" s="12"/>
      <c r="AD158" s="12"/>
      <c r="AE158" s="12"/>
      <c r="AT158" s="250" t="s">
        <v>163</v>
      </c>
      <c r="AU158" s="250" t="s">
        <v>85</v>
      </c>
      <c r="AV158" s="12" t="s">
        <v>85</v>
      </c>
      <c r="AW158" s="12" t="s">
        <v>5</v>
      </c>
      <c r="AX158" s="12" t="s">
        <v>83</v>
      </c>
      <c r="AY158" s="250" t="s">
        <v>156</v>
      </c>
    </row>
    <row r="159" s="2" customFormat="1" ht="24.15" customHeight="1">
      <c r="A159" s="39"/>
      <c r="B159" s="40"/>
      <c r="C159" s="225" t="s">
        <v>467</v>
      </c>
      <c r="D159" s="225" t="s">
        <v>157</v>
      </c>
      <c r="E159" s="226" t="s">
        <v>297</v>
      </c>
      <c r="F159" s="227" t="s">
        <v>298</v>
      </c>
      <c r="G159" s="228" t="s">
        <v>197</v>
      </c>
      <c r="H159" s="229">
        <v>518</v>
      </c>
      <c r="I159" s="230"/>
      <c r="J159" s="230"/>
      <c r="K159" s="231">
        <f>ROUND(P159*H159,2)</f>
        <v>0</v>
      </c>
      <c r="L159" s="227" t="s">
        <v>263</v>
      </c>
      <c r="M159" s="45"/>
      <c r="N159" s="232" t="s">
        <v>1</v>
      </c>
      <c r="O159" s="233" t="s">
        <v>38</v>
      </c>
      <c r="P159" s="234">
        <f>I159+J159</f>
        <v>0</v>
      </c>
      <c r="Q159" s="234">
        <f>ROUND(I159*H159,2)</f>
        <v>0</v>
      </c>
      <c r="R159" s="234">
        <f>ROUND(J159*H159,2)</f>
        <v>0</v>
      </c>
      <c r="S159" s="92"/>
      <c r="T159" s="235">
        <f>S159*H159</f>
        <v>0</v>
      </c>
      <c r="U159" s="235">
        <v>0</v>
      </c>
      <c r="V159" s="235">
        <f>U159*H159</f>
        <v>0</v>
      </c>
      <c r="W159" s="235">
        <v>0</v>
      </c>
      <c r="X159" s="236">
        <f>W159*H159</f>
        <v>0</v>
      </c>
      <c r="Y159" s="39"/>
      <c r="Z159" s="39"/>
      <c r="AA159" s="39"/>
      <c r="AB159" s="39"/>
      <c r="AC159" s="39"/>
      <c r="AD159" s="39"/>
      <c r="AE159" s="39"/>
      <c r="AR159" s="237" t="s">
        <v>173</v>
      </c>
      <c r="AT159" s="237" t="s">
        <v>157</v>
      </c>
      <c r="AU159" s="237" t="s">
        <v>85</v>
      </c>
      <c r="AY159" s="18" t="s">
        <v>156</v>
      </c>
      <c r="BE159" s="238">
        <f>IF(O159="základní",K159,0)</f>
        <v>0</v>
      </c>
      <c r="BF159" s="238">
        <f>IF(O159="snížená",K159,0)</f>
        <v>0</v>
      </c>
      <c r="BG159" s="238">
        <f>IF(O159="zákl. přenesená",K159,0)</f>
        <v>0</v>
      </c>
      <c r="BH159" s="238">
        <f>IF(O159="sníž. přenesená",K159,0)</f>
        <v>0</v>
      </c>
      <c r="BI159" s="238">
        <f>IF(O159="nulová",K159,0)</f>
        <v>0</v>
      </c>
      <c r="BJ159" s="18" t="s">
        <v>83</v>
      </c>
      <c r="BK159" s="238">
        <f>ROUND(P159*H159,2)</f>
        <v>0</v>
      </c>
      <c r="BL159" s="18" t="s">
        <v>173</v>
      </c>
      <c r="BM159" s="237" t="s">
        <v>653</v>
      </c>
    </row>
    <row r="160" s="12" customFormat="1">
      <c r="A160" s="12"/>
      <c r="B160" s="239"/>
      <c r="C160" s="240"/>
      <c r="D160" s="241" t="s">
        <v>163</v>
      </c>
      <c r="E160" s="242" t="s">
        <v>1</v>
      </c>
      <c r="F160" s="243" t="s">
        <v>654</v>
      </c>
      <c r="G160" s="240"/>
      <c r="H160" s="244">
        <v>518</v>
      </c>
      <c r="I160" s="245"/>
      <c r="J160" s="245"/>
      <c r="K160" s="240"/>
      <c r="L160" s="240"/>
      <c r="M160" s="246"/>
      <c r="N160" s="247"/>
      <c r="O160" s="248"/>
      <c r="P160" s="248"/>
      <c r="Q160" s="248"/>
      <c r="R160" s="248"/>
      <c r="S160" s="248"/>
      <c r="T160" s="248"/>
      <c r="U160" s="248"/>
      <c r="V160" s="248"/>
      <c r="W160" s="248"/>
      <c r="X160" s="249"/>
      <c r="Y160" s="12"/>
      <c r="Z160" s="12"/>
      <c r="AA160" s="12"/>
      <c r="AB160" s="12"/>
      <c r="AC160" s="12"/>
      <c r="AD160" s="12"/>
      <c r="AE160" s="12"/>
      <c r="AT160" s="250" t="s">
        <v>163</v>
      </c>
      <c r="AU160" s="250" t="s">
        <v>85</v>
      </c>
      <c r="AV160" s="12" t="s">
        <v>85</v>
      </c>
      <c r="AW160" s="12" t="s">
        <v>5</v>
      </c>
      <c r="AX160" s="12" t="s">
        <v>83</v>
      </c>
      <c r="AY160" s="250" t="s">
        <v>156</v>
      </c>
    </row>
    <row r="161" s="11" customFormat="1" ht="22.8" customHeight="1">
      <c r="A161" s="11"/>
      <c r="B161" s="210"/>
      <c r="C161" s="211"/>
      <c r="D161" s="212" t="s">
        <v>74</v>
      </c>
      <c r="E161" s="262" t="s">
        <v>168</v>
      </c>
      <c r="F161" s="262" t="s">
        <v>326</v>
      </c>
      <c r="G161" s="211"/>
      <c r="H161" s="211"/>
      <c r="I161" s="214"/>
      <c r="J161" s="214"/>
      <c r="K161" s="263">
        <f>BK161</f>
        <v>0</v>
      </c>
      <c r="L161" s="211"/>
      <c r="M161" s="216"/>
      <c r="N161" s="217"/>
      <c r="O161" s="218"/>
      <c r="P161" s="218"/>
      <c r="Q161" s="219">
        <f>SUM(Q162:Q165)</f>
        <v>0</v>
      </c>
      <c r="R161" s="219">
        <f>SUM(R162:R165)</f>
        <v>0</v>
      </c>
      <c r="S161" s="218"/>
      <c r="T161" s="220">
        <f>SUM(T162:T165)</f>
        <v>0</v>
      </c>
      <c r="U161" s="218"/>
      <c r="V161" s="220">
        <f>SUM(V162:V165)</f>
        <v>6.9309150000000006</v>
      </c>
      <c r="W161" s="218"/>
      <c r="X161" s="221">
        <f>SUM(X162:X165)</f>
        <v>0</v>
      </c>
      <c r="Y161" s="11"/>
      <c r="Z161" s="11"/>
      <c r="AA161" s="11"/>
      <c r="AB161" s="11"/>
      <c r="AC161" s="11"/>
      <c r="AD161" s="11"/>
      <c r="AE161" s="11"/>
      <c r="AR161" s="222" t="s">
        <v>83</v>
      </c>
      <c r="AT161" s="223" t="s">
        <v>74</v>
      </c>
      <c r="AU161" s="223" t="s">
        <v>83</v>
      </c>
      <c r="AY161" s="222" t="s">
        <v>156</v>
      </c>
      <c r="BK161" s="224">
        <f>SUM(BK162:BK165)</f>
        <v>0</v>
      </c>
    </row>
    <row r="162" s="2" customFormat="1" ht="24.15" customHeight="1">
      <c r="A162" s="39"/>
      <c r="B162" s="40"/>
      <c r="C162" s="225" t="s">
        <v>281</v>
      </c>
      <c r="D162" s="225" t="s">
        <v>157</v>
      </c>
      <c r="E162" s="226" t="s">
        <v>328</v>
      </c>
      <c r="F162" s="227" t="s">
        <v>329</v>
      </c>
      <c r="G162" s="228" t="s">
        <v>227</v>
      </c>
      <c r="H162" s="229">
        <v>9.5</v>
      </c>
      <c r="I162" s="230"/>
      <c r="J162" s="230"/>
      <c r="K162" s="231">
        <f>ROUND(P162*H162,2)</f>
        <v>0</v>
      </c>
      <c r="L162" s="227" t="s">
        <v>198</v>
      </c>
      <c r="M162" s="45"/>
      <c r="N162" s="232" t="s">
        <v>1</v>
      </c>
      <c r="O162" s="233" t="s">
        <v>38</v>
      </c>
      <c r="P162" s="234">
        <f>I162+J162</f>
        <v>0</v>
      </c>
      <c r="Q162" s="234">
        <f>ROUND(I162*H162,2)</f>
        <v>0</v>
      </c>
      <c r="R162" s="234">
        <f>ROUND(J162*H162,2)</f>
        <v>0</v>
      </c>
      <c r="S162" s="92"/>
      <c r="T162" s="235">
        <f>S162*H162</f>
        <v>0</v>
      </c>
      <c r="U162" s="235">
        <v>0.29757</v>
      </c>
      <c r="V162" s="235">
        <f>U162*H162</f>
        <v>2.8269150000000001</v>
      </c>
      <c r="W162" s="235">
        <v>0</v>
      </c>
      <c r="X162" s="236">
        <f>W162*H162</f>
        <v>0</v>
      </c>
      <c r="Y162" s="39"/>
      <c r="Z162" s="39"/>
      <c r="AA162" s="39"/>
      <c r="AB162" s="39"/>
      <c r="AC162" s="39"/>
      <c r="AD162" s="39"/>
      <c r="AE162" s="39"/>
      <c r="AR162" s="237" t="s">
        <v>173</v>
      </c>
      <c r="AT162" s="237" t="s">
        <v>157</v>
      </c>
      <c r="AU162" s="237" t="s">
        <v>85</v>
      </c>
      <c r="AY162" s="18" t="s">
        <v>156</v>
      </c>
      <c r="BE162" s="238">
        <f>IF(O162="základní",K162,0)</f>
        <v>0</v>
      </c>
      <c r="BF162" s="238">
        <f>IF(O162="snížená",K162,0)</f>
        <v>0</v>
      </c>
      <c r="BG162" s="238">
        <f>IF(O162="zákl. přenesená",K162,0)</f>
        <v>0</v>
      </c>
      <c r="BH162" s="238">
        <f>IF(O162="sníž. přenesená",K162,0)</f>
        <v>0</v>
      </c>
      <c r="BI162" s="238">
        <f>IF(O162="nulová",K162,0)</f>
        <v>0</v>
      </c>
      <c r="BJ162" s="18" t="s">
        <v>83</v>
      </c>
      <c r="BK162" s="238">
        <f>ROUND(P162*H162,2)</f>
        <v>0</v>
      </c>
      <c r="BL162" s="18" t="s">
        <v>173</v>
      </c>
      <c r="BM162" s="237" t="s">
        <v>655</v>
      </c>
    </row>
    <row r="163" s="12" customFormat="1">
      <c r="A163" s="12"/>
      <c r="B163" s="239"/>
      <c r="C163" s="240"/>
      <c r="D163" s="241" t="s">
        <v>163</v>
      </c>
      <c r="E163" s="242" t="s">
        <v>1</v>
      </c>
      <c r="F163" s="243" t="s">
        <v>656</v>
      </c>
      <c r="G163" s="240"/>
      <c r="H163" s="244">
        <v>9.5</v>
      </c>
      <c r="I163" s="245"/>
      <c r="J163" s="245"/>
      <c r="K163" s="240"/>
      <c r="L163" s="240"/>
      <c r="M163" s="246"/>
      <c r="N163" s="247"/>
      <c r="O163" s="248"/>
      <c r="P163" s="248"/>
      <c r="Q163" s="248"/>
      <c r="R163" s="248"/>
      <c r="S163" s="248"/>
      <c r="T163" s="248"/>
      <c r="U163" s="248"/>
      <c r="V163" s="248"/>
      <c r="W163" s="248"/>
      <c r="X163" s="249"/>
      <c r="Y163" s="12"/>
      <c r="Z163" s="12"/>
      <c r="AA163" s="12"/>
      <c r="AB163" s="12"/>
      <c r="AC163" s="12"/>
      <c r="AD163" s="12"/>
      <c r="AE163" s="12"/>
      <c r="AT163" s="250" t="s">
        <v>163</v>
      </c>
      <c r="AU163" s="250" t="s">
        <v>85</v>
      </c>
      <c r="AV163" s="12" t="s">
        <v>85</v>
      </c>
      <c r="AW163" s="12" t="s">
        <v>5</v>
      </c>
      <c r="AX163" s="12" t="s">
        <v>83</v>
      </c>
      <c r="AY163" s="250" t="s">
        <v>156</v>
      </c>
    </row>
    <row r="164" s="2" customFormat="1" ht="24.15" customHeight="1">
      <c r="A164" s="39"/>
      <c r="B164" s="40"/>
      <c r="C164" s="264" t="s">
        <v>286</v>
      </c>
      <c r="D164" s="264" t="s">
        <v>291</v>
      </c>
      <c r="E164" s="265" t="s">
        <v>332</v>
      </c>
      <c r="F164" s="266" t="s">
        <v>333</v>
      </c>
      <c r="G164" s="267" t="s">
        <v>334</v>
      </c>
      <c r="H164" s="268">
        <v>57</v>
      </c>
      <c r="I164" s="269"/>
      <c r="J164" s="270"/>
      <c r="K164" s="271">
        <f>ROUND(P164*H164,2)</f>
        <v>0</v>
      </c>
      <c r="L164" s="266" t="s">
        <v>198</v>
      </c>
      <c r="M164" s="272"/>
      <c r="N164" s="273" t="s">
        <v>1</v>
      </c>
      <c r="O164" s="233" t="s">
        <v>38</v>
      </c>
      <c r="P164" s="234">
        <f>I164+J164</f>
        <v>0</v>
      </c>
      <c r="Q164" s="234">
        <f>ROUND(I164*H164,2)</f>
        <v>0</v>
      </c>
      <c r="R164" s="234">
        <f>ROUND(J164*H164,2)</f>
        <v>0</v>
      </c>
      <c r="S164" s="92"/>
      <c r="T164" s="235">
        <f>S164*H164</f>
        <v>0</v>
      </c>
      <c r="U164" s="235">
        <v>0.071999999999999995</v>
      </c>
      <c r="V164" s="235">
        <f>U164*H164</f>
        <v>4.1040000000000001</v>
      </c>
      <c r="W164" s="235">
        <v>0</v>
      </c>
      <c r="X164" s="236">
        <f>W164*H164</f>
        <v>0</v>
      </c>
      <c r="Y164" s="39"/>
      <c r="Z164" s="39"/>
      <c r="AA164" s="39"/>
      <c r="AB164" s="39"/>
      <c r="AC164" s="39"/>
      <c r="AD164" s="39"/>
      <c r="AE164" s="39"/>
      <c r="AR164" s="237" t="s">
        <v>266</v>
      </c>
      <c r="AT164" s="237" t="s">
        <v>291</v>
      </c>
      <c r="AU164" s="237" t="s">
        <v>85</v>
      </c>
      <c r="AY164" s="18" t="s">
        <v>156</v>
      </c>
      <c r="BE164" s="238">
        <f>IF(O164="základní",K164,0)</f>
        <v>0</v>
      </c>
      <c r="BF164" s="238">
        <f>IF(O164="snížená",K164,0)</f>
        <v>0</v>
      </c>
      <c r="BG164" s="238">
        <f>IF(O164="zákl. přenesená",K164,0)</f>
        <v>0</v>
      </c>
      <c r="BH164" s="238">
        <f>IF(O164="sníž. přenesená",K164,0)</f>
        <v>0</v>
      </c>
      <c r="BI164" s="238">
        <f>IF(O164="nulová",K164,0)</f>
        <v>0</v>
      </c>
      <c r="BJ164" s="18" t="s">
        <v>83</v>
      </c>
      <c r="BK164" s="238">
        <f>ROUND(P164*H164,2)</f>
        <v>0</v>
      </c>
      <c r="BL164" s="18" t="s">
        <v>173</v>
      </c>
      <c r="BM164" s="237" t="s">
        <v>657</v>
      </c>
    </row>
    <row r="165" s="12" customFormat="1">
      <c r="A165" s="12"/>
      <c r="B165" s="239"/>
      <c r="C165" s="240"/>
      <c r="D165" s="241" t="s">
        <v>163</v>
      </c>
      <c r="E165" s="242" t="s">
        <v>1</v>
      </c>
      <c r="F165" s="243" t="s">
        <v>658</v>
      </c>
      <c r="G165" s="240"/>
      <c r="H165" s="244">
        <v>57</v>
      </c>
      <c r="I165" s="245"/>
      <c r="J165" s="245"/>
      <c r="K165" s="240"/>
      <c r="L165" s="240"/>
      <c r="M165" s="246"/>
      <c r="N165" s="247"/>
      <c r="O165" s="248"/>
      <c r="P165" s="248"/>
      <c r="Q165" s="248"/>
      <c r="R165" s="248"/>
      <c r="S165" s="248"/>
      <c r="T165" s="248"/>
      <c r="U165" s="248"/>
      <c r="V165" s="248"/>
      <c r="W165" s="248"/>
      <c r="X165" s="249"/>
      <c r="Y165" s="12"/>
      <c r="Z165" s="12"/>
      <c r="AA165" s="12"/>
      <c r="AB165" s="12"/>
      <c r="AC165" s="12"/>
      <c r="AD165" s="12"/>
      <c r="AE165" s="12"/>
      <c r="AT165" s="250" t="s">
        <v>163</v>
      </c>
      <c r="AU165" s="250" t="s">
        <v>85</v>
      </c>
      <c r="AV165" s="12" t="s">
        <v>85</v>
      </c>
      <c r="AW165" s="12" t="s">
        <v>5</v>
      </c>
      <c r="AX165" s="12" t="s">
        <v>83</v>
      </c>
      <c r="AY165" s="250" t="s">
        <v>156</v>
      </c>
    </row>
    <row r="166" s="11" customFormat="1" ht="22.8" customHeight="1">
      <c r="A166" s="11"/>
      <c r="B166" s="210"/>
      <c r="C166" s="211"/>
      <c r="D166" s="212" t="s">
        <v>74</v>
      </c>
      <c r="E166" s="262" t="s">
        <v>155</v>
      </c>
      <c r="F166" s="262" t="s">
        <v>356</v>
      </c>
      <c r="G166" s="211"/>
      <c r="H166" s="211"/>
      <c r="I166" s="214"/>
      <c r="J166" s="214"/>
      <c r="K166" s="263">
        <f>BK166</f>
        <v>0</v>
      </c>
      <c r="L166" s="211"/>
      <c r="M166" s="216"/>
      <c r="N166" s="217"/>
      <c r="O166" s="218"/>
      <c r="P166" s="218"/>
      <c r="Q166" s="219">
        <f>SUM(Q167:Q192)</f>
        <v>0</v>
      </c>
      <c r="R166" s="219">
        <f>SUM(R167:R192)</f>
        <v>0</v>
      </c>
      <c r="S166" s="218"/>
      <c r="T166" s="220">
        <f>SUM(T167:T192)</f>
        <v>0</v>
      </c>
      <c r="U166" s="218"/>
      <c r="V166" s="220">
        <f>SUM(V167:V192)</f>
        <v>563.40126624999994</v>
      </c>
      <c r="W166" s="218"/>
      <c r="X166" s="221">
        <f>SUM(X167:X192)</f>
        <v>0</v>
      </c>
      <c r="Y166" s="11"/>
      <c r="Z166" s="11"/>
      <c r="AA166" s="11"/>
      <c r="AB166" s="11"/>
      <c r="AC166" s="11"/>
      <c r="AD166" s="11"/>
      <c r="AE166" s="11"/>
      <c r="AR166" s="222" t="s">
        <v>83</v>
      </c>
      <c r="AT166" s="223" t="s">
        <v>74</v>
      </c>
      <c r="AU166" s="223" t="s">
        <v>83</v>
      </c>
      <c r="AY166" s="222" t="s">
        <v>156</v>
      </c>
      <c r="BK166" s="224">
        <f>SUM(BK167:BK192)</f>
        <v>0</v>
      </c>
    </row>
    <row r="167" s="2" customFormat="1" ht="37.8" customHeight="1">
      <c r="A167" s="39"/>
      <c r="B167" s="40"/>
      <c r="C167" s="225" t="s">
        <v>290</v>
      </c>
      <c r="D167" s="225" t="s">
        <v>157</v>
      </c>
      <c r="E167" s="226" t="s">
        <v>358</v>
      </c>
      <c r="F167" s="227" t="s">
        <v>359</v>
      </c>
      <c r="G167" s="228" t="s">
        <v>197</v>
      </c>
      <c r="H167" s="229">
        <v>518</v>
      </c>
      <c r="I167" s="230"/>
      <c r="J167" s="230"/>
      <c r="K167" s="231">
        <f>ROUND(P167*H167,2)</f>
        <v>0</v>
      </c>
      <c r="L167" s="227" t="s">
        <v>218</v>
      </c>
      <c r="M167" s="45"/>
      <c r="N167" s="232" t="s">
        <v>1</v>
      </c>
      <c r="O167" s="233" t="s">
        <v>38</v>
      </c>
      <c r="P167" s="234">
        <f>I167+J167</f>
        <v>0</v>
      </c>
      <c r="Q167" s="234">
        <f>ROUND(I167*H167,2)</f>
        <v>0</v>
      </c>
      <c r="R167" s="234">
        <f>ROUND(J167*H167,2)</f>
        <v>0</v>
      </c>
      <c r="S167" s="92"/>
      <c r="T167" s="235">
        <f>S167*H167</f>
        <v>0</v>
      </c>
      <c r="U167" s="235">
        <v>0</v>
      </c>
      <c r="V167" s="235">
        <f>U167*H167</f>
        <v>0</v>
      </c>
      <c r="W167" s="235">
        <v>0</v>
      </c>
      <c r="X167" s="236">
        <f>W167*H167</f>
        <v>0</v>
      </c>
      <c r="Y167" s="39"/>
      <c r="Z167" s="39"/>
      <c r="AA167" s="39"/>
      <c r="AB167" s="39"/>
      <c r="AC167" s="39"/>
      <c r="AD167" s="39"/>
      <c r="AE167" s="39"/>
      <c r="AR167" s="237" t="s">
        <v>173</v>
      </c>
      <c r="AT167" s="237" t="s">
        <v>157</v>
      </c>
      <c r="AU167" s="237" t="s">
        <v>85</v>
      </c>
      <c r="AY167" s="18" t="s">
        <v>156</v>
      </c>
      <c r="BE167" s="238">
        <f>IF(O167="základní",K167,0)</f>
        <v>0</v>
      </c>
      <c r="BF167" s="238">
        <f>IF(O167="snížená",K167,0)</f>
        <v>0</v>
      </c>
      <c r="BG167" s="238">
        <f>IF(O167="zákl. přenesená",K167,0)</f>
        <v>0</v>
      </c>
      <c r="BH167" s="238">
        <f>IF(O167="sníž. přenesená",K167,0)</f>
        <v>0</v>
      </c>
      <c r="BI167" s="238">
        <f>IF(O167="nulová",K167,0)</f>
        <v>0</v>
      </c>
      <c r="BJ167" s="18" t="s">
        <v>83</v>
      </c>
      <c r="BK167" s="238">
        <f>ROUND(P167*H167,2)</f>
        <v>0</v>
      </c>
      <c r="BL167" s="18" t="s">
        <v>173</v>
      </c>
      <c r="BM167" s="237" t="s">
        <v>659</v>
      </c>
    </row>
    <row r="168" s="12" customFormat="1">
      <c r="A168" s="12"/>
      <c r="B168" s="239"/>
      <c r="C168" s="240"/>
      <c r="D168" s="241" t="s">
        <v>163</v>
      </c>
      <c r="E168" s="242" t="s">
        <v>1</v>
      </c>
      <c r="F168" s="243" t="s">
        <v>654</v>
      </c>
      <c r="G168" s="240"/>
      <c r="H168" s="244">
        <v>518</v>
      </c>
      <c r="I168" s="245"/>
      <c r="J168" s="245"/>
      <c r="K168" s="240"/>
      <c r="L168" s="240"/>
      <c r="M168" s="246"/>
      <c r="N168" s="247"/>
      <c r="O168" s="248"/>
      <c r="P168" s="248"/>
      <c r="Q168" s="248"/>
      <c r="R168" s="248"/>
      <c r="S168" s="248"/>
      <c r="T168" s="248"/>
      <c r="U168" s="248"/>
      <c r="V168" s="248"/>
      <c r="W168" s="248"/>
      <c r="X168" s="249"/>
      <c r="Y168" s="12"/>
      <c r="Z168" s="12"/>
      <c r="AA168" s="12"/>
      <c r="AB168" s="12"/>
      <c r="AC168" s="12"/>
      <c r="AD168" s="12"/>
      <c r="AE168" s="12"/>
      <c r="AT168" s="250" t="s">
        <v>163</v>
      </c>
      <c r="AU168" s="250" t="s">
        <v>85</v>
      </c>
      <c r="AV168" s="12" t="s">
        <v>85</v>
      </c>
      <c r="AW168" s="12" t="s">
        <v>5</v>
      </c>
      <c r="AX168" s="12" t="s">
        <v>83</v>
      </c>
      <c r="AY168" s="250" t="s">
        <v>156</v>
      </c>
    </row>
    <row r="169" s="2" customFormat="1">
      <c r="A169" s="39"/>
      <c r="B169" s="40"/>
      <c r="C169" s="264" t="s">
        <v>357</v>
      </c>
      <c r="D169" s="264" t="s">
        <v>291</v>
      </c>
      <c r="E169" s="265" t="s">
        <v>362</v>
      </c>
      <c r="F169" s="266" t="s">
        <v>363</v>
      </c>
      <c r="G169" s="267" t="s">
        <v>274</v>
      </c>
      <c r="H169" s="268">
        <v>9.3239999999999998</v>
      </c>
      <c r="I169" s="269"/>
      <c r="J169" s="270"/>
      <c r="K169" s="271">
        <f>ROUND(P169*H169,2)</f>
        <v>0</v>
      </c>
      <c r="L169" s="266" t="s">
        <v>218</v>
      </c>
      <c r="M169" s="272"/>
      <c r="N169" s="273" t="s">
        <v>1</v>
      </c>
      <c r="O169" s="233" t="s">
        <v>38</v>
      </c>
      <c r="P169" s="234">
        <f>I169+J169</f>
        <v>0</v>
      </c>
      <c r="Q169" s="234">
        <f>ROUND(I169*H169,2)</f>
        <v>0</v>
      </c>
      <c r="R169" s="234">
        <f>ROUND(J169*H169,2)</f>
        <v>0</v>
      </c>
      <c r="S169" s="92"/>
      <c r="T169" s="235">
        <f>S169*H169</f>
        <v>0</v>
      </c>
      <c r="U169" s="235">
        <v>1</v>
      </c>
      <c r="V169" s="235">
        <f>U169*H169</f>
        <v>9.3239999999999998</v>
      </c>
      <c r="W169" s="235">
        <v>0</v>
      </c>
      <c r="X169" s="236">
        <f>W169*H169</f>
        <v>0</v>
      </c>
      <c r="Y169" s="39"/>
      <c r="Z169" s="39"/>
      <c r="AA169" s="39"/>
      <c r="AB169" s="39"/>
      <c r="AC169" s="39"/>
      <c r="AD169" s="39"/>
      <c r="AE169" s="39"/>
      <c r="AR169" s="237" t="s">
        <v>266</v>
      </c>
      <c r="AT169" s="237" t="s">
        <v>291</v>
      </c>
      <c r="AU169" s="237" t="s">
        <v>85</v>
      </c>
      <c r="AY169" s="18" t="s">
        <v>156</v>
      </c>
      <c r="BE169" s="238">
        <f>IF(O169="základní",K169,0)</f>
        <v>0</v>
      </c>
      <c r="BF169" s="238">
        <f>IF(O169="snížená",K169,0)</f>
        <v>0</v>
      </c>
      <c r="BG169" s="238">
        <f>IF(O169="zákl. přenesená",K169,0)</f>
        <v>0</v>
      </c>
      <c r="BH169" s="238">
        <f>IF(O169="sníž. přenesená",K169,0)</f>
        <v>0</v>
      </c>
      <c r="BI169" s="238">
        <f>IF(O169="nulová",K169,0)</f>
        <v>0</v>
      </c>
      <c r="BJ169" s="18" t="s">
        <v>83</v>
      </c>
      <c r="BK169" s="238">
        <f>ROUND(P169*H169,2)</f>
        <v>0</v>
      </c>
      <c r="BL169" s="18" t="s">
        <v>173</v>
      </c>
      <c r="BM169" s="237" t="s">
        <v>660</v>
      </c>
    </row>
    <row r="170" s="12" customFormat="1">
      <c r="A170" s="12"/>
      <c r="B170" s="239"/>
      <c r="C170" s="240"/>
      <c r="D170" s="241" t="s">
        <v>163</v>
      </c>
      <c r="E170" s="242" t="s">
        <v>1</v>
      </c>
      <c r="F170" s="243" t="s">
        <v>661</v>
      </c>
      <c r="G170" s="240"/>
      <c r="H170" s="244">
        <v>9.3239999999999998</v>
      </c>
      <c r="I170" s="245"/>
      <c r="J170" s="245"/>
      <c r="K170" s="240"/>
      <c r="L170" s="240"/>
      <c r="M170" s="246"/>
      <c r="N170" s="247"/>
      <c r="O170" s="248"/>
      <c r="P170" s="248"/>
      <c r="Q170" s="248"/>
      <c r="R170" s="248"/>
      <c r="S170" s="248"/>
      <c r="T170" s="248"/>
      <c r="U170" s="248"/>
      <c r="V170" s="248"/>
      <c r="W170" s="248"/>
      <c r="X170" s="249"/>
      <c r="Y170" s="12"/>
      <c r="Z170" s="12"/>
      <c r="AA170" s="12"/>
      <c r="AB170" s="12"/>
      <c r="AC170" s="12"/>
      <c r="AD170" s="12"/>
      <c r="AE170" s="12"/>
      <c r="AT170" s="250" t="s">
        <v>163</v>
      </c>
      <c r="AU170" s="250" t="s">
        <v>85</v>
      </c>
      <c r="AV170" s="12" t="s">
        <v>85</v>
      </c>
      <c r="AW170" s="12" t="s">
        <v>5</v>
      </c>
      <c r="AX170" s="12" t="s">
        <v>83</v>
      </c>
      <c r="AY170" s="250" t="s">
        <v>156</v>
      </c>
    </row>
    <row r="171" s="2" customFormat="1" ht="24.15" customHeight="1">
      <c r="A171" s="39"/>
      <c r="B171" s="40"/>
      <c r="C171" s="225" t="s">
        <v>361</v>
      </c>
      <c r="D171" s="225" t="s">
        <v>157</v>
      </c>
      <c r="E171" s="226" t="s">
        <v>367</v>
      </c>
      <c r="F171" s="227" t="s">
        <v>368</v>
      </c>
      <c r="G171" s="228" t="s">
        <v>197</v>
      </c>
      <c r="H171" s="229">
        <v>934.375</v>
      </c>
      <c r="I171" s="230"/>
      <c r="J171" s="230"/>
      <c r="K171" s="231">
        <f>ROUND(P171*H171,2)</f>
        <v>0</v>
      </c>
      <c r="L171" s="227" t="s">
        <v>1</v>
      </c>
      <c r="M171" s="45"/>
      <c r="N171" s="232" t="s">
        <v>1</v>
      </c>
      <c r="O171" s="233" t="s">
        <v>38</v>
      </c>
      <c r="P171" s="234">
        <f>I171+J171</f>
        <v>0</v>
      </c>
      <c r="Q171" s="234">
        <f>ROUND(I171*H171,2)</f>
        <v>0</v>
      </c>
      <c r="R171" s="234">
        <f>ROUND(J171*H171,2)</f>
        <v>0</v>
      </c>
      <c r="S171" s="92"/>
      <c r="T171" s="235">
        <f>S171*H171</f>
        <v>0</v>
      </c>
      <c r="U171" s="235">
        <v>0.34499999999999997</v>
      </c>
      <c r="V171" s="235">
        <f>U171*H171</f>
        <v>322.359375</v>
      </c>
      <c r="W171" s="235">
        <v>0</v>
      </c>
      <c r="X171" s="236">
        <f>W171*H171</f>
        <v>0</v>
      </c>
      <c r="Y171" s="39"/>
      <c r="Z171" s="39"/>
      <c r="AA171" s="39"/>
      <c r="AB171" s="39"/>
      <c r="AC171" s="39"/>
      <c r="AD171" s="39"/>
      <c r="AE171" s="39"/>
      <c r="AR171" s="237" t="s">
        <v>173</v>
      </c>
      <c r="AT171" s="237" t="s">
        <v>157</v>
      </c>
      <c r="AU171" s="237" t="s">
        <v>85</v>
      </c>
      <c r="AY171" s="18" t="s">
        <v>156</v>
      </c>
      <c r="BE171" s="238">
        <f>IF(O171="základní",K171,0)</f>
        <v>0</v>
      </c>
      <c r="BF171" s="238">
        <f>IF(O171="snížená",K171,0)</f>
        <v>0</v>
      </c>
      <c r="BG171" s="238">
        <f>IF(O171="zákl. přenesená",K171,0)</f>
        <v>0</v>
      </c>
      <c r="BH171" s="238">
        <f>IF(O171="sníž. přenesená",K171,0)</f>
        <v>0</v>
      </c>
      <c r="BI171" s="238">
        <f>IF(O171="nulová",K171,0)</f>
        <v>0</v>
      </c>
      <c r="BJ171" s="18" t="s">
        <v>83</v>
      </c>
      <c r="BK171" s="238">
        <f>ROUND(P171*H171,2)</f>
        <v>0</v>
      </c>
      <c r="BL171" s="18" t="s">
        <v>173</v>
      </c>
      <c r="BM171" s="237" t="s">
        <v>662</v>
      </c>
    </row>
    <row r="172" s="12" customFormat="1">
      <c r="A172" s="12"/>
      <c r="B172" s="239"/>
      <c r="C172" s="240"/>
      <c r="D172" s="241" t="s">
        <v>163</v>
      </c>
      <c r="E172" s="242" t="s">
        <v>1</v>
      </c>
      <c r="F172" s="243" t="s">
        <v>663</v>
      </c>
      <c r="G172" s="240"/>
      <c r="H172" s="244">
        <v>934.375</v>
      </c>
      <c r="I172" s="245"/>
      <c r="J172" s="245"/>
      <c r="K172" s="240"/>
      <c r="L172" s="240"/>
      <c r="M172" s="246"/>
      <c r="N172" s="247"/>
      <c r="O172" s="248"/>
      <c r="P172" s="248"/>
      <c r="Q172" s="248"/>
      <c r="R172" s="248"/>
      <c r="S172" s="248"/>
      <c r="T172" s="248"/>
      <c r="U172" s="248"/>
      <c r="V172" s="248"/>
      <c r="W172" s="248"/>
      <c r="X172" s="249"/>
      <c r="Y172" s="12"/>
      <c r="Z172" s="12"/>
      <c r="AA172" s="12"/>
      <c r="AB172" s="12"/>
      <c r="AC172" s="12"/>
      <c r="AD172" s="12"/>
      <c r="AE172" s="12"/>
      <c r="AT172" s="250" t="s">
        <v>163</v>
      </c>
      <c r="AU172" s="250" t="s">
        <v>85</v>
      </c>
      <c r="AV172" s="12" t="s">
        <v>85</v>
      </c>
      <c r="AW172" s="12" t="s">
        <v>5</v>
      </c>
      <c r="AX172" s="12" t="s">
        <v>83</v>
      </c>
      <c r="AY172" s="250" t="s">
        <v>156</v>
      </c>
    </row>
    <row r="173" s="2" customFormat="1" ht="24.15" customHeight="1">
      <c r="A173" s="39"/>
      <c r="B173" s="40"/>
      <c r="C173" s="225" t="s">
        <v>366</v>
      </c>
      <c r="D173" s="225" t="s">
        <v>157</v>
      </c>
      <c r="E173" s="226" t="s">
        <v>372</v>
      </c>
      <c r="F173" s="227" t="s">
        <v>373</v>
      </c>
      <c r="G173" s="228" t="s">
        <v>197</v>
      </c>
      <c r="H173" s="229">
        <v>135.25</v>
      </c>
      <c r="I173" s="230"/>
      <c r="J173" s="230"/>
      <c r="K173" s="231">
        <f>ROUND(P173*H173,2)</f>
        <v>0</v>
      </c>
      <c r="L173" s="227" t="s">
        <v>218</v>
      </c>
      <c r="M173" s="45"/>
      <c r="N173" s="232" t="s">
        <v>1</v>
      </c>
      <c r="O173" s="233" t="s">
        <v>38</v>
      </c>
      <c r="P173" s="234">
        <f>I173+J173</f>
        <v>0</v>
      </c>
      <c r="Q173" s="234">
        <f>ROUND(I173*H173,2)</f>
        <v>0</v>
      </c>
      <c r="R173" s="234">
        <f>ROUND(J173*H173,2)</f>
        <v>0</v>
      </c>
      <c r="S173" s="92"/>
      <c r="T173" s="235">
        <f>S173*H173</f>
        <v>0</v>
      </c>
      <c r="U173" s="235">
        <v>0.46000000000000002</v>
      </c>
      <c r="V173" s="235">
        <f>U173*H173</f>
        <v>62.215000000000003</v>
      </c>
      <c r="W173" s="235">
        <v>0</v>
      </c>
      <c r="X173" s="236">
        <f>W173*H173</f>
        <v>0</v>
      </c>
      <c r="Y173" s="39"/>
      <c r="Z173" s="39"/>
      <c r="AA173" s="39"/>
      <c r="AB173" s="39"/>
      <c r="AC173" s="39"/>
      <c r="AD173" s="39"/>
      <c r="AE173" s="39"/>
      <c r="AR173" s="237" t="s">
        <v>173</v>
      </c>
      <c r="AT173" s="237" t="s">
        <v>157</v>
      </c>
      <c r="AU173" s="237" t="s">
        <v>85</v>
      </c>
      <c r="AY173" s="18" t="s">
        <v>156</v>
      </c>
      <c r="BE173" s="238">
        <f>IF(O173="základní",K173,0)</f>
        <v>0</v>
      </c>
      <c r="BF173" s="238">
        <f>IF(O173="snížená",K173,0)</f>
        <v>0</v>
      </c>
      <c r="BG173" s="238">
        <f>IF(O173="zákl. přenesená",K173,0)</f>
        <v>0</v>
      </c>
      <c r="BH173" s="238">
        <f>IF(O173="sníž. přenesená",K173,0)</f>
        <v>0</v>
      </c>
      <c r="BI173" s="238">
        <f>IF(O173="nulová",K173,0)</f>
        <v>0</v>
      </c>
      <c r="BJ173" s="18" t="s">
        <v>83</v>
      </c>
      <c r="BK173" s="238">
        <f>ROUND(P173*H173,2)</f>
        <v>0</v>
      </c>
      <c r="BL173" s="18" t="s">
        <v>173</v>
      </c>
      <c r="BM173" s="237" t="s">
        <v>664</v>
      </c>
    </row>
    <row r="174" s="12" customFormat="1">
      <c r="A174" s="12"/>
      <c r="B174" s="239"/>
      <c r="C174" s="240"/>
      <c r="D174" s="241" t="s">
        <v>163</v>
      </c>
      <c r="E174" s="242" t="s">
        <v>1</v>
      </c>
      <c r="F174" s="243" t="s">
        <v>665</v>
      </c>
      <c r="G174" s="240"/>
      <c r="H174" s="244">
        <v>135.25</v>
      </c>
      <c r="I174" s="245"/>
      <c r="J174" s="245"/>
      <c r="K174" s="240"/>
      <c r="L174" s="240"/>
      <c r="M174" s="246"/>
      <c r="N174" s="247"/>
      <c r="O174" s="248"/>
      <c r="P174" s="248"/>
      <c r="Q174" s="248"/>
      <c r="R174" s="248"/>
      <c r="S174" s="248"/>
      <c r="T174" s="248"/>
      <c r="U174" s="248"/>
      <c r="V174" s="248"/>
      <c r="W174" s="248"/>
      <c r="X174" s="249"/>
      <c r="Y174" s="12"/>
      <c r="Z174" s="12"/>
      <c r="AA174" s="12"/>
      <c r="AB174" s="12"/>
      <c r="AC174" s="12"/>
      <c r="AD174" s="12"/>
      <c r="AE174" s="12"/>
      <c r="AT174" s="250" t="s">
        <v>163</v>
      </c>
      <c r="AU174" s="250" t="s">
        <v>85</v>
      </c>
      <c r="AV174" s="12" t="s">
        <v>85</v>
      </c>
      <c r="AW174" s="12" t="s">
        <v>5</v>
      </c>
      <c r="AX174" s="12" t="s">
        <v>83</v>
      </c>
      <c r="AY174" s="250" t="s">
        <v>156</v>
      </c>
    </row>
    <row r="175" s="2" customFormat="1" ht="24.15" customHeight="1">
      <c r="A175" s="39"/>
      <c r="B175" s="40"/>
      <c r="C175" s="225" t="s">
        <v>371</v>
      </c>
      <c r="D175" s="225" t="s">
        <v>157</v>
      </c>
      <c r="E175" s="226" t="s">
        <v>392</v>
      </c>
      <c r="F175" s="227" t="s">
        <v>393</v>
      </c>
      <c r="G175" s="228" t="s">
        <v>197</v>
      </c>
      <c r="H175" s="229">
        <v>96.5</v>
      </c>
      <c r="I175" s="230"/>
      <c r="J175" s="230"/>
      <c r="K175" s="231">
        <f>ROUND(P175*H175,2)</f>
        <v>0</v>
      </c>
      <c r="L175" s="227" t="s">
        <v>198</v>
      </c>
      <c r="M175" s="45"/>
      <c r="N175" s="232" t="s">
        <v>1</v>
      </c>
      <c r="O175" s="233" t="s">
        <v>38</v>
      </c>
      <c r="P175" s="234">
        <f>I175+J175</f>
        <v>0</v>
      </c>
      <c r="Q175" s="234">
        <f>ROUND(I175*H175,2)</f>
        <v>0</v>
      </c>
      <c r="R175" s="234">
        <f>ROUND(J175*H175,2)</f>
        <v>0</v>
      </c>
      <c r="S175" s="92"/>
      <c r="T175" s="235">
        <f>S175*H175</f>
        <v>0</v>
      </c>
      <c r="U175" s="235">
        <v>0.0056100000000000004</v>
      </c>
      <c r="V175" s="235">
        <f>U175*H175</f>
        <v>0.54136499999999999</v>
      </c>
      <c r="W175" s="235">
        <v>0</v>
      </c>
      <c r="X175" s="236">
        <f>W175*H175</f>
        <v>0</v>
      </c>
      <c r="Y175" s="39"/>
      <c r="Z175" s="39"/>
      <c r="AA175" s="39"/>
      <c r="AB175" s="39"/>
      <c r="AC175" s="39"/>
      <c r="AD175" s="39"/>
      <c r="AE175" s="39"/>
      <c r="AR175" s="237" t="s">
        <v>173</v>
      </c>
      <c r="AT175" s="237" t="s">
        <v>157</v>
      </c>
      <c r="AU175" s="237" t="s">
        <v>85</v>
      </c>
      <c r="AY175" s="18" t="s">
        <v>156</v>
      </c>
      <c r="BE175" s="238">
        <f>IF(O175="základní",K175,0)</f>
        <v>0</v>
      </c>
      <c r="BF175" s="238">
        <f>IF(O175="snížená",K175,0)</f>
        <v>0</v>
      </c>
      <c r="BG175" s="238">
        <f>IF(O175="zákl. přenesená",K175,0)</f>
        <v>0</v>
      </c>
      <c r="BH175" s="238">
        <f>IF(O175="sníž. přenesená",K175,0)</f>
        <v>0</v>
      </c>
      <c r="BI175" s="238">
        <f>IF(O175="nulová",K175,0)</f>
        <v>0</v>
      </c>
      <c r="BJ175" s="18" t="s">
        <v>83</v>
      </c>
      <c r="BK175" s="238">
        <f>ROUND(P175*H175,2)</f>
        <v>0</v>
      </c>
      <c r="BL175" s="18" t="s">
        <v>173</v>
      </c>
      <c r="BM175" s="237" t="s">
        <v>666</v>
      </c>
    </row>
    <row r="176" s="12" customFormat="1">
      <c r="A176" s="12"/>
      <c r="B176" s="239"/>
      <c r="C176" s="240"/>
      <c r="D176" s="241" t="s">
        <v>163</v>
      </c>
      <c r="E176" s="242" t="s">
        <v>1</v>
      </c>
      <c r="F176" s="243" t="s">
        <v>667</v>
      </c>
      <c r="G176" s="240"/>
      <c r="H176" s="244">
        <v>96.5</v>
      </c>
      <c r="I176" s="245"/>
      <c r="J176" s="245"/>
      <c r="K176" s="240"/>
      <c r="L176" s="240"/>
      <c r="M176" s="246"/>
      <c r="N176" s="247"/>
      <c r="O176" s="248"/>
      <c r="P176" s="248"/>
      <c r="Q176" s="248"/>
      <c r="R176" s="248"/>
      <c r="S176" s="248"/>
      <c r="T176" s="248"/>
      <c r="U176" s="248"/>
      <c r="V176" s="248"/>
      <c r="W176" s="248"/>
      <c r="X176" s="249"/>
      <c r="Y176" s="12"/>
      <c r="Z176" s="12"/>
      <c r="AA176" s="12"/>
      <c r="AB176" s="12"/>
      <c r="AC176" s="12"/>
      <c r="AD176" s="12"/>
      <c r="AE176" s="12"/>
      <c r="AT176" s="250" t="s">
        <v>163</v>
      </c>
      <c r="AU176" s="250" t="s">
        <v>85</v>
      </c>
      <c r="AV176" s="12" t="s">
        <v>85</v>
      </c>
      <c r="AW176" s="12" t="s">
        <v>5</v>
      </c>
      <c r="AX176" s="12" t="s">
        <v>83</v>
      </c>
      <c r="AY176" s="250" t="s">
        <v>156</v>
      </c>
    </row>
    <row r="177" s="2" customFormat="1" ht="24.15" customHeight="1">
      <c r="A177" s="39"/>
      <c r="B177" s="40"/>
      <c r="C177" s="225" t="s">
        <v>376</v>
      </c>
      <c r="D177" s="225" t="s">
        <v>157</v>
      </c>
      <c r="E177" s="226" t="s">
        <v>397</v>
      </c>
      <c r="F177" s="227" t="s">
        <v>398</v>
      </c>
      <c r="G177" s="228" t="s">
        <v>197</v>
      </c>
      <c r="H177" s="229">
        <v>72.375</v>
      </c>
      <c r="I177" s="230"/>
      <c r="J177" s="230"/>
      <c r="K177" s="231">
        <f>ROUND(P177*H177,2)</f>
        <v>0</v>
      </c>
      <c r="L177" s="227" t="s">
        <v>198</v>
      </c>
      <c r="M177" s="45"/>
      <c r="N177" s="232" t="s">
        <v>1</v>
      </c>
      <c r="O177" s="233" t="s">
        <v>38</v>
      </c>
      <c r="P177" s="234">
        <f>I177+J177</f>
        <v>0</v>
      </c>
      <c r="Q177" s="234">
        <f>ROUND(I177*H177,2)</f>
        <v>0</v>
      </c>
      <c r="R177" s="234">
        <f>ROUND(J177*H177,2)</f>
        <v>0</v>
      </c>
      <c r="S177" s="92"/>
      <c r="T177" s="235">
        <f>S177*H177</f>
        <v>0</v>
      </c>
      <c r="U177" s="235">
        <v>0.00051000000000000004</v>
      </c>
      <c r="V177" s="235">
        <f>U177*H177</f>
        <v>0.03691125</v>
      </c>
      <c r="W177" s="235">
        <v>0</v>
      </c>
      <c r="X177" s="236">
        <f>W177*H177</f>
        <v>0</v>
      </c>
      <c r="Y177" s="39"/>
      <c r="Z177" s="39"/>
      <c r="AA177" s="39"/>
      <c r="AB177" s="39"/>
      <c r="AC177" s="39"/>
      <c r="AD177" s="39"/>
      <c r="AE177" s="39"/>
      <c r="AR177" s="237" t="s">
        <v>173</v>
      </c>
      <c r="AT177" s="237" t="s">
        <v>157</v>
      </c>
      <c r="AU177" s="237" t="s">
        <v>85</v>
      </c>
      <c r="AY177" s="18" t="s">
        <v>156</v>
      </c>
      <c r="BE177" s="238">
        <f>IF(O177="základní",K177,0)</f>
        <v>0</v>
      </c>
      <c r="BF177" s="238">
        <f>IF(O177="snížená",K177,0)</f>
        <v>0</v>
      </c>
      <c r="BG177" s="238">
        <f>IF(O177="zákl. přenesená",K177,0)</f>
        <v>0</v>
      </c>
      <c r="BH177" s="238">
        <f>IF(O177="sníž. přenesená",K177,0)</f>
        <v>0</v>
      </c>
      <c r="BI177" s="238">
        <f>IF(O177="nulová",K177,0)</f>
        <v>0</v>
      </c>
      <c r="BJ177" s="18" t="s">
        <v>83</v>
      </c>
      <c r="BK177" s="238">
        <f>ROUND(P177*H177,2)</f>
        <v>0</v>
      </c>
      <c r="BL177" s="18" t="s">
        <v>173</v>
      </c>
      <c r="BM177" s="237" t="s">
        <v>668</v>
      </c>
    </row>
    <row r="178" s="12" customFormat="1">
      <c r="A178" s="12"/>
      <c r="B178" s="239"/>
      <c r="C178" s="240"/>
      <c r="D178" s="241" t="s">
        <v>163</v>
      </c>
      <c r="E178" s="242" t="s">
        <v>1</v>
      </c>
      <c r="F178" s="243" t="s">
        <v>669</v>
      </c>
      <c r="G178" s="240"/>
      <c r="H178" s="244">
        <v>72.375</v>
      </c>
      <c r="I178" s="245"/>
      <c r="J178" s="245"/>
      <c r="K178" s="240"/>
      <c r="L178" s="240"/>
      <c r="M178" s="246"/>
      <c r="N178" s="247"/>
      <c r="O178" s="248"/>
      <c r="P178" s="248"/>
      <c r="Q178" s="248"/>
      <c r="R178" s="248"/>
      <c r="S178" s="248"/>
      <c r="T178" s="248"/>
      <c r="U178" s="248"/>
      <c r="V178" s="248"/>
      <c r="W178" s="248"/>
      <c r="X178" s="249"/>
      <c r="Y178" s="12"/>
      <c r="Z178" s="12"/>
      <c r="AA178" s="12"/>
      <c r="AB178" s="12"/>
      <c r="AC178" s="12"/>
      <c r="AD178" s="12"/>
      <c r="AE178" s="12"/>
      <c r="AT178" s="250" t="s">
        <v>163</v>
      </c>
      <c r="AU178" s="250" t="s">
        <v>85</v>
      </c>
      <c r="AV178" s="12" t="s">
        <v>85</v>
      </c>
      <c r="AW178" s="12" t="s">
        <v>5</v>
      </c>
      <c r="AX178" s="12" t="s">
        <v>83</v>
      </c>
      <c r="AY178" s="250" t="s">
        <v>156</v>
      </c>
    </row>
    <row r="179" s="2" customFormat="1" ht="33" customHeight="1">
      <c r="A179" s="39"/>
      <c r="B179" s="40"/>
      <c r="C179" s="225" t="s">
        <v>400</v>
      </c>
      <c r="D179" s="225" t="s">
        <v>157</v>
      </c>
      <c r="E179" s="226" t="s">
        <v>401</v>
      </c>
      <c r="F179" s="227" t="s">
        <v>402</v>
      </c>
      <c r="G179" s="228" t="s">
        <v>197</v>
      </c>
      <c r="H179" s="229">
        <v>96.5</v>
      </c>
      <c r="I179" s="230"/>
      <c r="J179" s="230"/>
      <c r="K179" s="231">
        <f>ROUND(P179*H179,2)</f>
        <v>0</v>
      </c>
      <c r="L179" s="227" t="s">
        <v>1</v>
      </c>
      <c r="M179" s="45"/>
      <c r="N179" s="232" t="s">
        <v>1</v>
      </c>
      <c r="O179" s="233" t="s">
        <v>38</v>
      </c>
      <c r="P179" s="234">
        <f>I179+J179</f>
        <v>0</v>
      </c>
      <c r="Q179" s="234">
        <f>ROUND(I179*H179,2)</f>
        <v>0</v>
      </c>
      <c r="R179" s="234">
        <f>ROUND(J179*H179,2)</f>
        <v>0</v>
      </c>
      <c r="S179" s="92"/>
      <c r="T179" s="235">
        <f>S179*H179</f>
        <v>0</v>
      </c>
      <c r="U179" s="235">
        <v>0.10373</v>
      </c>
      <c r="V179" s="235">
        <f>U179*H179</f>
        <v>10.009945</v>
      </c>
      <c r="W179" s="235">
        <v>0</v>
      </c>
      <c r="X179" s="236">
        <f>W179*H179</f>
        <v>0</v>
      </c>
      <c r="Y179" s="39"/>
      <c r="Z179" s="39"/>
      <c r="AA179" s="39"/>
      <c r="AB179" s="39"/>
      <c r="AC179" s="39"/>
      <c r="AD179" s="39"/>
      <c r="AE179" s="39"/>
      <c r="AR179" s="237" t="s">
        <v>173</v>
      </c>
      <c r="AT179" s="237" t="s">
        <v>157</v>
      </c>
      <c r="AU179" s="237" t="s">
        <v>85</v>
      </c>
      <c r="AY179" s="18" t="s">
        <v>156</v>
      </c>
      <c r="BE179" s="238">
        <f>IF(O179="základní",K179,0)</f>
        <v>0</v>
      </c>
      <c r="BF179" s="238">
        <f>IF(O179="snížená",K179,0)</f>
        <v>0</v>
      </c>
      <c r="BG179" s="238">
        <f>IF(O179="zákl. přenesená",K179,0)</f>
        <v>0</v>
      </c>
      <c r="BH179" s="238">
        <f>IF(O179="sníž. přenesená",K179,0)</f>
        <v>0</v>
      </c>
      <c r="BI179" s="238">
        <f>IF(O179="nulová",K179,0)</f>
        <v>0</v>
      </c>
      <c r="BJ179" s="18" t="s">
        <v>83</v>
      </c>
      <c r="BK179" s="238">
        <f>ROUND(P179*H179,2)</f>
        <v>0</v>
      </c>
      <c r="BL179" s="18" t="s">
        <v>173</v>
      </c>
      <c r="BM179" s="237" t="s">
        <v>670</v>
      </c>
    </row>
    <row r="180" s="12" customFormat="1">
      <c r="A180" s="12"/>
      <c r="B180" s="239"/>
      <c r="C180" s="240"/>
      <c r="D180" s="241" t="s">
        <v>163</v>
      </c>
      <c r="E180" s="242" t="s">
        <v>1</v>
      </c>
      <c r="F180" s="243" t="s">
        <v>667</v>
      </c>
      <c r="G180" s="240"/>
      <c r="H180" s="244">
        <v>96.5</v>
      </c>
      <c r="I180" s="245"/>
      <c r="J180" s="245"/>
      <c r="K180" s="240"/>
      <c r="L180" s="240"/>
      <c r="M180" s="246"/>
      <c r="N180" s="247"/>
      <c r="O180" s="248"/>
      <c r="P180" s="248"/>
      <c r="Q180" s="248"/>
      <c r="R180" s="248"/>
      <c r="S180" s="248"/>
      <c r="T180" s="248"/>
      <c r="U180" s="248"/>
      <c r="V180" s="248"/>
      <c r="W180" s="248"/>
      <c r="X180" s="249"/>
      <c r="Y180" s="12"/>
      <c r="Z180" s="12"/>
      <c r="AA180" s="12"/>
      <c r="AB180" s="12"/>
      <c r="AC180" s="12"/>
      <c r="AD180" s="12"/>
      <c r="AE180" s="12"/>
      <c r="AT180" s="250" t="s">
        <v>163</v>
      </c>
      <c r="AU180" s="250" t="s">
        <v>85</v>
      </c>
      <c r="AV180" s="12" t="s">
        <v>85</v>
      </c>
      <c r="AW180" s="12" t="s">
        <v>5</v>
      </c>
      <c r="AX180" s="12" t="s">
        <v>83</v>
      </c>
      <c r="AY180" s="250" t="s">
        <v>156</v>
      </c>
    </row>
    <row r="181" s="2" customFormat="1" ht="24.15" customHeight="1">
      <c r="A181" s="39"/>
      <c r="B181" s="40"/>
      <c r="C181" s="225" t="s">
        <v>409</v>
      </c>
      <c r="D181" s="225" t="s">
        <v>157</v>
      </c>
      <c r="E181" s="226" t="s">
        <v>410</v>
      </c>
      <c r="F181" s="227" t="s">
        <v>411</v>
      </c>
      <c r="G181" s="228" t="s">
        <v>197</v>
      </c>
      <c r="H181" s="229">
        <v>72.375</v>
      </c>
      <c r="I181" s="230"/>
      <c r="J181" s="230"/>
      <c r="K181" s="231">
        <f>ROUND(P181*H181,2)</f>
        <v>0</v>
      </c>
      <c r="L181" s="227" t="s">
        <v>1</v>
      </c>
      <c r="M181" s="45"/>
      <c r="N181" s="232" t="s">
        <v>1</v>
      </c>
      <c r="O181" s="233" t="s">
        <v>38</v>
      </c>
      <c r="P181" s="234">
        <f>I181+J181</f>
        <v>0</v>
      </c>
      <c r="Q181" s="234">
        <f>ROUND(I181*H181,2)</f>
        <v>0</v>
      </c>
      <c r="R181" s="234">
        <f>ROUND(J181*H181,2)</f>
        <v>0</v>
      </c>
      <c r="S181" s="92"/>
      <c r="T181" s="235">
        <f>S181*H181</f>
        <v>0</v>
      </c>
      <c r="U181" s="235">
        <v>0.18151999999999999</v>
      </c>
      <c r="V181" s="235">
        <f>U181*H181</f>
        <v>13.137509999999999</v>
      </c>
      <c r="W181" s="235">
        <v>0</v>
      </c>
      <c r="X181" s="236">
        <f>W181*H181</f>
        <v>0</v>
      </c>
      <c r="Y181" s="39"/>
      <c r="Z181" s="39"/>
      <c r="AA181" s="39"/>
      <c r="AB181" s="39"/>
      <c r="AC181" s="39"/>
      <c r="AD181" s="39"/>
      <c r="AE181" s="39"/>
      <c r="AR181" s="237" t="s">
        <v>173</v>
      </c>
      <c r="AT181" s="237" t="s">
        <v>157</v>
      </c>
      <c r="AU181" s="237" t="s">
        <v>85</v>
      </c>
      <c r="AY181" s="18" t="s">
        <v>156</v>
      </c>
      <c r="BE181" s="238">
        <f>IF(O181="základní",K181,0)</f>
        <v>0</v>
      </c>
      <c r="BF181" s="238">
        <f>IF(O181="snížená",K181,0)</f>
        <v>0</v>
      </c>
      <c r="BG181" s="238">
        <f>IF(O181="zákl. přenesená",K181,0)</f>
        <v>0</v>
      </c>
      <c r="BH181" s="238">
        <f>IF(O181="sníž. přenesená",K181,0)</f>
        <v>0</v>
      </c>
      <c r="BI181" s="238">
        <f>IF(O181="nulová",K181,0)</f>
        <v>0</v>
      </c>
      <c r="BJ181" s="18" t="s">
        <v>83</v>
      </c>
      <c r="BK181" s="238">
        <f>ROUND(P181*H181,2)</f>
        <v>0</v>
      </c>
      <c r="BL181" s="18" t="s">
        <v>173</v>
      </c>
      <c r="BM181" s="237" t="s">
        <v>671</v>
      </c>
    </row>
    <row r="182" s="12" customFormat="1">
      <c r="A182" s="12"/>
      <c r="B182" s="239"/>
      <c r="C182" s="240"/>
      <c r="D182" s="241" t="s">
        <v>163</v>
      </c>
      <c r="E182" s="242" t="s">
        <v>1</v>
      </c>
      <c r="F182" s="243" t="s">
        <v>669</v>
      </c>
      <c r="G182" s="240"/>
      <c r="H182" s="244">
        <v>72.375</v>
      </c>
      <c r="I182" s="245"/>
      <c r="J182" s="245"/>
      <c r="K182" s="240"/>
      <c r="L182" s="240"/>
      <c r="M182" s="246"/>
      <c r="N182" s="247"/>
      <c r="O182" s="248"/>
      <c r="P182" s="248"/>
      <c r="Q182" s="248"/>
      <c r="R182" s="248"/>
      <c r="S182" s="248"/>
      <c r="T182" s="248"/>
      <c r="U182" s="248"/>
      <c r="V182" s="248"/>
      <c r="W182" s="248"/>
      <c r="X182" s="249"/>
      <c r="Y182" s="12"/>
      <c r="Z182" s="12"/>
      <c r="AA182" s="12"/>
      <c r="AB182" s="12"/>
      <c r="AC182" s="12"/>
      <c r="AD182" s="12"/>
      <c r="AE182" s="12"/>
      <c r="AT182" s="250" t="s">
        <v>163</v>
      </c>
      <c r="AU182" s="250" t="s">
        <v>85</v>
      </c>
      <c r="AV182" s="12" t="s">
        <v>85</v>
      </c>
      <c r="AW182" s="12" t="s">
        <v>5</v>
      </c>
      <c r="AX182" s="12" t="s">
        <v>83</v>
      </c>
      <c r="AY182" s="250" t="s">
        <v>156</v>
      </c>
    </row>
    <row r="183" s="2" customFormat="1" ht="24.15" customHeight="1">
      <c r="A183" s="39"/>
      <c r="B183" s="40"/>
      <c r="C183" s="225" t="s">
        <v>510</v>
      </c>
      <c r="D183" s="225" t="s">
        <v>157</v>
      </c>
      <c r="E183" s="226" t="s">
        <v>672</v>
      </c>
      <c r="F183" s="227" t="s">
        <v>673</v>
      </c>
      <c r="G183" s="228" t="s">
        <v>197</v>
      </c>
      <c r="H183" s="229">
        <v>14</v>
      </c>
      <c r="I183" s="230"/>
      <c r="J183" s="230"/>
      <c r="K183" s="231">
        <f>ROUND(P183*H183,2)</f>
        <v>0</v>
      </c>
      <c r="L183" s="227" t="s">
        <v>198</v>
      </c>
      <c r="M183" s="45"/>
      <c r="N183" s="232" t="s">
        <v>1</v>
      </c>
      <c r="O183" s="233" t="s">
        <v>38</v>
      </c>
      <c r="P183" s="234">
        <f>I183+J183</f>
        <v>0</v>
      </c>
      <c r="Q183" s="234">
        <f>ROUND(I183*H183,2)</f>
        <v>0</v>
      </c>
      <c r="R183" s="234">
        <f>ROUND(J183*H183,2)</f>
        <v>0</v>
      </c>
      <c r="S183" s="92"/>
      <c r="T183" s="235">
        <f>S183*H183</f>
        <v>0</v>
      </c>
      <c r="U183" s="235">
        <v>0.1837</v>
      </c>
      <c r="V183" s="235">
        <f>U183*H183</f>
        <v>2.5718000000000001</v>
      </c>
      <c r="W183" s="235">
        <v>0</v>
      </c>
      <c r="X183" s="236">
        <f>W183*H183</f>
        <v>0</v>
      </c>
      <c r="Y183" s="39"/>
      <c r="Z183" s="39"/>
      <c r="AA183" s="39"/>
      <c r="AB183" s="39"/>
      <c r="AC183" s="39"/>
      <c r="AD183" s="39"/>
      <c r="AE183" s="39"/>
      <c r="AR183" s="237" t="s">
        <v>173</v>
      </c>
      <c r="AT183" s="237" t="s">
        <v>157</v>
      </c>
      <c r="AU183" s="237" t="s">
        <v>85</v>
      </c>
      <c r="AY183" s="18" t="s">
        <v>156</v>
      </c>
      <c r="BE183" s="238">
        <f>IF(O183="základní",K183,0)</f>
        <v>0</v>
      </c>
      <c r="BF183" s="238">
        <f>IF(O183="snížená",K183,0)</f>
        <v>0</v>
      </c>
      <c r="BG183" s="238">
        <f>IF(O183="zákl. přenesená",K183,0)</f>
        <v>0</v>
      </c>
      <c r="BH183" s="238">
        <f>IF(O183="sníž. přenesená",K183,0)</f>
        <v>0</v>
      </c>
      <c r="BI183" s="238">
        <f>IF(O183="nulová",K183,0)</f>
        <v>0</v>
      </c>
      <c r="BJ183" s="18" t="s">
        <v>83</v>
      </c>
      <c r="BK183" s="238">
        <f>ROUND(P183*H183,2)</f>
        <v>0</v>
      </c>
      <c r="BL183" s="18" t="s">
        <v>173</v>
      </c>
      <c r="BM183" s="237" t="s">
        <v>674</v>
      </c>
    </row>
    <row r="184" s="2" customFormat="1" ht="33" customHeight="1">
      <c r="A184" s="39"/>
      <c r="B184" s="40"/>
      <c r="C184" s="225" t="s">
        <v>386</v>
      </c>
      <c r="D184" s="225" t="s">
        <v>157</v>
      </c>
      <c r="E184" s="226" t="s">
        <v>675</v>
      </c>
      <c r="F184" s="227" t="s">
        <v>676</v>
      </c>
      <c r="G184" s="228" t="s">
        <v>197</v>
      </c>
      <c r="H184" s="229">
        <v>87</v>
      </c>
      <c r="I184" s="230"/>
      <c r="J184" s="230"/>
      <c r="K184" s="231">
        <f>ROUND(P184*H184,2)</f>
        <v>0</v>
      </c>
      <c r="L184" s="227" t="s">
        <v>198</v>
      </c>
      <c r="M184" s="45"/>
      <c r="N184" s="232" t="s">
        <v>1</v>
      </c>
      <c r="O184" s="233" t="s">
        <v>38</v>
      </c>
      <c r="P184" s="234">
        <f>I184+J184</f>
        <v>0</v>
      </c>
      <c r="Q184" s="234">
        <f>ROUND(I184*H184,2)</f>
        <v>0</v>
      </c>
      <c r="R184" s="234">
        <f>ROUND(J184*H184,2)</f>
        <v>0</v>
      </c>
      <c r="S184" s="92"/>
      <c r="T184" s="235">
        <f>S184*H184</f>
        <v>0</v>
      </c>
      <c r="U184" s="235">
        <v>0.089219999999999994</v>
      </c>
      <c r="V184" s="235">
        <f>U184*H184</f>
        <v>7.7621399999999996</v>
      </c>
      <c r="W184" s="235">
        <v>0</v>
      </c>
      <c r="X184" s="236">
        <f>W184*H184</f>
        <v>0</v>
      </c>
      <c r="Y184" s="39"/>
      <c r="Z184" s="39"/>
      <c r="AA184" s="39"/>
      <c r="AB184" s="39"/>
      <c r="AC184" s="39"/>
      <c r="AD184" s="39"/>
      <c r="AE184" s="39"/>
      <c r="AR184" s="237" t="s">
        <v>173</v>
      </c>
      <c r="AT184" s="237" t="s">
        <v>157</v>
      </c>
      <c r="AU184" s="237" t="s">
        <v>85</v>
      </c>
      <c r="AY184" s="18" t="s">
        <v>156</v>
      </c>
      <c r="BE184" s="238">
        <f>IF(O184="základní",K184,0)</f>
        <v>0</v>
      </c>
      <c r="BF184" s="238">
        <f>IF(O184="snížená",K184,0)</f>
        <v>0</v>
      </c>
      <c r="BG184" s="238">
        <f>IF(O184="zákl. přenesená",K184,0)</f>
        <v>0</v>
      </c>
      <c r="BH184" s="238">
        <f>IF(O184="sníž. přenesená",K184,0)</f>
        <v>0</v>
      </c>
      <c r="BI184" s="238">
        <f>IF(O184="nulová",K184,0)</f>
        <v>0</v>
      </c>
      <c r="BJ184" s="18" t="s">
        <v>83</v>
      </c>
      <c r="BK184" s="238">
        <f>ROUND(P184*H184,2)</f>
        <v>0</v>
      </c>
      <c r="BL184" s="18" t="s">
        <v>173</v>
      </c>
      <c r="BM184" s="237" t="s">
        <v>677</v>
      </c>
    </row>
    <row r="185" s="12" customFormat="1">
      <c r="A185" s="12"/>
      <c r="B185" s="239"/>
      <c r="C185" s="240"/>
      <c r="D185" s="241" t="s">
        <v>163</v>
      </c>
      <c r="E185" s="242" t="s">
        <v>1</v>
      </c>
      <c r="F185" s="243" t="s">
        <v>678</v>
      </c>
      <c r="G185" s="240"/>
      <c r="H185" s="244">
        <v>87</v>
      </c>
      <c r="I185" s="245"/>
      <c r="J185" s="245"/>
      <c r="K185" s="240"/>
      <c r="L185" s="240"/>
      <c r="M185" s="246"/>
      <c r="N185" s="247"/>
      <c r="O185" s="248"/>
      <c r="P185" s="248"/>
      <c r="Q185" s="248"/>
      <c r="R185" s="248"/>
      <c r="S185" s="248"/>
      <c r="T185" s="248"/>
      <c r="U185" s="248"/>
      <c r="V185" s="248"/>
      <c r="W185" s="248"/>
      <c r="X185" s="249"/>
      <c r="Y185" s="12"/>
      <c r="Z185" s="12"/>
      <c r="AA185" s="12"/>
      <c r="AB185" s="12"/>
      <c r="AC185" s="12"/>
      <c r="AD185" s="12"/>
      <c r="AE185" s="12"/>
      <c r="AT185" s="250" t="s">
        <v>163</v>
      </c>
      <c r="AU185" s="250" t="s">
        <v>85</v>
      </c>
      <c r="AV185" s="12" t="s">
        <v>85</v>
      </c>
      <c r="AW185" s="12" t="s">
        <v>5</v>
      </c>
      <c r="AX185" s="12" t="s">
        <v>83</v>
      </c>
      <c r="AY185" s="250" t="s">
        <v>156</v>
      </c>
    </row>
    <row r="186" s="2" customFormat="1" ht="24.15" customHeight="1">
      <c r="A186" s="39"/>
      <c r="B186" s="40"/>
      <c r="C186" s="264" t="s">
        <v>679</v>
      </c>
      <c r="D186" s="264" t="s">
        <v>291</v>
      </c>
      <c r="E186" s="265" t="s">
        <v>428</v>
      </c>
      <c r="F186" s="266" t="s">
        <v>429</v>
      </c>
      <c r="G186" s="267" t="s">
        <v>197</v>
      </c>
      <c r="H186" s="268">
        <v>82</v>
      </c>
      <c r="I186" s="269"/>
      <c r="J186" s="270"/>
      <c r="K186" s="271">
        <f>ROUND(P186*H186,2)</f>
        <v>0</v>
      </c>
      <c r="L186" s="266" t="s">
        <v>198</v>
      </c>
      <c r="M186" s="272"/>
      <c r="N186" s="273" t="s">
        <v>1</v>
      </c>
      <c r="O186" s="233" t="s">
        <v>38</v>
      </c>
      <c r="P186" s="234">
        <f>I186+J186</f>
        <v>0</v>
      </c>
      <c r="Q186" s="234">
        <f>ROUND(I186*H186,2)</f>
        <v>0</v>
      </c>
      <c r="R186" s="234">
        <f>ROUND(J186*H186,2)</f>
        <v>0</v>
      </c>
      <c r="S186" s="92"/>
      <c r="T186" s="235">
        <f>S186*H186</f>
        <v>0</v>
      </c>
      <c r="U186" s="235">
        <v>0.13200000000000001</v>
      </c>
      <c r="V186" s="235">
        <f>U186*H186</f>
        <v>10.824</v>
      </c>
      <c r="W186" s="235">
        <v>0</v>
      </c>
      <c r="X186" s="236">
        <f>W186*H186</f>
        <v>0</v>
      </c>
      <c r="Y186" s="39"/>
      <c r="Z186" s="39"/>
      <c r="AA186" s="39"/>
      <c r="AB186" s="39"/>
      <c r="AC186" s="39"/>
      <c r="AD186" s="39"/>
      <c r="AE186" s="39"/>
      <c r="AR186" s="237" t="s">
        <v>266</v>
      </c>
      <c r="AT186" s="237" t="s">
        <v>291</v>
      </c>
      <c r="AU186" s="237" t="s">
        <v>85</v>
      </c>
      <c r="AY186" s="18" t="s">
        <v>156</v>
      </c>
      <c r="BE186" s="238">
        <f>IF(O186="základní",K186,0)</f>
        <v>0</v>
      </c>
      <c r="BF186" s="238">
        <f>IF(O186="snížená",K186,0)</f>
        <v>0</v>
      </c>
      <c r="BG186" s="238">
        <f>IF(O186="zákl. přenesená",K186,0)</f>
        <v>0</v>
      </c>
      <c r="BH186" s="238">
        <f>IF(O186="sníž. přenesená",K186,0)</f>
        <v>0</v>
      </c>
      <c r="BI186" s="238">
        <f>IF(O186="nulová",K186,0)</f>
        <v>0</v>
      </c>
      <c r="BJ186" s="18" t="s">
        <v>83</v>
      </c>
      <c r="BK186" s="238">
        <f>ROUND(P186*H186,2)</f>
        <v>0</v>
      </c>
      <c r="BL186" s="18" t="s">
        <v>173</v>
      </c>
      <c r="BM186" s="237" t="s">
        <v>680</v>
      </c>
    </row>
    <row r="187" s="12" customFormat="1">
      <c r="A187" s="12"/>
      <c r="B187" s="239"/>
      <c r="C187" s="240"/>
      <c r="D187" s="241" t="s">
        <v>163</v>
      </c>
      <c r="E187" s="242" t="s">
        <v>1</v>
      </c>
      <c r="F187" s="243" t="s">
        <v>331</v>
      </c>
      <c r="G187" s="240"/>
      <c r="H187" s="244">
        <v>82</v>
      </c>
      <c r="I187" s="245"/>
      <c r="J187" s="245"/>
      <c r="K187" s="240"/>
      <c r="L187" s="240"/>
      <c r="M187" s="246"/>
      <c r="N187" s="247"/>
      <c r="O187" s="248"/>
      <c r="P187" s="248"/>
      <c r="Q187" s="248"/>
      <c r="R187" s="248"/>
      <c r="S187" s="248"/>
      <c r="T187" s="248"/>
      <c r="U187" s="248"/>
      <c r="V187" s="248"/>
      <c r="W187" s="248"/>
      <c r="X187" s="249"/>
      <c r="Y187" s="12"/>
      <c r="Z187" s="12"/>
      <c r="AA187" s="12"/>
      <c r="AB187" s="12"/>
      <c r="AC187" s="12"/>
      <c r="AD187" s="12"/>
      <c r="AE187" s="12"/>
      <c r="AT187" s="250" t="s">
        <v>163</v>
      </c>
      <c r="AU187" s="250" t="s">
        <v>85</v>
      </c>
      <c r="AV187" s="12" t="s">
        <v>85</v>
      </c>
      <c r="AW187" s="12" t="s">
        <v>5</v>
      </c>
      <c r="AX187" s="12" t="s">
        <v>83</v>
      </c>
      <c r="AY187" s="250" t="s">
        <v>156</v>
      </c>
    </row>
    <row r="188" s="2" customFormat="1" ht="24.15" customHeight="1">
      <c r="A188" s="39"/>
      <c r="B188" s="40"/>
      <c r="C188" s="264" t="s">
        <v>681</v>
      </c>
      <c r="D188" s="264" t="s">
        <v>291</v>
      </c>
      <c r="E188" s="265" t="s">
        <v>434</v>
      </c>
      <c r="F188" s="266" t="s">
        <v>435</v>
      </c>
      <c r="G188" s="267" t="s">
        <v>197</v>
      </c>
      <c r="H188" s="268">
        <v>5</v>
      </c>
      <c r="I188" s="269"/>
      <c r="J188" s="270"/>
      <c r="K188" s="271">
        <f>ROUND(P188*H188,2)</f>
        <v>0</v>
      </c>
      <c r="L188" s="266" t="s">
        <v>198</v>
      </c>
      <c r="M188" s="272"/>
      <c r="N188" s="273" t="s">
        <v>1</v>
      </c>
      <c r="O188" s="233" t="s">
        <v>38</v>
      </c>
      <c r="P188" s="234">
        <f>I188+J188</f>
        <v>0</v>
      </c>
      <c r="Q188" s="234">
        <f>ROUND(I188*H188,2)</f>
        <v>0</v>
      </c>
      <c r="R188" s="234">
        <f>ROUND(J188*H188,2)</f>
        <v>0</v>
      </c>
      <c r="S188" s="92"/>
      <c r="T188" s="235">
        <f>S188*H188</f>
        <v>0</v>
      </c>
      <c r="U188" s="235">
        <v>0.13100000000000001</v>
      </c>
      <c r="V188" s="235">
        <f>U188*H188</f>
        <v>0.65500000000000003</v>
      </c>
      <c r="W188" s="235">
        <v>0</v>
      </c>
      <c r="X188" s="236">
        <f>W188*H188</f>
        <v>0</v>
      </c>
      <c r="Y188" s="39"/>
      <c r="Z188" s="39"/>
      <c r="AA188" s="39"/>
      <c r="AB188" s="39"/>
      <c r="AC188" s="39"/>
      <c r="AD188" s="39"/>
      <c r="AE188" s="39"/>
      <c r="AR188" s="237" t="s">
        <v>266</v>
      </c>
      <c r="AT188" s="237" t="s">
        <v>291</v>
      </c>
      <c r="AU188" s="237" t="s">
        <v>85</v>
      </c>
      <c r="AY188" s="18" t="s">
        <v>156</v>
      </c>
      <c r="BE188" s="238">
        <f>IF(O188="základní",K188,0)</f>
        <v>0</v>
      </c>
      <c r="BF188" s="238">
        <f>IF(O188="snížená",K188,0)</f>
        <v>0</v>
      </c>
      <c r="BG188" s="238">
        <f>IF(O188="zákl. přenesená",K188,0)</f>
        <v>0</v>
      </c>
      <c r="BH188" s="238">
        <f>IF(O188="sníž. přenesená",K188,0)</f>
        <v>0</v>
      </c>
      <c r="BI188" s="238">
        <f>IF(O188="nulová",K188,0)</f>
        <v>0</v>
      </c>
      <c r="BJ188" s="18" t="s">
        <v>83</v>
      </c>
      <c r="BK188" s="238">
        <f>ROUND(P188*H188,2)</f>
        <v>0</v>
      </c>
      <c r="BL188" s="18" t="s">
        <v>173</v>
      </c>
      <c r="BM188" s="237" t="s">
        <v>682</v>
      </c>
    </row>
    <row r="189" s="12" customFormat="1">
      <c r="A189" s="12"/>
      <c r="B189" s="239"/>
      <c r="C189" s="240"/>
      <c r="D189" s="241" t="s">
        <v>163</v>
      </c>
      <c r="E189" s="242" t="s">
        <v>1</v>
      </c>
      <c r="F189" s="243" t="s">
        <v>155</v>
      </c>
      <c r="G189" s="240"/>
      <c r="H189" s="244">
        <v>5</v>
      </c>
      <c r="I189" s="245"/>
      <c r="J189" s="245"/>
      <c r="K189" s="240"/>
      <c r="L189" s="240"/>
      <c r="M189" s="246"/>
      <c r="N189" s="247"/>
      <c r="O189" s="248"/>
      <c r="P189" s="248"/>
      <c r="Q189" s="248"/>
      <c r="R189" s="248"/>
      <c r="S189" s="248"/>
      <c r="T189" s="248"/>
      <c r="U189" s="248"/>
      <c r="V189" s="248"/>
      <c r="W189" s="248"/>
      <c r="X189" s="249"/>
      <c r="Y189" s="12"/>
      <c r="Z189" s="12"/>
      <c r="AA189" s="12"/>
      <c r="AB189" s="12"/>
      <c r="AC189" s="12"/>
      <c r="AD189" s="12"/>
      <c r="AE189" s="12"/>
      <c r="AT189" s="250" t="s">
        <v>163</v>
      </c>
      <c r="AU189" s="250" t="s">
        <v>85</v>
      </c>
      <c r="AV189" s="12" t="s">
        <v>85</v>
      </c>
      <c r="AW189" s="12" t="s">
        <v>5</v>
      </c>
      <c r="AX189" s="12" t="s">
        <v>83</v>
      </c>
      <c r="AY189" s="250" t="s">
        <v>156</v>
      </c>
    </row>
    <row r="190" s="2" customFormat="1" ht="24.15" customHeight="1">
      <c r="A190" s="39"/>
      <c r="B190" s="40"/>
      <c r="C190" s="225" t="s">
        <v>683</v>
      </c>
      <c r="D190" s="225" t="s">
        <v>157</v>
      </c>
      <c r="E190" s="226" t="s">
        <v>438</v>
      </c>
      <c r="F190" s="227" t="s">
        <v>439</v>
      </c>
      <c r="G190" s="228" t="s">
        <v>197</v>
      </c>
      <c r="H190" s="229">
        <v>431</v>
      </c>
      <c r="I190" s="230"/>
      <c r="J190" s="230"/>
      <c r="K190" s="231">
        <f>ROUND(P190*H190,2)</f>
        <v>0</v>
      </c>
      <c r="L190" s="227" t="s">
        <v>218</v>
      </c>
      <c r="M190" s="45"/>
      <c r="N190" s="232" t="s">
        <v>1</v>
      </c>
      <c r="O190" s="233" t="s">
        <v>38</v>
      </c>
      <c r="P190" s="234">
        <f>I190+J190</f>
        <v>0</v>
      </c>
      <c r="Q190" s="234">
        <f>ROUND(I190*H190,2)</f>
        <v>0</v>
      </c>
      <c r="R190" s="234">
        <f>ROUND(J190*H190,2)</f>
        <v>0</v>
      </c>
      <c r="S190" s="92"/>
      <c r="T190" s="235">
        <f>S190*H190</f>
        <v>0</v>
      </c>
      <c r="U190" s="235">
        <v>0.11162</v>
      </c>
      <c r="V190" s="235">
        <f>U190*H190</f>
        <v>48.108219999999996</v>
      </c>
      <c r="W190" s="235">
        <v>0</v>
      </c>
      <c r="X190" s="236">
        <f>W190*H190</f>
        <v>0</v>
      </c>
      <c r="Y190" s="39"/>
      <c r="Z190" s="39"/>
      <c r="AA190" s="39"/>
      <c r="AB190" s="39"/>
      <c r="AC190" s="39"/>
      <c r="AD190" s="39"/>
      <c r="AE190" s="39"/>
      <c r="AR190" s="237" t="s">
        <v>173</v>
      </c>
      <c r="AT190" s="237" t="s">
        <v>157</v>
      </c>
      <c r="AU190" s="237" t="s">
        <v>85</v>
      </c>
      <c r="AY190" s="18" t="s">
        <v>156</v>
      </c>
      <c r="BE190" s="238">
        <f>IF(O190="základní",K190,0)</f>
        <v>0</v>
      </c>
      <c r="BF190" s="238">
        <f>IF(O190="snížená",K190,0)</f>
        <v>0</v>
      </c>
      <c r="BG190" s="238">
        <f>IF(O190="zákl. přenesená",K190,0)</f>
        <v>0</v>
      </c>
      <c r="BH190" s="238">
        <f>IF(O190="sníž. přenesená",K190,0)</f>
        <v>0</v>
      </c>
      <c r="BI190" s="238">
        <f>IF(O190="nulová",K190,0)</f>
        <v>0</v>
      </c>
      <c r="BJ190" s="18" t="s">
        <v>83</v>
      </c>
      <c r="BK190" s="238">
        <f>ROUND(P190*H190,2)</f>
        <v>0</v>
      </c>
      <c r="BL190" s="18" t="s">
        <v>173</v>
      </c>
      <c r="BM190" s="237" t="s">
        <v>684</v>
      </c>
    </row>
    <row r="191" s="12" customFormat="1">
      <c r="A191" s="12"/>
      <c r="B191" s="239"/>
      <c r="C191" s="240"/>
      <c r="D191" s="241" t="s">
        <v>163</v>
      </c>
      <c r="E191" s="242" t="s">
        <v>1</v>
      </c>
      <c r="F191" s="243" t="s">
        <v>685</v>
      </c>
      <c r="G191" s="240"/>
      <c r="H191" s="244">
        <v>431</v>
      </c>
      <c r="I191" s="245"/>
      <c r="J191" s="245"/>
      <c r="K191" s="240"/>
      <c r="L191" s="240"/>
      <c r="M191" s="246"/>
      <c r="N191" s="247"/>
      <c r="O191" s="248"/>
      <c r="P191" s="248"/>
      <c r="Q191" s="248"/>
      <c r="R191" s="248"/>
      <c r="S191" s="248"/>
      <c r="T191" s="248"/>
      <c r="U191" s="248"/>
      <c r="V191" s="248"/>
      <c r="W191" s="248"/>
      <c r="X191" s="249"/>
      <c r="Y191" s="12"/>
      <c r="Z191" s="12"/>
      <c r="AA191" s="12"/>
      <c r="AB191" s="12"/>
      <c r="AC191" s="12"/>
      <c r="AD191" s="12"/>
      <c r="AE191" s="12"/>
      <c r="AT191" s="250" t="s">
        <v>163</v>
      </c>
      <c r="AU191" s="250" t="s">
        <v>85</v>
      </c>
      <c r="AV191" s="12" t="s">
        <v>85</v>
      </c>
      <c r="AW191" s="12" t="s">
        <v>5</v>
      </c>
      <c r="AX191" s="12" t="s">
        <v>83</v>
      </c>
      <c r="AY191" s="250" t="s">
        <v>156</v>
      </c>
    </row>
    <row r="192" s="2" customFormat="1" ht="24.15" customHeight="1">
      <c r="A192" s="39"/>
      <c r="B192" s="40"/>
      <c r="C192" s="264" t="s">
        <v>686</v>
      </c>
      <c r="D192" s="264" t="s">
        <v>291</v>
      </c>
      <c r="E192" s="265" t="s">
        <v>443</v>
      </c>
      <c r="F192" s="266" t="s">
        <v>444</v>
      </c>
      <c r="G192" s="267" t="s">
        <v>197</v>
      </c>
      <c r="H192" s="268">
        <v>431</v>
      </c>
      <c r="I192" s="269"/>
      <c r="J192" s="270"/>
      <c r="K192" s="271">
        <f>ROUND(P192*H192,2)</f>
        <v>0</v>
      </c>
      <c r="L192" s="266" t="s">
        <v>198</v>
      </c>
      <c r="M192" s="272"/>
      <c r="N192" s="273" t="s">
        <v>1</v>
      </c>
      <c r="O192" s="233" t="s">
        <v>38</v>
      </c>
      <c r="P192" s="234">
        <f>I192+J192</f>
        <v>0</v>
      </c>
      <c r="Q192" s="234">
        <f>ROUND(I192*H192,2)</f>
        <v>0</v>
      </c>
      <c r="R192" s="234">
        <f>ROUND(J192*H192,2)</f>
        <v>0</v>
      </c>
      <c r="S192" s="92"/>
      <c r="T192" s="235">
        <f>S192*H192</f>
        <v>0</v>
      </c>
      <c r="U192" s="235">
        <v>0.17599999999999999</v>
      </c>
      <c r="V192" s="235">
        <f>U192*H192</f>
        <v>75.855999999999995</v>
      </c>
      <c r="W192" s="235">
        <v>0</v>
      </c>
      <c r="X192" s="236">
        <f>W192*H192</f>
        <v>0</v>
      </c>
      <c r="Y192" s="39"/>
      <c r="Z192" s="39"/>
      <c r="AA192" s="39"/>
      <c r="AB192" s="39"/>
      <c r="AC192" s="39"/>
      <c r="AD192" s="39"/>
      <c r="AE192" s="39"/>
      <c r="AR192" s="237" t="s">
        <v>266</v>
      </c>
      <c r="AT192" s="237" t="s">
        <v>291</v>
      </c>
      <c r="AU192" s="237" t="s">
        <v>85</v>
      </c>
      <c r="AY192" s="18" t="s">
        <v>156</v>
      </c>
      <c r="BE192" s="238">
        <f>IF(O192="základní",K192,0)</f>
        <v>0</v>
      </c>
      <c r="BF192" s="238">
        <f>IF(O192="snížená",K192,0)</f>
        <v>0</v>
      </c>
      <c r="BG192" s="238">
        <f>IF(O192="zákl. přenesená",K192,0)</f>
        <v>0</v>
      </c>
      <c r="BH192" s="238">
        <f>IF(O192="sníž. přenesená",K192,0)</f>
        <v>0</v>
      </c>
      <c r="BI192" s="238">
        <f>IF(O192="nulová",K192,0)</f>
        <v>0</v>
      </c>
      <c r="BJ192" s="18" t="s">
        <v>83</v>
      </c>
      <c r="BK192" s="238">
        <f>ROUND(P192*H192,2)</f>
        <v>0</v>
      </c>
      <c r="BL192" s="18" t="s">
        <v>173</v>
      </c>
      <c r="BM192" s="237" t="s">
        <v>687</v>
      </c>
    </row>
    <row r="193" s="11" customFormat="1" ht="22.8" customHeight="1">
      <c r="A193" s="11"/>
      <c r="B193" s="210"/>
      <c r="C193" s="211"/>
      <c r="D193" s="212" t="s">
        <v>74</v>
      </c>
      <c r="E193" s="262" t="s">
        <v>240</v>
      </c>
      <c r="F193" s="262" t="s">
        <v>462</v>
      </c>
      <c r="G193" s="211"/>
      <c r="H193" s="211"/>
      <c r="I193" s="214"/>
      <c r="J193" s="214"/>
      <c r="K193" s="263">
        <f>BK193</f>
        <v>0</v>
      </c>
      <c r="L193" s="211"/>
      <c r="M193" s="216"/>
      <c r="N193" s="217"/>
      <c r="O193" s="218"/>
      <c r="P193" s="218"/>
      <c r="Q193" s="219">
        <f>SUM(Q194:Q223)</f>
        <v>0</v>
      </c>
      <c r="R193" s="219">
        <f>SUM(R194:R223)</f>
        <v>0</v>
      </c>
      <c r="S193" s="218"/>
      <c r="T193" s="220">
        <f>SUM(T194:T223)</f>
        <v>0</v>
      </c>
      <c r="U193" s="218"/>
      <c r="V193" s="220">
        <f>SUM(V194:V223)</f>
        <v>59.042545159999996</v>
      </c>
      <c r="W193" s="218"/>
      <c r="X193" s="221">
        <f>SUM(X194:X223)</f>
        <v>0</v>
      </c>
      <c r="Y193" s="11"/>
      <c r="Z193" s="11"/>
      <c r="AA193" s="11"/>
      <c r="AB193" s="11"/>
      <c r="AC193" s="11"/>
      <c r="AD193" s="11"/>
      <c r="AE193" s="11"/>
      <c r="AR193" s="222" t="s">
        <v>83</v>
      </c>
      <c r="AT193" s="223" t="s">
        <v>74</v>
      </c>
      <c r="AU193" s="223" t="s">
        <v>83</v>
      </c>
      <c r="AY193" s="222" t="s">
        <v>156</v>
      </c>
      <c r="BK193" s="224">
        <f>SUM(BK194:BK223)</f>
        <v>0</v>
      </c>
    </row>
    <row r="194" s="2" customFormat="1" ht="24.15" customHeight="1">
      <c r="A194" s="39"/>
      <c r="B194" s="40"/>
      <c r="C194" s="225" t="s">
        <v>391</v>
      </c>
      <c r="D194" s="225" t="s">
        <v>157</v>
      </c>
      <c r="E194" s="226" t="s">
        <v>464</v>
      </c>
      <c r="F194" s="227" t="s">
        <v>465</v>
      </c>
      <c r="G194" s="228" t="s">
        <v>334</v>
      </c>
      <c r="H194" s="229">
        <v>5</v>
      </c>
      <c r="I194" s="230"/>
      <c r="J194" s="230"/>
      <c r="K194" s="231">
        <f>ROUND(P194*H194,2)</f>
        <v>0</v>
      </c>
      <c r="L194" s="227" t="s">
        <v>218</v>
      </c>
      <c r="M194" s="45"/>
      <c r="N194" s="232" t="s">
        <v>1</v>
      </c>
      <c r="O194" s="233" t="s">
        <v>38</v>
      </c>
      <c r="P194" s="234">
        <f>I194+J194</f>
        <v>0</v>
      </c>
      <c r="Q194" s="234">
        <f>ROUND(I194*H194,2)</f>
        <v>0</v>
      </c>
      <c r="R194" s="234">
        <f>ROUND(J194*H194,2)</f>
        <v>0</v>
      </c>
      <c r="S194" s="92"/>
      <c r="T194" s="235">
        <f>S194*H194</f>
        <v>0</v>
      </c>
      <c r="U194" s="235">
        <v>0.00069999999999999999</v>
      </c>
      <c r="V194" s="235">
        <f>U194*H194</f>
        <v>0.0035000000000000001</v>
      </c>
      <c r="W194" s="235">
        <v>0</v>
      </c>
      <c r="X194" s="236">
        <f>W194*H194</f>
        <v>0</v>
      </c>
      <c r="Y194" s="39"/>
      <c r="Z194" s="39"/>
      <c r="AA194" s="39"/>
      <c r="AB194" s="39"/>
      <c r="AC194" s="39"/>
      <c r="AD194" s="39"/>
      <c r="AE194" s="39"/>
      <c r="AR194" s="237" t="s">
        <v>173</v>
      </c>
      <c r="AT194" s="237" t="s">
        <v>157</v>
      </c>
      <c r="AU194" s="237" t="s">
        <v>85</v>
      </c>
      <c r="AY194" s="18" t="s">
        <v>156</v>
      </c>
      <c r="BE194" s="238">
        <f>IF(O194="základní",K194,0)</f>
        <v>0</v>
      </c>
      <c r="BF194" s="238">
        <f>IF(O194="snížená",K194,0)</f>
        <v>0</v>
      </c>
      <c r="BG194" s="238">
        <f>IF(O194="zákl. přenesená",K194,0)</f>
        <v>0</v>
      </c>
      <c r="BH194" s="238">
        <f>IF(O194="sníž. přenesená",K194,0)</f>
        <v>0</v>
      </c>
      <c r="BI194" s="238">
        <f>IF(O194="nulová",K194,0)</f>
        <v>0</v>
      </c>
      <c r="BJ194" s="18" t="s">
        <v>83</v>
      </c>
      <c r="BK194" s="238">
        <f>ROUND(P194*H194,2)</f>
        <v>0</v>
      </c>
      <c r="BL194" s="18" t="s">
        <v>173</v>
      </c>
      <c r="BM194" s="237" t="s">
        <v>688</v>
      </c>
    </row>
    <row r="195" s="12" customFormat="1">
      <c r="A195" s="12"/>
      <c r="B195" s="239"/>
      <c r="C195" s="240"/>
      <c r="D195" s="241" t="s">
        <v>163</v>
      </c>
      <c r="E195" s="242" t="s">
        <v>1</v>
      </c>
      <c r="F195" s="243" t="s">
        <v>155</v>
      </c>
      <c r="G195" s="240"/>
      <c r="H195" s="244">
        <v>5</v>
      </c>
      <c r="I195" s="245"/>
      <c r="J195" s="245"/>
      <c r="K195" s="240"/>
      <c r="L195" s="240"/>
      <c r="M195" s="246"/>
      <c r="N195" s="247"/>
      <c r="O195" s="248"/>
      <c r="P195" s="248"/>
      <c r="Q195" s="248"/>
      <c r="R195" s="248"/>
      <c r="S195" s="248"/>
      <c r="T195" s="248"/>
      <c r="U195" s="248"/>
      <c r="V195" s="248"/>
      <c r="W195" s="248"/>
      <c r="X195" s="249"/>
      <c r="Y195" s="12"/>
      <c r="Z195" s="12"/>
      <c r="AA195" s="12"/>
      <c r="AB195" s="12"/>
      <c r="AC195" s="12"/>
      <c r="AD195" s="12"/>
      <c r="AE195" s="12"/>
      <c r="AT195" s="250" t="s">
        <v>163</v>
      </c>
      <c r="AU195" s="250" t="s">
        <v>85</v>
      </c>
      <c r="AV195" s="12" t="s">
        <v>85</v>
      </c>
      <c r="AW195" s="12" t="s">
        <v>5</v>
      </c>
      <c r="AX195" s="12" t="s">
        <v>83</v>
      </c>
      <c r="AY195" s="250" t="s">
        <v>156</v>
      </c>
    </row>
    <row r="196" s="2" customFormat="1" ht="24.15" customHeight="1">
      <c r="A196" s="39"/>
      <c r="B196" s="40"/>
      <c r="C196" s="264" t="s">
        <v>396</v>
      </c>
      <c r="D196" s="264" t="s">
        <v>291</v>
      </c>
      <c r="E196" s="265" t="s">
        <v>468</v>
      </c>
      <c r="F196" s="266" t="s">
        <v>469</v>
      </c>
      <c r="G196" s="267" t="s">
        <v>334</v>
      </c>
      <c r="H196" s="268">
        <v>4</v>
      </c>
      <c r="I196" s="269"/>
      <c r="J196" s="270"/>
      <c r="K196" s="271">
        <f>ROUND(P196*H196,2)</f>
        <v>0</v>
      </c>
      <c r="L196" s="266" t="s">
        <v>218</v>
      </c>
      <c r="M196" s="272"/>
      <c r="N196" s="273" t="s">
        <v>1</v>
      </c>
      <c r="O196" s="233" t="s">
        <v>38</v>
      </c>
      <c r="P196" s="234">
        <f>I196+J196</f>
        <v>0</v>
      </c>
      <c r="Q196" s="234">
        <f>ROUND(I196*H196,2)</f>
        <v>0</v>
      </c>
      <c r="R196" s="234">
        <f>ROUND(J196*H196,2)</f>
        <v>0</v>
      </c>
      <c r="S196" s="92"/>
      <c r="T196" s="235">
        <f>S196*H196</f>
        <v>0</v>
      </c>
      <c r="U196" s="235">
        <v>0.0035000000000000001</v>
      </c>
      <c r="V196" s="235">
        <f>U196*H196</f>
        <v>0.014</v>
      </c>
      <c r="W196" s="235">
        <v>0</v>
      </c>
      <c r="X196" s="236">
        <f>W196*H196</f>
        <v>0</v>
      </c>
      <c r="Y196" s="39"/>
      <c r="Z196" s="39"/>
      <c r="AA196" s="39"/>
      <c r="AB196" s="39"/>
      <c r="AC196" s="39"/>
      <c r="AD196" s="39"/>
      <c r="AE196" s="39"/>
      <c r="AR196" s="237" t="s">
        <v>266</v>
      </c>
      <c r="AT196" s="237" t="s">
        <v>291</v>
      </c>
      <c r="AU196" s="237" t="s">
        <v>85</v>
      </c>
      <c r="AY196" s="18" t="s">
        <v>156</v>
      </c>
      <c r="BE196" s="238">
        <f>IF(O196="základní",K196,0)</f>
        <v>0</v>
      </c>
      <c r="BF196" s="238">
        <f>IF(O196="snížená",K196,0)</f>
        <v>0</v>
      </c>
      <c r="BG196" s="238">
        <f>IF(O196="zákl. přenesená",K196,0)</f>
        <v>0</v>
      </c>
      <c r="BH196" s="238">
        <f>IF(O196="sníž. přenesená",K196,0)</f>
        <v>0</v>
      </c>
      <c r="BI196" s="238">
        <f>IF(O196="nulová",K196,0)</f>
        <v>0</v>
      </c>
      <c r="BJ196" s="18" t="s">
        <v>83</v>
      </c>
      <c r="BK196" s="238">
        <f>ROUND(P196*H196,2)</f>
        <v>0</v>
      </c>
      <c r="BL196" s="18" t="s">
        <v>173</v>
      </c>
      <c r="BM196" s="237" t="s">
        <v>689</v>
      </c>
    </row>
    <row r="197" s="12" customFormat="1">
      <c r="A197" s="12"/>
      <c r="B197" s="239"/>
      <c r="C197" s="240"/>
      <c r="D197" s="241" t="s">
        <v>163</v>
      </c>
      <c r="E197" s="242" t="s">
        <v>1</v>
      </c>
      <c r="F197" s="243" t="s">
        <v>173</v>
      </c>
      <c r="G197" s="240"/>
      <c r="H197" s="244">
        <v>4</v>
      </c>
      <c r="I197" s="245"/>
      <c r="J197" s="245"/>
      <c r="K197" s="240"/>
      <c r="L197" s="240"/>
      <c r="M197" s="246"/>
      <c r="N197" s="247"/>
      <c r="O197" s="248"/>
      <c r="P197" s="248"/>
      <c r="Q197" s="248"/>
      <c r="R197" s="248"/>
      <c r="S197" s="248"/>
      <c r="T197" s="248"/>
      <c r="U197" s="248"/>
      <c r="V197" s="248"/>
      <c r="W197" s="248"/>
      <c r="X197" s="249"/>
      <c r="Y197" s="12"/>
      <c r="Z197" s="12"/>
      <c r="AA197" s="12"/>
      <c r="AB197" s="12"/>
      <c r="AC197" s="12"/>
      <c r="AD197" s="12"/>
      <c r="AE197" s="12"/>
      <c r="AT197" s="250" t="s">
        <v>163</v>
      </c>
      <c r="AU197" s="250" t="s">
        <v>85</v>
      </c>
      <c r="AV197" s="12" t="s">
        <v>85</v>
      </c>
      <c r="AW197" s="12" t="s">
        <v>5</v>
      </c>
      <c r="AX197" s="12" t="s">
        <v>83</v>
      </c>
      <c r="AY197" s="250" t="s">
        <v>156</v>
      </c>
    </row>
    <row r="198" s="2" customFormat="1" ht="24.15" customHeight="1">
      <c r="A198" s="39"/>
      <c r="B198" s="40"/>
      <c r="C198" s="264" t="s">
        <v>312</v>
      </c>
      <c r="D198" s="264" t="s">
        <v>291</v>
      </c>
      <c r="E198" s="265" t="s">
        <v>690</v>
      </c>
      <c r="F198" s="266" t="s">
        <v>691</v>
      </c>
      <c r="G198" s="267" t="s">
        <v>334</v>
      </c>
      <c r="H198" s="268">
        <v>1</v>
      </c>
      <c r="I198" s="269"/>
      <c r="J198" s="270"/>
      <c r="K198" s="271">
        <f>ROUND(P198*H198,2)</f>
        <v>0</v>
      </c>
      <c r="L198" s="266" t="s">
        <v>198</v>
      </c>
      <c r="M198" s="272"/>
      <c r="N198" s="273" t="s">
        <v>1</v>
      </c>
      <c r="O198" s="233" t="s">
        <v>38</v>
      </c>
      <c r="P198" s="234">
        <f>I198+J198</f>
        <v>0</v>
      </c>
      <c r="Q198" s="234">
        <f>ROUND(I198*H198,2)</f>
        <v>0</v>
      </c>
      <c r="R198" s="234">
        <f>ROUND(J198*H198,2)</f>
        <v>0</v>
      </c>
      <c r="S198" s="92"/>
      <c r="T198" s="235">
        <f>S198*H198</f>
        <v>0</v>
      </c>
      <c r="U198" s="235">
        <v>0.0025999999999999999</v>
      </c>
      <c r="V198" s="235">
        <f>U198*H198</f>
        <v>0.0025999999999999999</v>
      </c>
      <c r="W198" s="235">
        <v>0</v>
      </c>
      <c r="X198" s="236">
        <f>W198*H198</f>
        <v>0</v>
      </c>
      <c r="Y198" s="39"/>
      <c r="Z198" s="39"/>
      <c r="AA198" s="39"/>
      <c r="AB198" s="39"/>
      <c r="AC198" s="39"/>
      <c r="AD198" s="39"/>
      <c r="AE198" s="39"/>
      <c r="AR198" s="237" t="s">
        <v>266</v>
      </c>
      <c r="AT198" s="237" t="s">
        <v>291</v>
      </c>
      <c r="AU198" s="237" t="s">
        <v>85</v>
      </c>
      <c r="AY198" s="18" t="s">
        <v>156</v>
      </c>
      <c r="BE198" s="238">
        <f>IF(O198="základní",K198,0)</f>
        <v>0</v>
      </c>
      <c r="BF198" s="238">
        <f>IF(O198="snížená",K198,0)</f>
        <v>0</v>
      </c>
      <c r="BG198" s="238">
        <f>IF(O198="zákl. přenesená",K198,0)</f>
        <v>0</v>
      </c>
      <c r="BH198" s="238">
        <f>IF(O198="sníž. přenesená",K198,0)</f>
        <v>0</v>
      </c>
      <c r="BI198" s="238">
        <f>IF(O198="nulová",K198,0)</f>
        <v>0</v>
      </c>
      <c r="BJ198" s="18" t="s">
        <v>83</v>
      </c>
      <c r="BK198" s="238">
        <f>ROUND(P198*H198,2)</f>
        <v>0</v>
      </c>
      <c r="BL198" s="18" t="s">
        <v>173</v>
      </c>
      <c r="BM198" s="237" t="s">
        <v>692</v>
      </c>
    </row>
    <row r="199" s="12" customFormat="1">
      <c r="A199" s="12"/>
      <c r="B199" s="239"/>
      <c r="C199" s="240"/>
      <c r="D199" s="241" t="s">
        <v>163</v>
      </c>
      <c r="E199" s="242" t="s">
        <v>1</v>
      </c>
      <c r="F199" s="243" t="s">
        <v>83</v>
      </c>
      <c r="G199" s="240"/>
      <c r="H199" s="244">
        <v>1</v>
      </c>
      <c r="I199" s="245"/>
      <c r="J199" s="245"/>
      <c r="K199" s="240"/>
      <c r="L199" s="240"/>
      <c r="M199" s="246"/>
      <c r="N199" s="247"/>
      <c r="O199" s="248"/>
      <c r="P199" s="248"/>
      <c r="Q199" s="248"/>
      <c r="R199" s="248"/>
      <c r="S199" s="248"/>
      <c r="T199" s="248"/>
      <c r="U199" s="248"/>
      <c r="V199" s="248"/>
      <c r="W199" s="248"/>
      <c r="X199" s="249"/>
      <c r="Y199" s="12"/>
      <c r="Z199" s="12"/>
      <c r="AA199" s="12"/>
      <c r="AB199" s="12"/>
      <c r="AC199" s="12"/>
      <c r="AD199" s="12"/>
      <c r="AE199" s="12"/>
      <c r="AT199" s="250" t="s">
        <v>163</v>
      </c>
      <c r="AU199" s="250" t="s">
        <v>85</v>
      </c>
      <c r="AV199" s="12" t="s">
        <v>85</v>
      </c>
      <c r="AW199" s="12" t="s">
        <v>5</v>
      </c>
      <c r="AX199" s="12" t="s">
        <v>83</v>
      </c>
      <c r="AY199" s="250" t="s">
        <v>156</v>
      </c>
    </row>
    <row r="200" s="2" customFormat="1" ht="24.15" customHeight="1">
      <c r="A200" s="39"/>
      <c r="B200" s="40"/>
      <c r="C200" s="225" t="s">
        <v>405</v>
      </c>
      <c r="D200" s="225" t="s">
        <v>157</v>
      </c>
      <c r="E200" s="226" t="s">
        <v>494</v>
      </c>
      <c r="F200" s="227" t="s">
        <v>495</v>
      </c>
      <c r="G200" s="228" t="s">
        <v>334</v>
      </c>
      <c r="H200" s="229">
        <v>5</v>
      </c>
      <c r="I200" s="230"/>
      <c r="J200" s="230"/>
      <c r="K200" s="231">
        <f>ROUND(P200*H200,2)</f>
        <v>0</v>
      </c>
      <c r="L200" s="227" t="s">
        <v>198</v>
      </c>
      <c r="M200" s="45"/>
      <c r="N200" s="232" t="s">
        <v>1</v>
      </c>
      <c r="O200" s="233" t="s">
        <v>38</v>
      </c>
      <c r="P200" s="234">
        <f>I200+J200</f>
        <v>0</v>
      </c>
      <c r="Q200" s="234">
        <f>ROUND(I200*H200,2)</f>
        <v>0</v>
      </c>
      <c r="R200" s="234">
        <f>ROUND(J200*H200,2)</f>
        <v>0</v>
      </c>
      <c r="S200" s="92"/>
      <c r="T200" s="235">
        <f>S200*H200</f>
        <v>0</v>
      </c>
      <c r="U200" s="235">
        <v>0.11241</v>
      </c>
      <c r="V200" s="235">
        <f>U200*H200</f>
        <v>0.56204999999999994</v>
      </c>
      <c r="W200" s="235">
        <v>0</v>
      </c>
      <c r="X200" s="236">
        <f>W200*H200</f>
        <v>0</v>
      </c>
      <c r="Y200" s="39"/>
      <c r="Z200" s="39"/>
      <c r="AA200" s="39"/>
      <c r="AB200" s="39"/>
      <c r="AC200" s="39"/>
      <c r="AD200" s="39"/>
      <c r="AE200" s="39"/>
      <c r="AR200" s="237" t="s">
        <v>173</v>
      </c>
      <c r="AT200" s="237" t="s">
        <v>157</v>
      </c>
      <c r="AU200" s="237" t="s">
        <v>85</v>
      </c>
      <c r="AY200" s="18" t="s">
        <v>156</v>
      </c>
      <c r="BE200" s="238">
        <f>IF(O200="základní",K200,0)</f>
        <v>0</v>
      </c>
      <c r="BF200" s="238">
        <f>IF(O200="snížená",K200,0)</f>
        <v>0</v>
      </c>
      <c r="BG200" s="238">
        <f>IF(O200="zákl. přenesená",K200,0)</f>
        <v>0</v>
      </c>
      <c r="BH200" s="238">
        <f>IF(O200="sníž. přenesená",K200,0)</f>
        <v>0</v>
      </c>
      <c r="BI200" s="238">
        <f>IF(O200="nulová",K200,0)</f>
        <v>0</v>
      </c>
      <c r="BJ200" s="18" t="s">
        <v>83</v>
      </c>
      <c r="BK200" s="238">
        <f>ROUND(P200*H200,2)</f>
        <v>0</v>
      </c>
      <c r="BL200" s="18" t="s">
        <v>173</v>
      </c>
      <c r="BM200" s="237" t="s">
        <v>693</v>
      </c>
    </row>
    <row r="201" s="12" customFormat="1">
      <c r="A201" s="12"/>
      <c r="B201" s="239"/>
      <c r="C201" s="240"/>
      <c r="D201" s="241" t="s">
        <v>163</v>
      </c>
      <c r="E201" s="242" t="s">
        <v>1</v>
      </c>
      <c r="F201" s="243" t="s">
        <v>155</v>
      </c>
      <c r="G201" s="240"/>
      <c r="H201" s="244">
        <v>5</v>
      </c>
      <c r="I201" s="245"/>
      <c r="J201" s="245"/>
      <c r="K201" s="240"/>
      <c r="L201" s="240"/>
      <c r="M201" s="246"/>
      <c r="N201" s="247"/>
      <c r="O201" s="248"/>
      <c r="P201" s="248"/>
      <c r="Q201" s="248"/>
      <c r="R201" s="248"/>
      <c r="S201" s="248"/>
      <c r="T201" s="248"/>
      <c r="U201" s="248"/>
      <c r="V201" s="248"/>
      <c r="W201" s="248"/>
      <c r="X201" s="249"/>
      <c r="Y201" s="12"/>
      <c r="Z201" s="12"/>
      <c r="AA201" s="12"/>
      <c r="AB201" s="12"/>
      <c r="AC201" s="12"/>
      <c r="AD201" s="12"/>
      <c r="AE201" s="12"/>
      <c r="AT201" s="250" t="s">
        <v>163</v>
      </c>
      <c r="AU201" s="250" t="s">
        <v>85</v>
      </c>
      <c r="AV201" s="12" t="s">
        <v>85</v>
      </c>
      <c r="AW201" s="12" t="s">
        <v>5</v>
      </c>
      <c r="AX201" s="12" t="s">
        <v>83</v>
      </c>
      <c r="AY201" s="250" t="s">
        <v>156</v>
      </c>
    </row>
    <row r="202" s="2" customFormat="1" ht="24.15" customHeight="1">
      <c r="A202" s="39"/>
      <c r="B202" s="40"/>
      <c r="C202" s="264" t="s">
        <v>381</v>
      </c>
      <c r="D202" s="264" t="s">
        <v>291</v>
      </c>
      <c r="E202" s="265" t="s">
        <v>498</v>
      </c>
      <c r="F202" s="266" t="s">
        <v>499</v>
      </c>
      <c r="G202" s="267" t="s">
        <v>334</v>
      </c>
      <c r="H202" s="268">
        <v>5</v>
      </c>
      <c r="I202" s="269"/>
      <c r="J202" s="270"/>
      <c r="K202" s="271">
        <f>ROUND(P202*H202,2)</f>
        <v>0</v>
      </c>
      <c r="L202" s="266" t="s">
        <v>218</v>
      </c>
      <c r="M202" s="272"/>
      <c r="N202" s="273" t="s">
        <v>1</v>
      </c>
      <c r="O202" s="233" t="s">
        <v>38</v>
      </c>
      <c r="P202" s="234">
        <f>I202+J202</f>
        <v>0</v>
      </c>
      <c r="Q202" s="234">
        <f>ROUND(I202*H202,2)</f>
        <v>0</v>
      </c>
      <c r="R202" s="234">
        <f>ROUND(J202*H202,2)</f>
        <v>0</v>
      </c>
      <c r="S202" s="92"/>
      <c r="T202" s="235">
        <f>S202*H202</f>
        <v>0</v>
      </c>
      <c r="U202" s="235">
        <v>0.0061000000000000004</v>
      </c>
      <c r="V202" s="235">
        <f>U202*H202</f>
        <v>0.030500000000000003</v>
      </c>
      <c r="W202" s="235">
        <v>0</v>
      </c>
      <c r="X202" s="236">
        <f>W202*H202</f>
        <v>0</v>
      </c>
      <c r="Y202" s="39"/>
      <c r="Z202" s="39"/>
      <c r="AA202" s="39"/>
      <c r="AB202" s="39"/>
      <c r="AC202" s="39"/>
      <c r="AD202" s="39"/>
      <c r="AE202" s="39"/>
      <c r="AR202" s="237" t="s">
        <v>266</v>
      </c>
      <c r="AT202" s="237" t="s">
        <v>291</v>
      </c>
      <c r="AU202" s="237" t="s">
        <v>85</v>
      </c>
      <c r="AY202" s="18" t="s">
        <v>156</v>
      </c>
      <c r="BE202" s="238">
        <f>IF(O202="základní",K202,0)</f>
        <v>0</v>
      </c>
      <c r="BF202" s="238">
        <f>IF(O202="snížená",K202,0)</f>
        <v>0</v>
      </c>
      <c r="BG202" s="238">
        <f>IF(O202="zákl. přenesená",K202,0)</f>
        <v>0</v>
      </c>
      <c r="BH202" s="238">
        <f>IF(O202="sníž. přenesená",K202,0)</f>
        <v>0</v>
      </c>
      <c r="BI202" s="238">
        <f>IF(O202="nulová",K202,0)</f>
        <v>0</v>
      </c>
      <c r="BJ202" s="18" t="s">
        <v>83</v>
      </c>
      <c r="BK202" s="238">
        <f>ROUND(P202*H202,2)</f>
        <v>0</v>
      </c>
      <c r="BL202" s="18" t="s">
        <v>173</v>
      </c>
      <c r="BM202" s="237" t="s">
        <v>694</v>
      </c>
    </row>
    <row r="203" s="2" customFormat="1" ht="24.15" customHeight="1">
      <c r="A203" s="39"/>
      <c r="B203" s="40"/>
      <c r="C203" s="225" t="s">
        <v>302</v>
      </c>
      <c r="D203" s="225" t="s">
        <v>157</v>
      </c>
      <c r="E203" s="226" t="s">
        <v>502</v>
      </c>
      <c r="F203" s="227" t="s">
        <v>503</v>
      </c>
      <c r="G203" s="228" t="s">
        <v>227</v>
      </c>
      <c r="H203" s="229">
        <v>90</v>
      </c>
      <c r="I203" s="230"/>
      <c r="J203" s="230"/>
      <c r="K203" s="231">
        <f>ROUND(P203*H203,2)</f>
        <v>0</v>
      </c>
      <c r="L203" s="227" t="s">
        <v>198</v>
      </c>
      <c r="M203" s="45"/>
      <c r="N203" s="232" t="s">
        <v>1</v>
      </c>
      <c r="O203" s="233" t="s">
        <v>38</v>
      </c>
      <c r="P203" s="234">
        <f>I203+J203</f>
        <v>0</v>
      </c>
      <c r="Q203" s="234">
        <f>ROUND(I203*H203,2)</f>
        <v>0</v>
      </c>
      <c r="R203" s="234">
        <f>ROUND(J203*H203,2)</f>
        <v>0</v>
      </c>
      <c r="S203" s="92"/>
      <c r="T203" s="235">
        <f>S203*H203</f>
        <v>0</v>
      </c>
      <c r="U203" s="235">
        <v>0.00010000000000000001</v>
      </c>
      <c r="V203" s="235">
        <f>U203*H203</f>
        <v>0.0090000000000000011</v>
      </c>
      <c r="W203" s="235">
        <v>0</v>
      </c>
      <c r="X203" s="236">
        <f>W203*H203</f>
        <v>0</v>
      </c>
      <c r="Y203" s="39"/>
      <c r="Z203" s="39"/>
      <c r="AA203" s="39"/>
      <c r="AB203" s="39"/>
      <c r="AC203" s="39"/>
      <c r="AD203" s="39"/>
      <c r="AE203" s="39"/>
      <c r="AR203" s="237" t="s">
        <v>173</v>
      </c>
      <c r="AT203" s="237" t="s">
        <v>157</v>
      </c>
      <c r="AU203" s="237" t="s">
        <v>85</v>
      </c>
      <c r="AY203" s="18" t="s">
        <v>156</v>
      </c>
      <c r="BE203" s="238">
        <f>IF(O203="základní",K203,0)</f>
        <v>0</v>
      </c>
      <c r="BF203" s="238">
        <f>IF(O203="snížená",K203,0)</f>
        <v>0</v>
      </c>
      <c r="BG203" s="238">
        <f>IF(O203="zákl. přenesená",K203,0)</f>
        <v>0</v>
      </c>
      <c r="BH203" s="238">
        <f>IF(O203="sníž. přenesená",K203,0)</f>
        <v>0</v>
      </c>
      <c r="BI203" s="238">
        <f>IF(O203="nulová",K203,0)</f>
        <v>0</v>
      </c>
      <c r="BJ203" s="18" t="s">
        <v>83</v>
      </c>
      <c r="BK203" s="238">
        <f>ROUND(P203*H203,2)</f>
        <v>0</v>
      </c>
      <c r="BL203" s="18" t="s">
        <v>173</v>
      </c>
      <c r="BM203" s="237" t="s">
        <v>695</v>
      </c>
    </row>
    <row r="204" s="12" customFormat="1">
      <c r="A204" s="12"/>
      <c r="B204" s="239"/>
      <c r="C204" s="240"/>
      <c r="D204" s="241" t="s">
        <v>163</v>
      </c>
      <c r="E204" s="242" t="s">
        <v>1</v>
      </c>
      <c r="F204" s="243" t="s">
        <v>696</v>
      </c>
      <c r="G204" s="240"/>
      <c r="H204" s="244">
        <v>90</v>
      </c>
      <c r="I204" s="245"/>
      <c r="J204" s="245"/>
      <c r="K204" s="240"/>
      <c r="L204" s="240"/>
      <c r="M204" s="246"/>
      <c r="N204" s="247"/>
      <c r="O204" s="248"/>
      <c r="P204" s="248"/>
      <c r="Q204" s="248"/>
      <c r="R204" s="248"/>
      <c r="S204" s="248"/>
      <c r="T204" s="248"/>
      <c r="U204" s="248"/>
      <c r="V204" s="248"/>
      <c r="W204" s="248"/>
      <c r="X204" s="249"/>
      <c r="Y204" s="12"/>
      <c r="Z204" s="12"/>
      <c r="AA204" s="12"/>
      <c r="AB204" s="12"/>
      <c r="AC204" s="12"/>
      <c r="AD204" s="12"/>
      <c r="AE204" s="12"/>
      <c r="AT204" s="250" t="s">
        <v>163</v>
      </c>
      <c r="AU204" s="250" t="s">
        <v>85</v>
      </c>
      <c r="AV204" s="12" t="s">
        <v>85</v>
      </c>
      <c r="AW204" s="12" t="s">
        <v>5</v>
      </c>
      <c r="AX204" s="12" t="s">
        <v>83</v>
      </c>
      <c r="AY204" s="250" t="s">
        <v>156</v>
      </c>
    </row>
    <row r="205" s="2" customFormat="1" ht="24.15" customHeight="1">
      <c r="A205" s="39"/>
      <c r="B205" s="40"/>
      <c r="C205" s="225" t="s">
        <v>307</v>
      </c>
      <c r="D205" s="225" t="s">
        <v>157</v>
      </c>
      <c r="E205" s="226" t="s">
        <v>507</v>
      </c>
      <c r="F205" s="227" t="s">
        <v>508</v>
      </c>
      <c r="G205" s="228" t="s">
        <v>197</v>
      </c>
      <c r="H205" s="229">
        <v>4</v>
      </c>
      <c r="I205" s="230"/>
      <c r="J205" s="230"/>
      <c r="K205" s="231">
        <f>ROUND(P205*H205,2)</f>
        <v>0</v>
      </c>
      <c r="L205" s="227" t="s">
        <v>218</v>
      </c>
      <c r="M205" s="45"/>
      <c r="N205" s="232" t="s">
        <v>1</v>
      </c>
      <c r="O205" s="233" t="s">
        <v>38</v>
      </c>
      <c r="P205" s="234">
        <f>I205+J205</f>
        <v>0</v>
      </c>
      <c r="Q205" s="234">
        <f>ROUND(I205*H205,2)</f>
        <v>0</v>
      </c>
      <c r="R205" s="234">
        <f>ROUND(J205*H205,2)</f>
        <v>0</v>
      </c>
      <c r="S205" s="92"/>
      <c r="T205" s="235">
        <f>S205*H205</f>
        <v>0</v>
      </c>
      <c r="U205" s="235">
        <v>0.0011999999999999999</v>
      </c>
      <c r="V205" s="235">
        <f>U205*H205</f>
        <v>0.0047999999999999996</v>
      </c>
      <c r="W205" s="235">
        <v>0</v>
      </c>
      <c r="X205" s="236">
        <f>W205*H205</f>
        <v>0</v>
      </c>
      <c r="Y205" s="39"/>
      <c r="Z205" s="39"/>
      <c r="AA205" s="39"/>
      <c r="AB205" s="39"/>
      <c r="AC205" s="39"/>
      <c r="AD205" s="39"/>
      <c r="AE205" s="39"/>
      <c r="AR205" s="237" t="s">
        <v>173</v>
      </c>
      <c r="AT205" s="237" t="s">
        <v>157</v>
      </c>
      <c r="AU205" s="237" t="s">
        <v>85</v>
      </c>
      <c r="AY205" s="18" t="s">
        <v>156</v>
      </c>
      <c r="BE205" s="238">
        <f>IF(O205="základní",K205,0)</f>
        <v>0</v>
      </c>
      <c r="BF205" s="238">
        <f>IF(O205="snížená",K205,0)</f>
        <v>0</v>
      </c>
      <c r="BG205" s="238">
        <f>IF(O205="zákl. přenesená",K205,0)</f>
        <v>0</v>
      </c>
      <c r="BH205" s="238">
        <f>IF(O205="sníž. přenesená",K205,0)</f>
        <v>0</v>
      </c>
      <c r="BI205" s="238">
        <f>IF(O205="nulová",K205,0)</f>
        <v>0</v>
      </c>
      <c r="BJ205" s="18" t="s">
        <v>83</v>
      </c>
      <c r="BK205" s="238">
        <f>ROUND(P205*H205,2)</f>
        <v>0</v>
      </c>
      <c r="BL205" s="18" t="s">
        <v>173</v>
      </c>
      <c r="BM205" s="237" t="s">
        <v>697</v>
      </c>
    </row>
    <row r="206" s="12" customFormat="1">
      <c r="A206" s="12"/>
      <c r="B206" s="239"/>
      <c r="C206" s="240"/>
      <c r="D206" s="241" t="s">
        <v>163</v>
      </c>
      <c r="E206" s="242" t="s">
        <v>1</v>
      </c>
      <c r="F206" s="243" t="s">
        <v>173</v>
      </c>
      <c r="G206" s="240"/>
      <c r="H206" s="244">
        <v>4</v>
      </c>
      <c r="I206" s="245"/>
      <c r="J206" s="245"/>
      <c r="K206" s="240"/>
      <c r="L206" s="240"/>
      <c r="M206" s="246"/>
      <c r="N206" s="247"/>
      <c r="O206" s="248"/>
      <c r="P206" s="248"/>
      <c r="Q206" s="248"/>
      <c r="R206" s="248"/>
      <c r="S206" s="248"/>
      <c r="T206" s="248"/>
      <c r="U206" s="248"/>
      <c r="V206" s="248"/>
      <c r="W206" s="248"/>
      <c r="X206" s="249"/>
      <c r="Y206" s="12"/>
      <c r="Z206" s="12"/>
      <c r="AA206" s="12"/>
      <c r="AB206" s="12"/>
      <c r="AC206" s="12"/>
      <c r="AD206" s="12"/>
      <c r="AE206" s="12"/>
      <c r="AT206" s="250" t="s">
        <v>163</v>
      </c>
      <c r="AU206" s="250" t="s">
        <v>85</v>
      </c>
      <c r="AV206" s="12" t="s">
        <v>85</v>
      </c>
      <c r="AW206" s="12" t="s">
        <v>5</v>
      </c>
      <c r="AX206" s="12" t="s">
        <v>83</v>
      </c>
      <c r="AY206" s="250" t="s">
        <v>156</v>
      </c>
    </row>
    <row r="207" s="2" customFormat="1" ht="33" customHeight="1">
      <c r="A207" s="39"/>
      <c r="B207" s="40"/>
      <c r="C207" s="225" t="s">
        <v>422</v>
      </c>
      <c r="D207" s="225" t="s">
        <v>157</v>
      </c>
      <c r="E207" s="226" t="s">
        <v>511</v>
      </c>
      <c r="F207" s="227" t="s">
        <v>512</v>
      </c>
      <c r="G207" s="228" t="s">
        <v>227</v>
      </c>
      <c r="H207" s="229">
        <v>258</v>
      </c>
      <c r="I207" s="230"/>
      <c r="J207" s="230"/>
      <c r="K207" s="231">
        <f>ROUND(P207*H207,2)</f>
        <v>0</v>
      </c>
      <c r="L207" s="227" t="s">
        <v>263</v>
      </c>
      <c r="M207" s="45"/>
      <c r="N207" s="232" t="s">
        <v>1</v>
      </c>
      <c r="O207" s="233" t="s">
        <v>38</v>
      </c>
      <c r="P207" s="234">
        <f>I207+J207</f>
        <v>0</v>
      </c>
      <c r="Q207" s="234">
        <f>ROUND(I207*H207,2)</f>
        <v>0</v>
      </c>
      <c r="R207" s="234">
        <f>ROUND(J207*H207,2)</f>
        <v>0</v>
      </c>
      <c r="S207" s="92"/>
      <c r="T207" s="235">
        <f>S207*H207</f>
        <v>0</v>
      </c>
      <c r="U207" s="235">
        <v>0.11518752</v>
      </c>
      <c r="V207" s="235">
        <f>U207*H207</f>
        <v>29.718380159999999</v>
      </c>
      <c r="W207" s="235">
        <v>0</v>
      </c>
      <c r="X207" s="236">
        <f>W207*H207</f>
        <v>0</v>
      </c>
      <c r="Y207" s="39"/>
      <c r="Z207" s="39"/>
      <c r="AA207" s="39"/>
      <c r="AB207" s="39"/>
      <c r="AC207" s="39"/>
      <c r="AD207" s="39"/>
      <c r="AE207" s="39"/>
      <c r="AR207" s="237" t="s">
        <v>173</v>
      </c>
      <c r="AT207" s="237" t="s">
        <v>157</v>
      </c>
      <c r="AU207" s="237" t="s">
        <v>85</v>
      </c>
      <c r="AY207" s="18" t="s">
        <v>156</v>
      </c>
      <c r="BE207" s="238">
        <f>IF(O207="základní",K207,0)</f>
        <v>0</v>
      </c>
      <c r="BF207" s="238">
        <f>IF(O207="snížená",K207,0)</f>
        <v>0</v>
      </c>
      <c r="BG207" s="238">
        <f>IF(O207="zákl. přenesená",K207,0)</f>
        <v>0</v>
      </c>
      <c r="BH207" s="238">
        <f>IF(O207="sníž. přenesená",K207,0)</f>
        <v>0</v>
      </c>
      <c r="BI207" s="238">
        <f>IF(O207="nulová",K207,0)</f>
        <v>0</v>
      </c>
      <c r="BJ207" s="18" t="s">
        <v>83</v>
      </c>
      <c r="BK207" s="238">
        <f>ROUND(P207*H207,2)</f>
        <v>0</v>
      </c>
      <c r="BL207" s="18" t="s">
        <v>173</v>
      </c>
      <c r="BM207" s="237" t="s">
        <v>698</v>
      </c>
    </row>
    <row r="208" s="12" customFormat="1">
      <c r="A208" s="12"/>
      <c r="B208" s="239"/>
      <c r="C208" s="240"/>
      <c r="D208" s="241" t="s">
        <v>163</v>
      </c>
      <c r="E208" s="242" t="s">
        <v>1</v>
      </c>
      <c r="F208" s="243" t="s">
        <v>699</v>
      </c>
      <c r="G208" s="240"/>
      <c r="H208" s="244">
        <v>258</v>
      </c>
      <c r="I208" s="245"/>
      <c r="J208" s="245"/>
      <c r="K208" s="240"/>
      <c r="L208" s="240"/>
      <c r="M208" s="246"/>
      <c r="N208" s="247"/>
      <c r="O208" s="248"/>
      <c r="P208" s="248"/>
      <c r="Q208" s="248"/>
      <c r="R208" s="248"/>
      <c r="S208" s="248"/>
      <c r="T208" s="248"/>
      <c r="U208" s="248"/>
      <c r="V208" s="248"/>
      <c r="W208" s="248"/>
      <c r="X208" s="249"/>
      <c r="Y208" s="12"/>
      <c r="Z208" s="12"/>
      <c r="AA208" s="12"/>
      <c r="AB208" s="12"/>
      <c r="AC208" s="12"/>
      <c r="AD208" s="12"/>
      <c r="AE208" s="12"/>
      <c r="AT208" s="250" t="s">
        <v>163</v>
      </c>
      <c r="AU208" s="250" t="s">
        <v>85</v>
      </c>
      <c r="AV208" s="12" t="s">
        <v>85</v>
      </c>
      <c r="AW208" s="12" t="s">
        <v>5</v>
      </c>
      <c r="AX208" s="12" t="s">
        <v>83</v>
      </c>
      <c r="AY208" s="250" t="s">
        <v>156</v>
      </c>
    </row>
    <row r="209" s="2" customFormat="1" ht="24.15" customHeight="1">
      <c r="A209" s="39"/>
      <c r="B209" s="40"/>
      <c r="C209" s="264" t="s">
        <v>427</v>
      </c>
      <c r="D209" s="264" t="s">
        <v>291</v>
      </c>
      <c r="E209" s="265" t="s">
        <v>516</v>
      </c>
      <c r="F209" s="266" t="s">
        <v>517</v>
      </c>
      <c r="G209" s="267" t="s">
        <v>227</v>
      </c>
      <c r="H209" s="268">
        <v>124</v>
      </c>
      <c r="I209" s="269"/>
      <c r="J209" s="270"/>
      <c r="K209" s="271">
        <f>ROUND(P209*H209,2)</f>
        <v>0</v>
      </c>
      <c r="L209" s="266" t="s">
        <v>263</v>
      </c>
      <c r="M209" s="272"/>
      <c r="N209" s="273" t="s">
        <v>1</v>
      </c>
      <c r="O209" s="233" t="s">
        <v>38</v>
      </c>
      <c r="P209" s="234">
        <f>I209+J209</f>
        <v>0</v>
      </c>
      <c r="Q209" s="234">
        <f>ROUND(I209*H209,2)</f>
        <v>0</v>
      </c>
      <c r="R209" s="234">
        <f>ROUND(J209*H209,2)</f>
        <v>0</v>
      </c>
      <c r="S209" s="92"/>
      <c r="T209" s="235">
        <f>S209*H209</f>
        <v>0</v>
      </c>
      <c r="U209" s="235">
        <v>0.040000000000000001</v>
      </c>
      <c r="V209" s="235">
        <f>U209*H209</f>
        <v>4.96</v>
      </c>
      <c r="W209" s="235">
        <v>0</v>
      </c>
      <c r="X209" s="236">
        <f>W209*H209</f>
        <v>0</v>
      </c>
      <c r="Y209" s="39"/>
      <c r="Z209" s="39"/>
      <c r="AA209" s="39"/>
      <c r="AB209" s="39"/>
      <c r="AC209" s="39"/>
      <c r="AD209" s="39"/>
      <c r="AE209" s="39"/>
      <c r="AR209" s="237" t="s">
        <v>266</v>
      </c>
      <c r="AT209" s="237" t="s">
        <v>291</v>
      </c>
      <c r="AU209" s="237" t="s">
        <v>85</v>
      </c>
      <c r="AY209" s="18" t="s">
        <v>156</v>
      </c>
      <c r="BE209" s="238">
        <f>IF(O209="základní",K209,0)</f>
        <v>0</v>
      </c>
      <c r="BF209" s="238">
        <f>IF(O209="snížená",K209,0)</f>
        <v>0</v>
      </c>
      <c r="BG209" s="238">
        <f>IF(O209="zákl. přenesená",K209,0)</f>
        <v>0</v>
      </c>
      <c r="BH209" s="238">
        <f>IF(O209="sníž. přenesená",K209,0)</f>
        <v>0</v>
      </c>
      <c r="BI209" s="238">
        <f>IF(O209="nulová",K209,0)</f>
        <v>0</v>
      </c>
      <c r="BJ209" s="18" t="s">
        <v>83</v>
      </c>
      <c r="BK209" s="238">
        <f>ROUND(P209*H209,2)</f>
        <v>0</v>
      </c>
      <c r="BL209" s="18" t="s">
        <v>173</v>
      </c>
      <c r="BM209" s="237" t="s">
        <v>700</v>
      </c>
    </row>
    <row r="210" s="12" customFormat="1">
      <c r="A210" s="12"/>
      <c r="B210" s="239"/>
      <c r="C210" s="240"/>
      <c r="D210" s="241" t="s">
        <v>163</v>
      </c>
      <c r="E210" s="242" t="s">
        <v>1</v>
      </c>
      <c r="F210" s="243" t="s">
        <v>615</v>
      </c>
      <c r="G210" s="240"/>
      <c r="H210" s="244">
        <v>124</v>
      </c>
      <c r="I210" s="245"/>
      <c r="J210" s="245"/>
      <c r="K210" s="240"/>
      <c r="L210" s="240"/>
      <c r="M210" s="246"/>
      <c r="N210" s="247"/>
      <c r="O210" s="248"/>
      <c r="P210" s="248"/>
      <c r="Q210" s="248"/>
      <c r="R210" s="248"/>
      <c r="S210" s="248"/>
      <c r="T210" s="248"/>
      <c r="U210" s="248"/>
      <c r="V210" s="248"/>
      <c r="W210" s="248"/>
      <c r="X210" s="249"/>
      <c r="Y210" s="12"/>
      <c r="Z210" s="12"/>
      <c r="AA210" s="12"/>
      <c r="AB210" s="12"/>
      <c r="AC210" s="12"/>
      <c r="AD210" s="12"/>
      <c r="AE210" s="12"/>
      <c r="AT210" s="250" t="s">
        <v>163</v>
      </c>
      <c r="AU210" s="250" t="s">
        <v>85</v>
      </c>
      <c r="AV210" s="12" t="s">
        <v>85</v>
      </c>
      <c r="AW210" s="12" t="s">
        <v>5</v>
      </c>
      <c r="AX210" s="12" t="s">
        <v>83</v>
      </c>
      <c r="AY210" s="250" t="s">
        <v>156</v>
      </c>
    </row>
    <row r="211" s="2" customFormat="1">
      <c r="A211" s="39"/>
      <c r="B211" s="40"/>
      <c r="C211" s="264" t="s">
        <v>701</v>
      </c>
      <c r="D211" s="264" t="s">
        <v>291</v>
      </c>
      <c r="E211" s="265" t="s">
        <v>521</v>
      </c>
      <c r="F211" s="266" t="s">
        <v>522</v>
      </c>
      <c r="G211" s="267" t="s">
        <v>227</v>
      </c>
      <c r="H211" s="268">
        <v>130</v>
      </c>
      <c r="I211" s="269"/>
      <c r="J211" s="270"/>
      <c r="K211" s="271">
        <f>ROUND(P211*H211,2)</f>
        <v>0</v>
      </c>
      <c r="L211" s="266" t="s">
        <v>263</v>
      </c>
      <c r="M211" s="272"/>
      <c r="N211" s="273" t="s">
        <v>1</v>
      </c>
      <c r="O211" s="233" t="s">
        <v>38</v>
      </c>
      <c r="P211" s="234">
        <f>I211+J211</f>
        <v>0</v>
      </c>
      <c r="Q211" s="234">
        <f>ROUND(I211*H211,2)</f>
        <v>0</v>
      </c>
      <c r="R211" s="234">
        <f>ROUND(J211*H211,2)</f>
        <v>0</v>
      </c>
      <c r="S211" s="92"/>
      <c r="T211" s="235">
        <f>S211*H211</f>
        <v>0</v>
      </c>
      <c r="U211" s="235">
        <v>0.048399999999999999</v>
      </c>
      <c r="V211" s="235">
        <f>U211*H211</f>
        <v>6.2919999999999998</v>
      </c>
      <c r="W211" s="235">
        <v>0</v>
      </c>
      <c r="X211" s="236">
        <f>W211*H211</f>
        <v>0</v>
      </c>
      <c r="Y211" s="39"/>
      <c r="Z211" s="39"/>
      <c r="AA211" s="39"/>
      <c r="AB211" s="39"/>
      <c r="AC211" s="39"/>
      <c r="AD211" s="39"/>
      <c r="AE211" s="39"/>
      <c r="AR211" s="237" t="s">
        <v>266</v>
      </c>
      <c r="AT211" s="237" t="s">
        <v>291</v>
      </c>
      <c r="AU211" s="237" t="s">
        <v>85</v>
      </c>
      <c r="AY211" s="18" t="s">
        <v>156</v>
      </c>
      <c r="BE211" s="238">
        <f>IF(O211="základní",K211,0)</f>
        <v>0</v>
      </c>
      <c r="BF211" s="238">
        <f>IF(O211="snížená",K211,0)</f>
        <v>0</v>
      </c>
      <c r="BG211" s="238">
        <f>IF(O211="zákl. přenesená",K211,0)</f>
        <v>0</v>
      </c>
      <c r="BH211" s="238">
        <f>IF(O211="sníž. přenesená",K211,0)</f>
        <v>0</v>
      </c>
      <c r="BI211" s="238">
        <f>IF(O211="nulová",K211,0)</f>
        <v>0</v>
      </c>
      <c r="BJ211" s="18" t="s">
        <v>83</v>
      </c>
      <c r="BK211" s="238">
        <f>ROUND(P211*H211,2)</f>
        <v>0</v>
      </c>
      <c r="BL211" s="18" t="s">
        <v>173</v>
      </c>
      <c r="BM211" s="237" t="s">
        <v>702</v>
      </c>
    </row>
    <row r="212" s="12" customFormat="1">
      <c r="A212" s="12"/>
      <c r="B212" s="239"/>
      <c r="C212" s="240"/>
      <c r="D212" s="241" t="s">
        <v>163</v>
      </c>
      <c r="E212" s="242" t="s">
        <v>1</v>
      </c>
      <c r="F212" s="243" t="s">
        <v>703</v>
      </c>
      <c r="G212" s="240"/>
      <c r="H212" s="244">
        <v>130</v>
      </c>
      <c r="I212" s="245"/>
      <c r="J212" s="245"/>
      <c r="K212" s="240"/>
      <c r="L212" s="240"/>
      <c r="M212" s="246"/>
      <c r="N212" s="247"/>
      <c r="O212" s="248"/>
      <c r="P212" s="248"/>
      <c r="Q212" s="248"/>
      <c r="R212" s="248"/>
      <c r="S212" s="248"/>
      <c r="T212" s="248"/>
      <c r="U212" s="248"/>
      <c r="V212" s="248"/>
      <c r="W212" s="248"/>
      <c r="X212" s="249"/>
      <c r="Y212" s="12"/>
      <c r="Z212" s="12"/>
      <c r="AA212" s="12"/>
      <c r="AB212" s="12"/>
      <c r="AC212" s="12"/>
      <c r="AD212" s="12"/>
      <c r="AE212" s="12"/>
      <c r="AT212" s="250" t="s">
        <v>163</v>
      </c>
      <c r="AU212" s="250" t="s">
        <v>85</v>
      </c>
      <c r="AV212" s="12" t="s">
        <v>85</v>
      </c>
      <c r="AW212" s="12" t="s">
        <v>5</v>
      </c>
      <c r="AX212" s="12" t="s">
        <v>83</v>
      </c>
      <c r="AY212" s="250" t="s">
        <v>156</v>
      </c>
    </row>
    <row r="213" s="2" customFormat="1" ht="24.15" customHeight="1">
      <c r="A213" s="39"/>
      <c r="B213" s="40"/>
      <c r="C213" s="264" t="s">
        <v>437</v>
      </c>
      <c r="D213" s="264" t="s">
        <v>291</v>
      </c>
      <c r="E213" s="265" t="s">
        <v>525</v>
      </c>
      <c r="F213" s="266" t="s">
        <v>526</v>
      </c>
      <c r="G213" s="267" t="s">
        <v>227</v>
      </c>
      <c r="H213" s="268">
        <v>4</v>
      </c>
      <c r="I213" s="269"/>
      <c r="J213" s="270"/>
      <c r="K213" s="271">
        <f>ROUND(P213*H213,2)</f>
        <v>0</v>
      </c>
      <c r="L213" s="266" t="s">
        <v>263</v>
      </c>
      <c r="M213" s="272"/>
      <c r="N213" s="273" t="s">
        <v>1</v>
      </c>
      <c r="O213" s="233" t="s">
        <v>38</v>
      </c>
      <c r="P213" s="234">
        <f>I213+J213</f>
        <v>0</v>
      </c>
      <c r="Q213" s="234">
        <f>ROUND(I213*H213,2)</f>
        <v>0</v>
      </c>
      <c r="R213" s="234">
        <f>ROUND(J213*H213,2)</f>
        <v>0</v>
      </c>
      <c r="S213" s="92"/>
      <c r="T213" s="235">
        <f>S213*H213</f>
        <v>0</v>
      </c>
      <c r="U213" s="235">
        <v>0.065670000000000006</v>
      </c>
      <c r="V213" s="235">
        <f>U213*H213</f>
        <v>0.26268000000000002</v>
      </c>
      <c r="W213" s="235">
        <v>0</v>
      </c>
      <c r="X213" s="236">
        <f>W213*H213</f>
        <v>0</v>
      </c>
      <c r="Y213" s="39"/>
      <c r="Z213" s="39"/>
      <c r="AA213" s="39"/>
      <c r="AB213" s="39"/>
      <c r="AC213" s="39"/>
      <c r="AD213" s="39"/>
      <c r="AE213" s="39"/>
      <c r="AR213" s="237" t="s">
        <v>266</v>
      </c>
      <c r="AT213" s="237" t="s">
        <v>291</v>
      </c>
      <c r="AU213" s="237" t="s">
        <v>85</v>
      </c>
      <c r="AY213" s="18" t="s">
        <v>156</v>
      </c>
      <c r="BE213" s="238">
        <f>IF(O213="základní",K213,0)</f>
        <v>0</v>
      </c>
      <c r="BF213" s="238">
        <f>IF(O213="snížená",K213,0)</f>
        <v>0</v>
      </c>
      <c r="BG213" s="238">
        <f>IF(O213="zákl. přenesená",K213,0)</f>
        <v>0</v>
      </c>
      <c r="BH213" s="238">
        <f>IF(O213="sníž. přenesená",K213,0)</f>
        <v>0</v>
      </c>
      <c r="BI213" s="238">
        <f>IF(O213="nulová",K213,0)</f>
        <v>0</v>
      </c>
      <c r="BJ213" s="18" t="s">
        <v>83</v>
      </c>
      <c r="BK213" s="238">
        <f>ROUND(P213*H213,2)</f>
        <v>0</v>
      </c>
      <c r="BL213" s="18" t="s">
        <v>173</v>
      </c>
      <c r="BM213" s="237" t="s">
        <v>704</v>
      </c>
    </row>
    <row r="214" s="12" customFormat="1">
      <c r="A214" s="12"/>
      <c r="B214" s="239"/>
      <c r="C214" s="240"/>
      <c r="D214" s="241" t="s">
        <v>163</v>
      </c>
      <c r="E214" s="242" t="s">
        <v>1</v>
      </c>
      <c r="F214" s="243" t="s">
        <v>173</v>
      </c>
      <c r="G214" s="240"/>
      <c r="H214" s="244">
        <v>4</v>
      </c>
      <c r="I214" s="245"/>
      <c r="J214" s="245"/>
      <c r="K214" s="240"/>
      <c r="L214" s="240"/>
      <c r="M214" s="246"/>
      <c r="N214" s="247"/>
      <c r="O214" s="248"/>
      <c r="P214" s="248"/>
      <c r="Q214" s="248"/>
      <c r="R214" s="248"/>
      <c r="S214" s="248"/>
      <c r="T214" s="248"/>
      <c r="U214" s="248"/>
      <c r="V214" s="248"/>
      <c r="W214" s="248"/>
      <c r="X214" s="249"/>
      <c r="Y214" s="12"/>
      <c r="Z214" s="12"/>
      <c r="AA214" s="12"/>
      <c r="AB214" s="12"/>
      <c r="AC214" s="12"/>
      <c r="AD214" s="12"/>
      <c r="AE214" s="12"/>
      <c r="AT214" s="250" t="s">
        <v>163</v>
      </c>
      <c r="AU214" s="250" t="s">
        <v>85</v>
      </c>
      <c r="AV214" s="12" t="s">
        <v>85</v>
      </c>
      <c r="AW214" s="12" t="s">
        <v>5</v>
      </c>
      <c r="AX214" s="12" t="s">
        <v>83</v>
      </c>
      <c r="AY214" s="250" t="s">
        <v>156</v>
      </c>
    </row>
    <row r="215" s="2" customFormat="1" ht="24.15" customHeight="1">
      <c r="A215" s="39"/>
      <c r="B215" s="40"/>
      <c r="C215" s="225" t="s">
        <v>442</v>
      </c>
      <c r="D215" s="225" t="s">
        <v>157</v>
      </c>
      <c r="E215" s="226" t="s">
        <v>530</v>
      </c>
      <c r="F215" s="227" t="s">
        <v>531</v>
      </c>
      <c r="G215" s="228" t="s">
        <v>227</v>
      </c>
      <c r="H215" s="229">
        <v>85</v>
      </c>
      <c r="I215" s="230"/>
      <c r="J215" s="230"/>
      <c r="K215" s="231">
        <f>ROUND(P215*H215,2)</f>
        <v>0</v>
      </c>
      <c r="L215" s="227" t="s">
        <v>198</v>
      </c>
      <c r="M215" s="45"/>
      <c r="N215" s="232" t="s">
        <v>1</v>
      </c>
      <c r="O215" s="233" t="s">
        <v>38</v>
      </c>
      <c r="P215" s="234">
        <f>I215+J215</f>
        <v>0</v>
      </c>
      <c r="Q215" s="234">
        <f>ROUND(I215*H215,2)</f>
        <v>0</v>
      </c>
      <c r="R215" s="234">
        <f>ROUND(J215*H215,2)</f>
        <v>0</v>
      </c>
      <c r="S215" s="92"/>
      <c r="T215" s="235">
        <f>S215*H215</f>
        <v>0</v>
      </c>
      <c r="U215" s="235">
        <v>0.085760000000000003</v>
      </c>
      <c r="V215" s="235">
        <f>U215*H215</f>
        <v>7.2896000000000001</v>
      </c>
      <c r="W215" s="235">
        <v>0</v>
      </c>
      <c r="X215" s="236">
        <f>W215*H215</f>
        <v>0</v>
      </c>
      <c r="Y215" s="39"/>
      <c r="Z215" s="39"/>
      <c r="AA215" s="39"/>
      <c r="AB215" s="39"/>
      <c r="AC215" s="39"/>
      <c r="AD215" s="39"/>
      <c r="AE215" s="39"/>
      <c r="AR215" s="237" t="s">
        <v>173</v>
      </c>
      <c r="AT215" s="237" t="s">
        <v>157</v>
      </c>
      <c r="AU215" s="237" t="s">
        <v>85</v>
      </c>
      <c r="AY215" s="18" t="s">
        <v>156</v>
      </c>
      <c r="BE215" s="238">
        <f>IF(O215="základní",K215,0)</f>
        <v>0</v>
      </c>
      <c r="BF215" s="238">
        <f>IF(O215="snížená",K215,0)</f>
        <v>0</v>
      </c>
      <c r="BG215" s="238">
        <f>IF(O215="zákl. přenesená",K215,0)</f>
        <v>0</v>
      </c>
      <c r="BH215" s="238">
        <f>IF(O215="sníž. přenesená",K215,0)</f>
        <v>0</v>
      </c>
      <c r="BI215" s="238">
        <f>IF(O215="nulová",K215,0)</f>
        <v>0</v>
      </c>
      <c r="BJ215" s="18" t="s">
        <v>83</v>
      </c>
      <c r="BK215" s="238">
        <f>ROUND(P215*H215,2)</f>
        <v>0</v>
      </c>
      <c r="BL215" s="18" t="s">
        <v>173</v>
      </c>
      <c r="BM215" s="237" t="s">
        <v>705</v>
      </c>
    </row>
    <row r="216" s="12" customFormat="1">
      <c r="A216" s="12"/>
      <c r="B216" s="239"/>
      <c r="C216" s="240"/>
      <c r="D216" s="241" t="s">
        <v>163</v>
      </c>
      <c r="E216" s="242" t="s">
        <v>1</v>
      </c>
      <c r="F216" s="243" t="s">
        <v>706</v>
      </c>
      <c r="G216" s="240"/>
      <c r="H216" s="244">
        <v>85</v>
      </c>
      <c r="I216" s="245"/>
      <c r="J216" s="245"/>
      <c r="K216" s="240"/>
      <c r="L216" s="240"/>
      <c r="M216" s="246"/>
      <c r="N216" s="247"/>
      <c r="O216" s="248"/>
      <c r="P216" s="248"/>
      <c r="Q216" s="248"/>
      <c r="R216" s="248"/>
      <c r="S216" s="248"/>
      <c r="T216" s="248"/>
      <c r="U216" s="248"/>
      <c r="V216" s="248"/>
      <c r="W216" s="248"/>
      <c r="X216" s="249"/>
      <c r="Y216" s="12"/>
      <c r="Z216" s="12"/>
      <c r="AA216" s="12"/>
      <c r="AB216" s="12"/>
      <c r="AC216" s="12"/>
      <c r="AD216" s="12"/>
      <c r="AE216" s="12"/>
      <c r="AT216" s="250" t="s">
        <v>163</v>
      </c>
      <c r="AU216" s="250" t="s">
        <v>85</v>
      </c>
      <c r="AV216" s="12" t="s">
        <v>85</v>
      </c>
      <c r="AW216" s="12" t="s">
        <v>5</v>
      </c>
      <c r="AX216" s="12" t="s">
        <v>83</v>
      </c>
      <c r="AY216" s="250" t="s">
        <v>156</v>
      </c>
    </row>
    <row r="217" s="2" customFormat="1" ht="24.15" customHeight="1">
      <c r="A217" s="39"/>
      <c r="B217" s="40"/>
      <c r="C217" s="264" t="s">
        <v>448</v>
      </c>
      <c r="D217" s="264" t="s">
        <v>291</v>
      </c>
      <c r="E217" s="265" t="s">
        <v>535</v>
      </c>
      <c r="F217" s="266" t="s">
        <v>536</v>
      </c>
      <c r="G217" s="267" t="s">
        <v>227</v>
      </c>
      <c r="H217" s="268">
        <v>82</v>
      </c>
      <c r="I217" s="269"/>
      <c r="J217" s="270"/>
      <c r="K217" s="271">
        <f>ROUND(P217*H217,2)</f>
        <v>0</v>
      </c>
      <c r="L217" s="266" t="s">
        <v>198</v>
      </c>
      <c r="M217" s="272"/>
      <c r="N217" s="273" t="s">
        <v>1</v>
      </c>
      <c r="O217" s="233" t="s">
        <v>38</v>
      </c>
      <c r="P217" s="234">
        <f>I217+J217</f>
        <v>0</v>
      </c>
      <c r="Q217" s="234">
        <f>ROUND(I217*H217,2)</f>
        <v>0</v>
      </c>
      <c r="R217" s="234">
        <f>ROUND(J217*H217,2)</f>
        <v>0</v>
      </c>
      <c r="S217" s="92"/>
      <c r="T217" s="235">
        <f>S217*H217</f>
        <v>0</v>
      </c>
      <c r="U217" s="235">
        <v>0.045999999999999999</v>
      </c>
      <c r="V217" s="235">
        <f>U217*H217</f>
        <v>3.7719999999999998</v>
      </c>
      <c r="W217" s="235">
        <v>0</v>
      </c>
      <c r="X217" s="236">
        <f>W217*H217</f>
        <v>0</v>
      </c>
      <c r="Y217" s="39"/>
      <c r="Z217" s="39"/>
      <c r="AA217" s="39"/>
      <c r="AB217" s="39"/>
      <c r="AC217" s="39"/>
      <c r="AD217" s="39"/>
      <c r="AE217" s="39"/>
      <c r="AR217" s="237" t="s">
        <v>266</v>
      </c>
      <c r="AT217" s="237" t="s">
        <v>291</v>
      </c>
      <c r="AU217" s="237" t="s">
        <v>85</v>
      </c>
      <c r="AY217" s="18" t="s">
        <v>156</v>
      </c>
      <c r="BE217" s="238">
        <f>IF(O217="základní",K217,0)</f>
        <v>0</v>
      </c>
      <c r="BF217" s="238">
        <f>IF(O217="snížená",K217,0)</f>
        <v>0</v>
      </c>
      <c r="BG217" s="238">
        <f>IF(O217="zákl. přenesená",K217,0)</f>
        <v>0</v>
      </c>
      <c r="BH217" s="238">
        <f>IF(O217="sníž. přenesená",K217,0)</f>
        <v>0</v>
      </c>
      <c r="BI217" s="238">
        <f>IF(O217="nulová",K217,0)</f>
        <v>0</v>
      </c>
      <c r="BJ217" s="18" t="s">
        <v>83</v>
      </c>
      <c r="BK217" s="238">
        <f>ROUND(P217*H217,2)</f>
        <v>0</v>
      </c>
      <c r="BL217" s="18" t="s">
        <v>173</v>
      </c>
      <c r="BM217" s="237" t="s">
        <v>707</v>
      </c>
    </row>
    <row r="218" s="12" customFormat="1">
      <c r="A218" s="12"/>
      <c r="B218" s="239"/>
      <c r="C218" s="240"/>
      <c r="D218" s="241" t="s">
        <v>163</v>
      </c>
      <c r="E218" s="242" t="s">
        <v>1</v>
      </c>
      <c r="F218" s="243" t="s">
        <v>708</v>
      </c>
      <c r="G218" s="240"/>
      <c r="H218" s="244">
        <v>82</v>
      </c>
      <c r="I218" s="245"/>
      <c r="J218" s="245"/>
      <c r="K218" s="240"/>
      <c r="L218" s="240"/>
      <c r="M218" s="246"/>
      <c r="N218" s="247"/>
      <c r="O218" s="248"/>
      <c r="P218" s="248"/>
      <c r="Q218" s="248"/>
      <c r="R218" s="248"/>
      <c r="S218" s="248"/>
      <c r="T218" s="248"/>
      <c r="U218" s="248"/>
      <c r="V218" s="248"/>
      <c r="W218" s="248"/>
      <c r="X218" s="249"/>
      <c r="Y218" s="12"/>
      <c r="Z218" s="12"/>
      <c r="AA218" s="12"/>
      <c r="AB218" s="12"/>
      <c r="AC218" s="12"/>
      <c r="AD218" s="12"/>
      <c r="AE218" s="12"/>
      <c r="AT218" s="250" t="s">
        <v>163</v>
      </c>
      <c r="AU218" s="250" t="s">
        <v>85</v>
      </c>
      <c r="AV218" s="12" t="s">
        <v>85</v>
      </c>
      <c r="AW218" s="12" t="s">
        <v>5</v>
      </c>
      <c r="AX218" s="12" t="s">
        <v>83</v>
      </c>
      <c r="AY218" s="250" t="s">
        <v>156</v>
      </c>
    </row>
    <row r="219" s="2" customFormat="1" ht="33" customHeight="1">
      <c r="A219" s="39"/>
      <c r="B219" s="40"/>
      <c r="C219" s="225" t="s">
        <v>433</v>
      </c>
      <c r="D219" s="225" t="s">
        <v>157</v>
      </c>
      <c r="E219" s="226" t="s">
        <v>540</v>
      </c>
      <c r="F219" s="227" t="s">
        <v>541</v>
      </c>
      <c r="G219" s="228" t="s">
        <v>227</v>
      </c>
      <c r="H219" s="229">
        <v>43</v>
      </c>
      <c r="I219" s="230"/>
      <c r="J219" s="230"/>
      <c r="K219" s="231">
        <f>ROUND(P219*H219,2)</f>
        <v>0</v>
      </c>
      <c r="L219" s="227" t="s">
        <v>218</v>
      </c>
      <c r="M219" s="45"/>
      <c r="N219" s="232" t="s">
        <v>1</v>
      </c>
      <c r="O219" s="233" t="s">
        <v>38</v>
      </c>
      <c r="P219" s="234">
        <f>I219+J219</f>
        <v>0</v>
      </c>
      <c r="Q219" s="234">
        <f>ROUND(I219*H219,2)</f>
        <v>0</v>
      </c>
      <c r="R219" s="234">
        <f>ROUND(J219*H219,2)</f>
        <v>0</v>
      </c>
      <c r="S219" s="92"/>
      <c r="T219" s="235">
        <f>S219*H219</f>
        <v>0</v>
      </c>
      <c r="U219" s="235">
        <v>0.095990000000000006</v>
      </c>
      <c r="V219" s="235">
        <f>U219*H219</f>
        <v>4.1275700000000004</v>
      </c>
      <c r="W219" s="235">
        <v>0</v>
      </c>
      <c r="X219" s="236">
        <f>W219*H219</f>
        <v>0</v>
      </c>
      <c r="Y219" s="39"/>
      <c r="Z219" s="39"/>
      <c r="AA219" s="39"/>
      <c r="AB219" s="39"/>
      <c r="AC219" s="39"/>
      <c r="AD219" s="39"/>
      <c r="AE219" s="39"/>
      <c r="AR219" s="237" t="s">
        <v>173</v>
      </c>
      <c r="AT219" s="237" t="s">
        <v>157</v>
      </c>
      <c r="AU219" s="237" t="s">
        <v>85</v>
      </c>
      <c r="AY219" s="18" t="s">
        <v>156</v>
      </c>
      <c r="BE219" s="238">
        <f>IF(O219="základní",K219,0)</f>
        <v>0</v>
      </c>
      <c r="BF219" s="238">
        <f>IF(O219="snížená",K219,0)</f>
        <v>0</v>
      </c>
      <c r="BG219" s="238">
        <f>IF(O219="zákl. přenesená",K219,0)</f>
        <v>0</v>
      </c>
      <c r="BH219" s="238">
        <f>IF(O219="sníž. přenesená",K219,0)</f>
        <v>0</v>
      </c>
      <c r="BI219" s="238">
        <f>IF(O219="nulová",K219,0)</f>
        <v>0</v>
      </c>
      <c r="BJ219" s="18" t="s">
        <v>83</v>
      </c>
      <c r="BK219" s="238">
        <f>ROUND(P219*H219,2)</f>
        <v>0</v>
      </c>
      <c r="BL219" s="18" t="s">
        <v>173</v>
      </c>
      <c r="BM219" s="237" t="s">
        <v>709</v>
      </c>
    </row>
    <row r="220" s="12" customFormat="1">
      <c r="A220" s="12"/>
      <c r="B220" s="239"/>
      <c r="C220" s="240"/>
      <c r="D220" s="241" t="s">
        <v>163</v>
      </c>
      <c r="E220" s="242" t="s">
        <v>1</v>
      </c>
      <c r="F220" s="243" t="s">
        <v>422</v>
      </c>
      <c r="G220" s="240"/>
      <c r="H220" s="244">
        <v>43</v>
      </c>
      <c r="I220" s="245"/>
      <c r="J220" s="245"/>
      <c r="K220" s="240"/>
      <c r="L220" s="240"/>
      <c r="M220" s="246"/>
      <c r="N220" s="247"/>
      <c r="O220" s="248"/>
      <c r="P220" s="248"/>
      <c r="Q220" s="248"/>
      <c r="R220" s="248"/>
      <c r="S220" s="248"/>
      <c r="T220" s="248"/>
      <c r="U220" s="248"/>
      <c r="V220" s="248"/>
      <c r="W220" s="248"/>
      <c r="X220" s="249"/>
      <c r="Y220" s="12"/>
      <c r="Z220" s="12"/>
      <c r="AA220" s="12"/>
      <c r="AB220" s="12"/>
      <c r="AC220" s="12"/>
      <c r="AD220" s="12"/>
      <c r="AE220" s="12"/>
      <c r="AT220" s="250" t="s">
        <v>163</v>
      </c>
      <c r="AU220" s="250" t="s">
        <v>85</v>
      </c>
      <c r="AV220" s="12" t="s">
        <v>85</v>
      </c>
      <c r="AW220" s="12" t="s">
        <v>5</v>
      </c>
      <c r="AX220" s="12" t="s">
        <v>83</v>
      </c>
      <c r="AY220" s="250" t="s">
        <v>156</v>
      </c>
    </row>
    <row r="221" s="2" customFormat="1" ht="24.15" customHeight="1">
      <c r="A221" s="39"/>
      <c r="B221" s="40"/>
      <c r="C221" s="264" t="s">
        <v>556</v>
      </c>
      <c r="D221" s="264" t="s">
        <v>291</v>
      </c>
      <c r="E221" s="265" t="s">
        <v>545</v>
      </c>
      <c r="F221" s="266" t="s">
        <v>546</v>
      </c>
      <c r="G221" s="267" t="s">
        <v>227</v>
      </c>
      <c r="H221" s="268">
        <v>43</v>
      </c>
      <c r="I221" s="269"/>
      <c r="J221" s="270"/>
      <c r="K221" s="271">
        <f>ROUND(P221*H221,2)</f>
        <v>0</v>
      </c>
      <c r="L221" s="266" t="s">
        <v>198</v>
      </c>
      <c r="M221" s="272"/>
      <c r="N221" s="273" t="s">
        <v>1</v>
      </c>
      <c r="O221" s="233" t="s">
        <v>38</v>
      </c>
      <c r="P221" s="234">
        <f>I221+J221</f>
        <v>0</v>
      </c>
      <c r="Q221" s="234">
        <f>ROUND(I221*H221,2)</f>
        <v>0</v>
      </c>
      <c r="R221" s="234">
        <f>ROUND(J221*H221,2)</f>
        <v>0</v>
      </c>
      <c r="S221" s="92"/>
      <c r="T221" s="235">
        <f>S221*H221</f>
        <v>0</v>
      </c>
      <c r="U221" s="235">
        <v>0.044999999999999998</v>
      </c>
      <c r="V221" s="235">
        <f>U221*H221</f>
        <v>1.9349999999999998</v>
      </c>
      <c r="W221" s="235">
        <v>0</v>
      </c>
      <c r="X221" s="236">
        <f>W221*H221</f>
        <v>0</v>
      </c>
      <c r="Y221" s="39"/>
      <c r="Z221" s="39"/>
      <c r="AA221" s="39"/>
      <c r="AB221" s="39"/>
      <c r="AC221" s="39"/>
      <c r="AD221" s="39"/>
      <c r="AE221" s="39"/>
      <c r="AR221" s="237" t="s">
        <v>266</v>
      </c>
      <c r="AT221" s="237" t="s">
        <v>291</v>
      </c>
      <c r="AU221" s="237" t="s">
        <v>85</v>
      </c>
      <c r="AY221" s="18" t="s">
        <v>156</v>
      </c>
      <c r="BE221" s="238">
        <f>IF(O221="základní",K221,0)</f>
        <v>0</v>
      </c>
      <c r="BF221" s="238">
        <f>IF(O221="snížená",K221,0)</f>
        <v>0</v>
      </c>
      <c r="BG221" s="238">
        <f>IF(O221="zákl. přenesená",K221,0)</f>
        <v>0</v>
      </c>
      <c r="BH221" s="238">
        <f>IF(O221="sníž. přenesená",K221,0)</f>
        <v>0</v>
      </c>
      <c r="BI221" s="238">
        <f>IF(O221="nulová",K221,0)</f>
        <v>0</v>
      </c>
      <c r="BJ221" s="18" t="s">
        <v>83</v>
      </c>
      <c r="BK221" s="238">
        <f>ROUND(P221*H221,2)</f>
        <v>0</v>
      </c>
      <c r="BL221" s="18" t="s">
        <v>173</v>
      </c>
      <c r="BM221" s="237" t="s">
        <v>710</v>
      </c>
    </row>
    <row r="222" s="2" customFormat="1" ht="33" customHeight="1">
      <c r="A222" s="39"/>
      <c r="B222" s="40"/>
      <c r="C222" s="225" t="s">
        <v>414</v>
      </c>
      <c r="D222" s="225" t="s">
        <v>157</v>
      </c>
      <c r="E222" s="226" t="s">
        <v>557</v>
      </c>
      <c r="F222" s="227" t="s">
        <v>558</v>
      </c>
      <c r="G222" s="228" t="s">
        <v>227</v>
      </c>
      <c r="H222" s="229">
        <v>96.5</v>
      </c>
      <c r="I222" s="230"/>
      <c r="J222" s="230"/>
      <c r="K222" s="231">
        <f>ROUND(P222*H222,2)</f>
        <v>0</v>
      </c>
      <c r="L222" s="227" t="s">
        <v>198</v>
      </c>
      <c r="M222" s="45"/>
      <c r="N222" s="232" t="s">
        <v>1</v>
      </c>
      <c r="O222" s="233" t="s">
        <v>38</v>
      </c>
      <c r="P222" s="234">
        <f>I222+J222</f>
        <v>0</v>
      </c>
      <c r="Q222" s="234">
        <f>ROUND(I222*H222,2)</f>
        <v>0</v>
      </c>
      <c r="R222" s="234">
        <f>ROUND(J222*H222,2)</f>
        <v>0</v>
      </c>
      <c r="S222" s="92"/>
      <c r="T222" s="235">
        <f>S222*H222</f>
        <v>0</v>
      </c>
      <c r="U222" s="235">
        <v>0.00060999999999999997</v>
      </c>
      <c r="V222" s="235">
        <f>U222*H222</f>
        <v>0.058865000000000001</v>
      </c>
      <c r="W222" s="235">
        <v>0</v>
      </c>
      <c r="X222" s="236">
        <f>W222*H222</f>
        <v>0</v>
      </c>
      <c r="Y222" s="39"/>
      <c r="Z222" s="39"/>
      <c r="AA222" s="39"/>
      <c r="AB222" s="39"/>
      <c r="AC222" s="39"/>
      <c r="AD222" s="39"/>
      <c r="AE222" s="39"/>
      <c r="AR222" s="237" t="s">
        <v>173</v>
      </c>
      <c r="AT222" s="237" t="s">
        <v>157</v>
      </c>
      <c r="AU222" s="237" t="s">
        <v>85</v>
      </c>
      <c r="AY222" s="18" t="s">
        <v>156</v>
      </c>
      <c r="BE222" s="238">
        <f>IF(O222="základní",K222,0)</f>
        <v>0</v>
      </c>
      <c r="BF222" s="238">
        <f>IF(O222="snížená",K222,0)</f>
        <v>0</v>
      </c>
      <c r="BG222" s="238">
        <f>IF(O222="zákl. přenesená",K222,0)</f>
        <v>0</v>
      </c>
      <c r="BH222" s="238">
        <f>IF(O222="sníž. přenesená",K222,0)</f>
        <v>0</v>
      </c>
      <c r="BI222" s="238">
        <f>IF(O222="nulová",K222,0)</f>
        <v>0</v>
      </c>
      <c r="BJ222" s="18" t="s">
        <v>83</v>
      </c>
      <c r="BK222" s="238">
        <f>ROUND(P222*H222,2)</f>
        <v>0</v>
      </c>
      <c r="BL222" s="18" t="s">
        <v>173</v>
      </c>
      <c r="BM222" s="237" t="s">
        <v>711</v>
      </c>
    </row>
    <row r="223" s="12" customFormat="1">
      <c r="A223" s="12"/>
      <c r="B223" s="239"/>
      <c r="C223" s="240"/>
      <c r="D223" s="241" t="s">
        <v>163</v>
      </c>
      <c r="E223" s="242" t="s">
        <v>1</v>
      </c>
      <c r="F223" s="243" t="s">
        <v>667</v>
      </c>
      <c r="G223" s="240"/>
      <c r="H223" s="244">
        <v>96.5</v>
      </c>
      <c r="I223" s="245"/>
      <c r="J223" s="245"/>
      <c r="K223" s="240"/>
      <c r="L223" s="240"/>
      <c r="M223" s="246"/>
      <c r="N223" s="247"/>
      <c r="O223" s="248"/>
      <c r="P223" s="248"/>
      <c r="Q223" s="248"/>
      <c r="R223" s="248"/>
      <c r="S223" s="248"/>
      <c r="T223" s="248"/>
      <c r="U223" s="248"/>
      <c r="V223" s="248"/>
      <c r="W223" s="248"/>
      <c r="X223" s="249"/>
      <c r="Y223" s="12"/>
      <c r="Z223" s="12"/>
      <c r="AA223" s="12"/>
      <c r="AB223" s="12"/>
      <c r="AC223" s="12"/>
      <c r="AD223" s="12"/>
      <c r="AE223" s="12"/>
      <c r="AT223" s="250" t="s">
        <v>163</v>
      </c>
      <c r="AU223" s="250" t="s">
        <v>85</v>
      </c>
      <c r="AV223" s="12" t="s">
        <v>85</v>
      </c>
      <c r="AW223" s="12" t="s">
        <v>5</v>
      </c>
      <c r="AX223" s="12" t="s">
        <v>83</v>
      </c>
      <c r="AY223" s="250" t="s">
        <v>156</v>
      </c>
    </row>
    <row r="224" s="11" customFormat="1" ht="22.8" customHeight="1">
      <c r="A224" s="11"/>
      <c r="B224" s="210"/>
      <c r="C224" s="211"/>
      <c r="D224" s="212" t="s">
        <v>74</v>
      </c>
      <c r="E224" s="262" t="s">
        <v>569</v>
      </c>
      <c r="F224" s="262" t="s">
        <v>570</v>
      </c>
      <c r="G224" s="211"/>
      <c r="H224" s="211"/>
      <c r="I224" s="214"/>
      <c r="J224" s="214"/>
      <c r="K224" s="263">
        <f>BK224</f>
        <v>0</v>
      </c>
      <c r="L224" s="211"/>
      <c r="M224" s="216"/>
      <c r="N224" s="217"/>
      <c r="O224" s="218"/>
      <c r="P224" s="218"/>
      <c r="Q224" s="219">
        <f>SUM(Q225:Q242)</f>
        <v>0</v>
      </c>
      <c r="R224" s="219">
        <f>SUM(R225:R242)</f>
        <v>0</v>
      </c>
      <c r="S224" s="218"/>
      <c r="T224" s="220">
        <f>SUM(T225:T242)</f>
        <v>0</v>
      </c>
      <c r="U224" s="218"/>
      <c r="V224" s="220">
        <f>SUM(V225:V242)</f>
        <v>0</v>
      </c>
      <c r="W224" s="218"/>
      <c r="X224" s="221">
        <f>SUM(X225:X242)</f>
        <v>0</v>
      </c>
      <c r="Y224" s="11"/>
      <c r="Z224" s="11"/>
      <c r="AA224" s="11"/>
      <c r="AB224" s="11"/>
      <c r="AC224" s="11"/>
      <c r="AD224" s="11"/>
      <c r="AE224" s="11"/>
      <c r="AR224" s="222" t="s">
        <v>83</v>
      </c>
      <c r="AT224" s="223" t="s">
        <v>74</v>
      </c>
      <c r="AU224" s="223" t="s">
        <v>83</v>
      </c>
      <c r="AY224" s="222" t="s">
        <v>156</v>
      </c>
      <c r="BK224" s="224">
        <f>SUM(BK225:BK242)</f>
        <v>0</v>
      </c>
    </row>
    <row r="225" s="2" customFormat="1" ht="21.75" customHeight="1">
      <c r="A225" s="39"/>
      <c r="B225" s="40"/>
      <c r="C225" s="225" t="s">
        <v>316</v>
      </c>
      <c r="D225" s="225" t="s">
        <v>157</v>
      </c>
      <c r="E225" s="226" t="s">
        <v>572</v>
      </c>
      <c r="F225" s="227" t="s">
        <v>573</v>
      </c>
      <c r="G225" s="228" t="s">
        <v>274</v>
      </c>
      <c r="H225" s="229">
        <v>22.195</v>
      </c>
      <c r="I225" s="230"/>
      <c r="J225" s="230"/>
      <c r="K225" s="231">
        <f>ROUND(P225*H225,2)</f>
        <v>0</v>
      </c>
      <c r="L225" s="227" t="s">
        <v>1</v>
      </c>
      <c r="M225" s="45"/>
      <c r="N225" s="232" t="s">
        <v>1</v>
      </c>
      <c r="O225" s="233" t="s">
        <v>38</v>
      </c>
      <c r="P225" s="234">
        <f>I225+J225</f>
        <v>0</v>
      </c>
      <c r="Q225" s="234">
        <f>ROUND(I225*H225,2)</f>
        <v>0</v>
      </c>
      <c r="R225" s="234">
        <f>ROUND(J225*H225,2)</f>
        <v>0</v>
      </c>
      <c r="S225" s="92"/>
      <c r="T225" s="235">
        <f>S225*H225</f>
        <v>0</v>
      </c>
      <c r="U225" s="235">
        <v>0</v>
      </c>
      <c r="V225" s="235">
        <f>U225*H225</f>
        <v>0</v>
      </c>
      <c r="W225" s="235">
        <v>0</v>
      </c>
      <c r="X225" s="236">
        <f>W225*H225</f>
        <v>0</v>
      </c>
      <c r="Y225" s="39"/>
      <c r="Z225" s="39"/>
      <c r="AA225" s="39"/>
      <c r="AB225" s="39"/>
      <c r="AC225" s="39"/>
      <c r="AD225" s="39"/>
      <c r="AE225" s="39"/>
      <c r="AR225" s="237" t="s">
        <v>173</v>
      </c>
      <c r="AT225" s="237" t="s">
        <v>157</v>
      </c>
      <c r="AU225" s="237" t="s">
        <v>85</v>
      </c>
      <c r="AY225" s="18" t="s">
        <v>156</v>
      </c>
      <c r="BE225" s="238">
        <f>IF(O225="základní",K225,0)</f>
        <v>0</v>
      </c>
      <c r="BF225" s="238">
        <f>IF(O225="snížená",K225,0)</f>
        <v>0</v>
      </c>
      <c r="BG225" s="238">
        <f>IF(O225="zákl. přenesená",K225,0)</f>
        <v>0</v>
      </c>
      <c r="BH225" s="238">
        <f>IF(O225="sníž. přenesená",K225,0)</f>
        <v>0</v>
      </c>
      <c r="BI225" s="238">
        <f>IF(O225="nulová",K225,0)</f>
        <v>0</v>
      </c>
      <c r="BJ225" s="18" t="s">
        <v>83</v>
      </c>
      <c r="BK225" s="238">
        <f>ROUND(P225*H225,2)</f>
        <v>0</v>
      </c>
      <c r="BL225" s="18" t="s">
        <v>173</v>
      </c>
      <c r="BM225" s="237" t="s">
        <v>712</v>
      </c>
    </row>
    <row r="226" s="12" customFormat="1">
      <c r="A226" s="12"/>
      <c r="B226" s="239"/>
      <c r="C226" s="240"/>
      <c r="D226" s="241" t="s">
        <v>163</v>
      </c>
      <c r="E226" s="242" t="s">
        <v>1</v>
      </c>
      <c r="F226" s="243" t="s">
        <v>713</v>
      </c>
      <c r="G226" s="240"/>
      <c r="H226" s="244">
        <v>22.195</v>
      </c>
      <c r="I226" s="245"/>
      <c r="J226" s="245"/>
      <c r="K226" s="240"/>
      <c r="L226" s="240"/>
      <c r="M226" s="246"/>
      <c r="N226" s="247"/>
      <c r="O226" s="248"/>
      <c r="P226" s="248"/>
      <c r="Q226" s="248"/>
      <c r="R226" s="248"/>
      <c r="S226" s="248"/>
      <c r="T226" s="248"/>
      <c r="U226" s="248"/>
      <c r="V226" s="248"/>
      <c r="W226" s="248"/>
      <c r="X226" s="249"/>
      <c r="Y226" s="12"/>
      <c r="Z226" s="12"/>
      <c r="AA226" s="12"/>
      <c r="AB226" s="12"/>
      <c r="AC226" s="12"/>
      <c r="AD226" s="12"/>
      <c r="AE226" s="12"/>
      <c r="AT226" s="250" t="s">
        <v>163</v>
      </c>
      <c r="AU226" s="250" t="s">
        <v>85</v>
      </c>
      <c r="AV226" s="12" t="s">
        <v>85</v>
      </c>
      <c r="AW226" s="12" t="s">
        <v>5</v>
      </c>
      <c r="AX226" s="12" t="s">
        <v>83</v>
      </c>
      <c r="AY226" s="250" t="s">
        <v>156</v>
      </c>
    </row>
    <row r="227" s="2" customFormat="1" ht="24.15" customHeight="1">
      <c r="A227" s="39"/>
      <c r="B227" s="40"/>
      <c r="C227" s="225" t="s">
        <v>321</v>
      </c>
      <c r="D227" s="225" t="s">
        <v>157</v>
      </c>
      <c r="E227" s="226" t="s">
        <v>577</v>
      </c>
      <c r="F227" s="227" t="s">
        <v>578</v>
      </c>
      <c r="G227" s="228" t="s">
        <v>274</v>
      </c>
      <c r="H227" s="229">
        <v>22.195</v>
      </c>
      <c r="I227" s="230"/>
      <c r="J227" s="230"/>
      <c r="K227" s="231">
        <f>ROUND(P227*H227,2)</f>
        <v>0</v>
      </c>
      <c r="L227" s="227" t="s">
        <v>1</v>
      </c>
      <c r="M227" s="45"/>
      <c r="N227" s="232" t="s">
        <v>1</v>
      </c>
      <c r="O227" s="233" t="s">
        <v>38</v>
      </c>
      <c r="P227" s="234">
        <f>I227+J227</f>
        <v>0</v>
      </c>
      <c r="Q227" s="234">
        <f>ROUND(I227*H227,2)</f>
        <v>0</v>
      </c>
      <c r="R227" s="234">
        <f>ROUND(J227*H227,2)</f>
        <v>0</v>
      </c>
      <c r="S227" s="92"/>
      <c r="T227" s="235">
        <f>S227*H227</f>
        <v>0</v>
      </c>
      <c r="U227" s="235">
        <v>0</v>
      </c>
      <c r="V227" s="235">
        <f>U227*H227</f>
        <v>0</v>
      </c>
      <c r="W227" s="235">
        <v>0</v>
      </c>
      <c r="X227" s="236">
        <f>W227*H227</f>
        <v>0</v>
      </c>
      <c r="Y227" s="39"/>
      <c r="Z227" s="39"/>
      <c r="AA227" s="39"/>
      <c r="AB227" s="39"/>
      <c r="AC227" s="39"/>
      <c r="AD227" s="39"/>
      <c r="AE227" s="39"/>
      <c r="AR227" s="237" t="s">
        <v>173</v>
      </c>
      <c r="AT227" s="237" t="s">
        <v>157</v>
      </c>
      <c r="AU227" s="237" t="s">
        <v>85</v>
      </c>
      <c r="AY227" s="18" t="s">
        <v>156</v>
      </c>
      <c r="BE227" s="238">
        <f>IF(O227="základní",K227,0)</f>
        <v>0</v>
      </c>
      <c r="BF227" s="238">
        <f>IF(O227="snížená",K227,0)</f>
        <v>0</v>
      </c>
      <c r="BG227" s="238">
        <f>IF(O227="zákl. přenesená",K227,0)</f>
        <v>0</v>
      </c>
      <c r="BH227" s="238">
        <f>IF(O227="sníž. přenesená",K227,0)</f>
        <v>0</v>
      </c>
      <c r="BI227" s="238">
        <f>IF(O227="nulová",K227,0)</f>
        <v>0</v>
      </c>
      <c r="BJ227" s="18" t="s">
        <v>83</v>
      </c>
      <c r="BK227" s="238">
        <f>ROUND(P227*H227,2)</f>
        <v>0</v>
      </c>
      <c r="BL227" s="18" t="s">
        <v>173</v>
      </c>
      <c r="BM227" s="237" t="s">
        <v>714</v>
      </c>
    </row>
    <row r="228" s="12" customFormat="1">
      <c r="A228" s="12"/>
      <c r="B228" s="239"/>
      <c r="C228" s="240"/>
      <c r="D228" s="241" t="s">
        <v>163</v>
      </c>
      <c r="E228" s="242" t="s">
        <v>1</v>
      </c>
      <c r="F228" s="243" t="s">
        <v>713</v>
      </c>
      <c r="G228" s="240"/>
      <c r="H228" s="244">
        <v>22.195</v>
      </c>
      <c r="I228" s="245"/>
      <c r="J228" s="245"/>
      <c r="K228" s="240"/>
      <c r="L228" s="240"/>
      <c r="M228" s="246"/>
      <c r="N228" s="247"/>
      <c r="O228" s="248"/>
      <c r="P228" s="248"/>
      <c r="Q228" s="248"/>
      <c r="R228" s="248"/>
      <c r="S228" s="248"/>
      <c r="T228" s="248"/>
      <c r="U228" s="248"/>
      <c r="V228" s="248"/>
      <c r="W228" s="248"/>
      <c r="X228" s="249"/>
      <c r="Y228" s="12"/>
      <c r="Z228" s="12"/>
      <c r="AA228" s="12"/>
      <c r="AB228" s="12"/>
      <c r="AC228" s="12"/>
      <c r="AD228" s="12"/>
      <c r="AE228" s="12"/>
      <c r="AT228" s="250" t="s">
        <v>163</v>
      </c>
      <c r="AU228" s="250" t="s">
        <v>85</v>
      </c>
      <c r="AV228" s="12" t="s">
        <v>85</v>
      </c>
      <c r="AW228" s="12" t="s">
        <v>5</v>
      </c>
      <c r="AX228" s="12" t="s">
        <v>83</v>
      </c>
      <c r="AY228" s="250" t="s">
        <v>156</v>
      </c>
    </row>
    <row r="229" s="2" customFormat="1">
      <c r="A229" s="39"/>
      <c r="B229" s="40"/>
      <c r="C229" s="225" t="s">
        <v>463</v>
      </c>
      <c r="D229" s="225" t="s">
        <v>157</v>
      </c>
      <c r="E229" s="226" t="s">
        <v>581</v>
      </c>
      <c r="F229" s="227" t="s">
        <v>582</v>
      </c>
      <c r="G229" s="228" t="s">
        <v>274</v>
      </c>
      <c r="H229" s="229">
        <v>80.751000000000005</v>
      </c>
      <c r="I229" s="230"/>
      <c r="J229" s="230"/>
      <c r="K229" s="231">
        <f>ROUND(P229*H229,2)</f>
        <v>0</v>
      </c>
      <c r="L229" s="227" t="s">
        <v>218</v>
      </c>
      <c r="M229" s="45"/>
      <c r="N229" s="232" t="s">
        <v>1</v>
      </c>
      <c r="O229" s="233" t="s">
        <v>38</v>
      </c>
      <c r="P229" s="234">
        <f>I229+J229</f>
        <v>0</v>
      </c>
      <c r="Q229" s="234">
        <f>ROUND(I229*H229,2)</f>
        <v>0</v>
      </c>
      <c r="R229" s="234">
        <f>ROUND(J229*H229,2)</f>
        <v>0</v>
      </c>
      <c r="S229" s="92"/>
      <c r="T229" s="235">
        <f>S229*H229</f>
        <v>0</v>
      </c>
      <c r="U229" s="235">
        <v>0</v>
      </c>
      <c r="V229" s="235">
        <f>U229*H229</f>
        <v>0</v>
      </c>
      <c r="W229" s="235">
        <v>0</v>
      </c>
      <c r="X229" s="236">
        <f>W229*H229</f>
        <v>0</v>
      </c>
      <c r="Y229" s="39"/>
      <c r="Z229" s="39"/>
      <c r="AA229" s="39"/>
      <c r="AB229" s="39"/>
      <c r="AC229" s="39"/>
      <c r="AD229" s="39"/>
      <c r="AE229" s="39"/>
      <c r="AR229" s="237" t="s">
        <v>173</v>
      </c>
      <c r="AT229" s="237" t="s">
        <v>157</v>
      </c>
      <c r="AU229" s="237" t="s">
        <v>85</v>
      </c>
      <c r="AY229" s="18" t="s">
        <v>156</v>
      </c>
      <c r="BE229" s="238">
        <f>IF(O229="základní",K229,0)</f>
        <v>0</v>
      </c>
      <c r="BF229" s="238">
        <f>IF(O229="snížená",K229,0)</f>
        <v>0</v>
      </c>
      <c r="BG229" s="238">
        <f>IF(O229="zákl. přenesená",K229,0)</f>
        <v>0</v>
      </c>
      <c r="BH229" s="238">
        <f>IF(O229="sníž. přenesená",K229,0)</f>
        <v>0</v>
      </c>
      <c r="BI229" s="238">
        <f>IF(O229="nulová",K229,0)</f>
        <v>0</v>
      </c>
      <c r="BJ229" s="18" t="s">
        <v>83</v>
      </c>
      <c r="BK229" s="238">
        <f>ROUND(P229*H229,2)</f>
        <v>0</v>
      </c>
      <c r="BL229" s="18" t="s">
        <v>173</v>
      </c>
      <c r="BM229" s="237" t="s">
        <v>715</v>
      </c>
    </row>
    <row r="230" s="12" customFormat="1">
      <c r="A230" s="12"/>
      <c r="B230" s="239"/>
      <c r="C230" s="240"/>
      <c r="D230" s="241" t="s">
        <v>163</v>
      </c>
      <c r="E230" s="242" t="s">
        <v>1</v>
      </c>
      <c r="F230" s="243" t="s">
        <v>716</v>
      </c>
      <c r="G230" s="240"/>
      <c r="H230" s="244">
        <v>80.751000000000005</v>
      </c>
      <c r="I230" s="245"/>
      <c r="J230" s="245"/>
      <c r="K230" s="240"/>
      <c r="L230" s="240"/>
      <c r="M230" s="246"/>
      <c r="N230" s="247"/>
      <c r="O230" s="248"/>
      <c r="P230" s="248"/>
      <c r="Q230" s="248"/>
      <c r="R230" s="248"/>
      <c r="S230" s="248"/>
      <c r="T230" s="248"/>
      <c r="U230" s="248"/>
      <c r="V230" s="248"/>
      <c r="W230" s="248"/>
      <c r="X230" s="249"/>
      <c r="Y230" s="12"/>
      <c r="Z230" s="12"/>
      <c r="AA230" s="12"/>
      <c r="AB230" s="12"/>
      <c r="AC230" s="12"/>
      <c r="AD230" s="12"/>
      <c r="AE230" s="12"/>
      <c r="AT230" s="250" t="s">
        <v>163</v>
      </c>
      <c r="AU230" s="250" t="s">
        <v>85</v>
      </c>
      <c r="AV230" s="12" t="s">
        <v>85</v>
      </c>
      <c r="AW230" s="12" t="s">
        <v>5</v>
      </c>
      <c r="AX230" s="12" t="s">
        <v>83</v>
      </c>
      <c r="AY230" s="250" t="s">
        <v>156</v>
      </c>
    </row>
    <row r="231" s="2" customFormat="1" ht="24.15" customHeight="1">
      <c r="A231" s="39"/>
      <c r="B231" s="40"/>
      <c r="C231" s="225" t="s">
        <v>341</v>
      </c>
      <c r="D231" s="225" t="s">
        <v>157</v>
      </c>
      <c r="E231" s="226" t="s">
        <v>586</v>
      </c>
      <c r="F231" s="227" t="s">
        <v>587</v>
      </c>
      <c r="G231" s="228" t="s">
        <v>274</v>
      </c>
      <c r="H231" s="229">
        <v>80.751000000000005</v>
      </c>
      <c r="I231" s="230"/>
      <c r="J231" s="230"/>
      <c r="K231" s="231">
        <f>ROUND(P231*H231,2)</f>
        <v>0</v>
      </c>
      <c r="L231" s="227" t="s">
        <v>218</v>
      </c>
      <c r="M231" s="45"/>
      <c r="N231" s="232" t="s">
        <v>1</v>
      </c>
      <c r="O231" s="233" t="s">
        <v>38</v>
      </c>
      <c r="P231" s="234">
        <f>I231+J231</f>
        <v>0</v>
      </c>
      <c r="Q231" s="234">
        <f>ROUND(I231*H231,2)</f>
        <v>0</v>
      </c>
      <c r="R231" s="234">
        <f>ROUND(J231*H231,2)</f>
        <v>0</v>
      </c>
      <c r="S231" s="92"/>
      <c r="T231" s="235">
        <f>S231*H231</f>
        <v>0</v>
      </c>
      <c r="U231" s="235">
        <v>0</v>
      </c>
      <c r="V231" s="235">
        <f>U231*H231</f>
        <v>0</v>
      </c>
      <c r="W231" s="235">
        <v>0</v>
      </c>
      <c r="X231" s="236">
        <f>W231*H231</f>
        <v>0</v>
      </c>
      <c r="Y231" s="39"/>
      <c r="Z231" s="39"/>
      <c r="AA231" s="39"/>
      <c r="AB231" s="39"/>
      <c r="AC231" s="39"/>
      <c r="AD231" s="39"/>
      <c r="AE231" s="39"/>
      <c r="AR231" s="237" t="s">
        <v>173</v>
      </c>
      <c r="AT231" s="237" t="s">
        <v>157</v>
      </c>
      <c r="AU231" s="237" t="s">
        <v>85</v>
      </c>
      <c r="AY231" s="18" t="s">
        <v>156</v>
      </c>
      <c r="BE231" s="238">
        <f>IF(O231="základní",K231,0)</f>
        <v>0</v>
      </c>
      <c r="BF231" s="238">
        <f>IF(O231="snížená",K231,0)</f>
        <v>0</v>
      </c>
      <c r="BG231" s="238">
        <f>IF(O231="zákl. přenesená",K231,0)</f>
        <v>0</v>
      </c>
      <c r="BH231" s="238">
        <f>IF(O231="sníž. přenesená",K231,0)</f>
        <v>0</v>
      </c>
      <c r="BI231" s="238">
        <f>IF(O231="nulová",K231,0)</f>
        <v>0</v>
      </c>
      <c r="BJ231" s="18" t="s">
        <v>83</v>
      </c>
      <c r="BK231" s="238">
        <f>ROUND(P231*H231,2)</f>
        <v>0</v>
      </c>
      <c r="BL231" s="18" t="s">
        <v>173</v>
      </c>
      <c r="BM231" s="237" t="s">
        <v>717</v>
      </c>
    </row>
    <row r="232" s="12" customFormat="1">
      <c r="A232" s="12"/>
      <c r="B232" s="239"/>
      <c r="C232" s="240"/>
      <c r="D232" s="241" t="s">
        <v>163</v>
      </c>
      <c r="E232" s="242" t="s">
        <v>1</v>
      </c>
      <c r="F232" s="243" t="s">
        <v>716</v>
      </c>
      <c r="G232" s="240"/>
      <c r="H232" s="244">
        <v>80.751000000000005</v>
      </c>
      <c r="I232" s="245"/>
      <c r="J232" s="245"/>
      <c r="K232" s="240"/>
      <c r="L232" s="240"/>
      <c r="M232" s="246"/>
      <c r="N232" s="247"/>
      <c r="O232" s="248"/>
      <c r="P232" s="248"/>
      <c r="Q232" s="248"/>
      <c r="R232" s="248"/>
      <c r="S232" s="248"/>
      <c r="T232" s="248"/>
      <c r="U232" s="248"/>
      <c r="V232" s="248"/>
      <c r="W232" s="248"/>
      <c r="X232" s="249"/>
      <c r="Y232" s="12"/>
      <c r="Z232" s="12"/>
      <c r="AA232" s="12"/>
      <c r="AB232" s="12"/>
      <c r="AC232" s="12"/>
      <c r="AD232" s="12"/>
      <c r="AE232" s="12"/>
      <c r="AT232" s="250" t="s">
        <v>163</v>
      </c>
      <c r="AU232" s="250" t="s">
        <v>85</v>
      </c>
      <c r="AV232" s="12" t="s">
        <v>85</v>
      </c>
      <c r="AW232" s="12" t="s">
        <v>5</v>
      </c>
      <c r="AX232" s="12" t="s">
        <v>83</v>
      </c>
      <c r="AY232" s="250" t="s">
        <v>156</v>
      </c>
    </row>
    <row r="233" s="2" customFormat="1" ht="24.15" customHeight="1">
      <c r="A233" s="39"/>
      <c r="B233" s="40"/>
      <c r="C233" s="225" t="s">
        <v>471</v>
      </c>
      <c r="D233" s="225" t="s">
        <v>157</v>
      </c>
      <c r="E233" s="226" t="s">
        <v>590</v>
      </c>
      <c r="F233" s="227" t="s">
        <v>591</v>
      </c>
      <c r="G233" s="228" t="s">
        <v>274</v>
      </c>
      <c r="H233" s="229">
        <v>22.195</v>
      </c>
      <c r="I233" s="230"/>
      <c r="J233" s="230"/>
      <c r="K233" s="231">
        <f>ROUND(P233*H233,2)</f>
        <v>0</v>
      </c>
      <c r="L233" s="227" t="s">
        <v>1</v>
      </c>
      <c r="M233" s="45"/>
      <c r="N233" s="232" t="s">
        <v>1</v>
      </c>
      <c r="O233" s="233" t="s">
        <v>38</v>
      </c>
      <c r="P233" s="234">
        <f>I233+J233</f>
        <v>0</v>
      </c>
      <c r="Q233" s="234">
        <f>ROUND(I233*H233,2)</f>
        <v>0</v>
      </c>
      <c r="R233" s="234">
        <f>ROUND(J233*H233,2)</f>
        <v>0</v>
      </c>
      <c r="S233" s="92"/>
      <c r="T233" s="235">
        <f>S233*H233</f>
        <v>0</v>
      </c>
      <c r="U233" s="235">
        <v>0</v>
      </c>
      <c r="V233" s="235">
        <f>U233*H233</f>
        <v>0</v>
      </c>
      <c r="W233" s="235">
        <v>0</v>
      </c>
      <c r="X233" s="236">
        <f>W233*H233</f>
        <v>0</v>
      </c>
      <c r="Y233" s="39"/>
      <c r="Z233" s="39"/>
      <c r="AA233" s="39"/>
      <c r="AB233" s="39"/>
      <c r="AC233" s="39"/>
      <c r="AD233" s="39"/>
      <c r="AE233" s="39"/>
      <c r="AR233" s="237" t="s">
        <v>173</v>
      </c>
      <c r="AT233" s="237" t="s">
        <v>157</v>
      </c>
      <c r="AU233" s="237" t="s">
        <v>85</v>
      </c>
      <c r="AY233" s="18" t="s">
        <v>156</v>
      </c>
      <c r="BE233" s="238">
        <f>IF(O233="základní",K233,0)</f>
        <v>0</v>
      </c>
      <c r="BF233" s="238">
        <f>IF(O233="snížená",K233,0)</f>
        <v>0</v>
      </c>
      <c r="BG233" s="238">
        <f>IF(O233="zákl. přenesená",K233,0)</f>
        <v>0</v>
      </c>
      <c r="BH233" s="238">
        <f>IF(O233="sníž. přenesená",K233,0)</f>
        <v>0</v>
      </c>
      <c r="BI233" s="238">
        <f>IF(O233="nulová",K233,0)</f>
        <v>0</v>
      </c>
      <c r="BJ233" s="18" t="s">
        <v>83</v>
      </c>
      <c r="BK233" s="238">
        <f>ROUND(P233*H233,2)</f>
        <v>0</v>
      </c>
      <c r="BL233" s="18" t="s">
        <v>173</v>
      </c>
      <c r="BM233" s="237" t="s">
        <v>718</v>
      </c>
    </row>
    <row r="234" s="12" customFormat="1">
      <c r="A234" s="12"/>
      <c r="B234" s="239"/>
      <c r="C234" s="240"/>
      <c r="D234" s="241" t="s">
        <v>163</v>
      </c>
      <c r="E234" s="242" t="s">
        <v>1</v>
      </c>
      <c r="F234" s="243" t="s">
        <v>713</v>
      </c>
      <c r="G234" s="240"/>
      <c r="H234" s="244">
        <v>22.195</v>
      </c>
      <c r="I234" s="245"/>
      <c r="J234" s="245"/>
      <c r="K234" s="240"/>
      <c r="L234" s="240"/>
      <c r="M234" s="246"/>
      <c r="N234" s="247"/>
      <c r="O234" s="248"/>
      <c r="P234" s="248"/>
      <c r="Q234" s="248"/>
      <c r="R234" s="248"/>
      <c r="S234" s="248"/>
      <c r="T234" s="248"/>
      <c r="U234" s="248"/>
      <c r="V234" s="248"/>
      <c r="W234" s="248"/>
      <c r="X234" s="249"/>
      <c r="Y234" s="12"/>
      <c r="Z234" s="12"/>
      <c r="AA234" s="12"/>
      <c r="AB234" s="12"/>
      <c r="AC234" s="12"/>
      <c r="AD234" s="12"/>
      <c r="AE234" s="12"/>
      <c r="AT234" s="250" t="s">
        <v>163</v>
      </c>
      <c r="AU234" s="250" t="s">
        <v>85</v>
      </c>
      <c r="AV234" s="12" t="s">
        <v>85</v>
      </c>
      <c r="AW234" s="12" t="s">
        <v>5</v>
      </c>
      <c r="AX234" s="12" t="s">
        <v>83</v>
      </c>
      <c r="AY234" s="250" t="s">
        <v>156</v>
      </c>
    </row>
    <row r="235" s="2" customFormat="1" ht="24.15" customHeight="1">
      <c r="A235" s="39"/>
      <c r="B235" s="40"/>
      <c r="C235" s="225" t="s">
        <v>476</v>
      </c>
      <c r="D235" s="225" t="s">
        <v>157</v>
      </c>
      <c r="E235" s="226" t="s">
        <v>594</v>
      </c>
      <c r="F235" s="227" t="s">
        <v>595</v>
      </c>
      <c r="G235" s="228" t="s">
        <v>274</v>
      </c>
      <c r="H235" s="229">
        <v>80.751000000000005</v>
      </c>
      <c r="I235" s="230"/>
      <c r="J235" s="230"/>
      <c r="K235" s="231">
        <f>ROUND(P235*H235,2)</f>
        <v>0</v>
      </c>
      <c r="L235" s="227" t="s">
        <v>218</v>
      </c>
      <c r="M235" s="45"/>
      <c r="N235" s="232" t="s">
        <v>1</v>
      </c>
      <c r="O235" s="233" t="s">
        <v>38</v>
      </c>
      <c r="P235" s="234">
        <f>I235+J235</f>
        <v>0</v>
      </c>
      <c r="Q235" s="234">
        <f>ROUND(I235*H235,2)</f>
        <v>0</v>
      </c>
      <c r="R235" s="234">
        <f>ROUND(J235*H235,2)</f>
        <v>0</v>
      </c>
      <c r="S235" s="92"/>
      <c r="T235" s="235">
        <f>S235*H235</f>
        <v>0</v>
      </c>
      <c r="U235" s="235">
        <v>0</v>
      </c>
      <c r="V235" s="235">
        <f>U235*H235</f>
        <v>0</v>
      </c>
      <c r="W235" s="235">
        <v>0</v>
      </c>
      <c r="X235" s="236">
        <f>W235*H235</f>
        <v>0</v>
      </c>
      <c r="Y235" s="39"/>
      <c r="Z235" s="39"/>
      <c r="AA235" s="39"/>
      <c r="AB235" s="39"/>
      <c r="AC235" s="39"/>
      <c r="AD235" s="39"/>
      <c r="AE235" s="39"/>
      <c r="AR235" s="237" t="s">
        <v>173</v>
      </c>
      <c r="AT235" s="237" t="s">
        <v>157</v>
      </c>
      <c r="AU235" s="237" t="s">
        <v>85</v>
      </c>
      <c r="AY235" s="18" t="s">
        <v>156</v>
      </c>
      <c r="BE235" s="238">
        <f>IF(O235="základní",K235,0)</f>
        <v>0</v>
      </c>
      <c r="BF235" s="238">
        <f>IF(O235="snížená",K235,0)</f>
        <v>0</v>
      </c>
      <c r="BG235" s="238">
        <f>IF(O235="zákl. přenesená",K235,0)</f>
        <v>0</v>
      </c>
      <c r="BH235" s="238">
        <f>IF(O235="sníž. přenesená",K235,0)</f>
        <v>0</v>
      </c>
      <c r="BI235" s="238">
        <f>IF(O235="nulová",K235,0)</f>
        <v>0</v>
      </c>
      <c r="BJ235" s="18" t="s">
        <v>83</v>
      </c>
      <c r="BK235" s="238">
        <f>ROUND(P235*H235,2)</f>
        <v>0</v>
      </c>
      <c r="BL235" s="18" t="s">
        <v>173</v>
      </c>
      <c r="BM235" s="237" t="s">
        <v>719</v>
      </c>
    </row>
    <row r="236" s="12" customFormat="1">
      <c r="A236" s="12"/>
      <c r="B236" s="239"/>
      <c r="C236" s="240"/>
      <c r="D236" s="241" t="s">
        <v>163</v>
      </c>
      <c r="E236" s="242" t="s">
        <v>1</v>
      </c>
      <c r="F236" s="243" t="s">
        <v>716</v>
      </c>
      <c r="G236" s="240"/>
      <c r="H236" s="244">
        <v>80.751000000000005</v>
      </c>
      <c r="I236" s="245"/>
      <c r="J236" s="245"/>
      <c r="K236" s="240"/>
      <c r="L236" s="240"/>
      <c r="M236" s="246"/>
      <c r="N236" s="247"/>
      <c r="O236" s="248"/>
      <c r="P236" s="248"/>
      <c r="Q236" s="248"/>
      <c r="R236" s="248"/>
      <c r="S236" s="248"/>
      <c r="T236" s="248"/>
      <c r="U236" s="248"/>
      <c r="V236" s="248"/>
      <c r="W236" s="248"/>
      <c r="X236" s="249"/>
      <c r="Y236" s="12"/>
      <c r="Z236" s="12"/>
      <c r="AA236" s="12"/>
      <c r="AB236" s="12"/>
      <c r="AC236" s="12"/>
      <c r="AD236" s="12"/>
      <c r="AE236" s="12"/>
      <c r="AT236" s="250" t="s">
        <v>163</v>
      </c>
      <c r="AU236" s="250" t="s">
        <v>85</v>
      </c>
      <c r="AV236" s="12" t="s">
        <v>85</v>
      </c>
      <c r="AW236" s="12" t="s">
        <v>5</v>
      </c>
      <c r="AX236" s="12" t="s">
        <v>83</v>
      </c>
      <c r="AY236" s="250" t="s">
        <v>156</v>
      </c>
    </row>
    <row r="237" s="2" customFormat="1" ht="33" customHeight="1">
      <c r="A237" s="39"/>
      <c r="B237" s="40"/>
      <c r="C237" s="225" t="s">
        <v>720</v>
      </c>
      <c r="D237" s="225" t="s">
        <v>157</v>
      </c>
      <c r="E237" s="226" t="s">
        <v>598</v>
      </c>
      <c r="F237" s="227" t="s">
        <v>599</v>
      </c>
      <c r="G237" s="228" t="s">
        <v>274</v>
      </c>
      <c r="H237" s="229">
        <v>8.3200000000000003</v>
      </c>
      <c r="I237" s="230"/>
      <c r="J237" s="230"/>
      <c r="K237" s="231">
        <f>ROUND(P237*H237,2)</f>
        <v>0</v>
      </c>
      <c r="L237" s="227" t="s">
        <v>218</v>
      </c>
      <c r="M237" s="45"/>
      <c r="N237" s="232" t="s">
        <v>1</v>
      </c>
      <c r="O237" s="233" t="s">
        <v>38</v>
      </c>
      <c r="P237" s="234">
        <f>I237+J237</f>
        <v>0</v>
      </c>
      <c r="Q237" s="234">
        <f>ROUND(I237*H237,2)</f>
        <v>0</v>
      </c>
      <c r="R237" s="234">
        <f>ROUND(J237*H237,2)</f>
        <v>0</v>
      </c>
      <c r="S237" s="92"/>
      <c r="T237" s="235">
        <f>S237*H237</f>
        <v>0</v>
      </c>
      <c r="U237" s="235">
        <v>0</v>
      </c>
      <c r="V237" s="235">
        <f>U237*H237</f>
        <v>0</v>
      </c>
      <c r="W237" s="235">
        <v>0</v>
      </c>
      <c r="X237" s="236">
        <f>W237*H237</f>
        <v>0</v>
      </c>
      <c r="Y237" s="39"/>
      <c r="Z237" s="39"/>
      <c r="AA237" s="39"/>
      <c r="AB237" s="39"/>
      <c r="AC237" s="39"/>
      <c r="AD237" s="39"/>
      <c r="AE237" s="39"/>
      <c r="AR237" s="237" t="s">
        <v>173</v>
      </c>
      <c r="AT237" s="237" t="s">
        <v>157</v>
      </c>
      <c r="AU237" s="237" t="s">
        <v>85</v>
      </c>
      <c r="AY237" s="18" t="s">
        <v>156</v>
      </c>
      <c r="BE237" s="238">
        <f>IF(O237="základní",K237,0)</f>
        <v>0</v>
      </c>
      <c r="BF237" s="238">
        <f>IF(O237="snížená",K237,0)</f>
        <v>0</v>
      </c>
      <c r="BG237" s="238">
        <f>IF(O237="zákl. přenesená",K237,0)</f>
        <v>0</v>
      </c>
      <c r="BH237" s="238">
        <f>IF(O237="sníž. přenesená",K237,0)</f>
        <v>0</v>
      </c>
      <c r="BI237" s="238">
        <f>IF(O237="nulová",K237,0)</f>
        <v>0</v>
      </c>
      <c r="BJ237" s="18" t="s">
        <v>83</v>
      </c>
      <c r="BK237" s="238">
        <f>ROUND(P237*H237,2)</f>
        <v>0</v>
      </c>
      <c r="BL237" s="18" t="s">
        <v>173</v>
      </c>
      <c r="BM237" s="237" t="s">
        <v>721</v>
      </c>
    </row>
    <row r="238" s="12" customFormat="1">
      <c r="A238" s="12"/>
      <c r="B238" s="239"/>
      <c r="C238" s="240"/>
      <c r="D238" s="241" t="s">
        <v>163</v>
      </c>
      <c r="E238" s="242" t="s">
        <v>1</v>
      </c>
      <c r="F238" s="243" t="s">
        <v>722</v>
      </c>
      <c r="G238" s="240"/>
      <c r="H238" s="244">
        <v>8.3200000000000003</v>
      </c>
      <c r="I238" s="245"/>
      <c r="J238" s="245"/>
      <c r="K238" s="240"/>
      <c r="L238" s="240"/>
      <c r="M238" s="246"/>
      <c r="N238" s="247"/>
      <c r="O238" s="248"/>
      <c r="P238" s="248"/>
      <c r="Q238" s="248"/>
      <c r="R238" s="248"/>
      <c r="S238" s="248"/>
      <c r="T238" s="248"/>
      <c r="U238" s="248"/>
      <c r="V238" s="248"/>
      <c r="W238" s="248"/>
      <c r="X238" s="249"/>
      <c r="Y238" s="12"/>
      <c r="Z238" s="12"/>
      <c r="AA238" s="12"/>
      <c r="AB238" s="12"/>
      <c r="AC238" s="12"/>
      <c r="AD238" s="12"/>
      <c r="AE238" s="12"/>
      <c r="AT238" s="250" t="s">
        <v>163</v>
      </c>
      <c r="AU238" s="250" t="s">
        <v>85</v>
      </c>
      <c r="AV238" s="12" t="s">
        <v>85</v>
      </c>
      <c r="AW238" s="12" t="s">
        <v>5</v>
      </c>
      <c r="AX238" s="12" t="s">
        <v>83</v>
      </c>
      <c r="AY238" s="250" t="s">
        <v>156</v>
      </c>
    </row>
    <row r="239" s="2" customFormat="1" ht="24.15" customHeight="1">
      <c r="A239" s="39"/>
      <c r="B239" s="40"/>
      <c r="C239" s="225" t="s">
        <v>493</v>
      </c>
      <c r="D239" s="225" t="s">
        <v>157</v>
      </c>
      <c r="E239" s="226" t="s">
        <v>723</v>
      </c>
      <c r="F239" s="227" t="s">
        <v>724</v>
      </c>
      <c r="G239" s="228" t="s">
        <v>274</v>
      </c>
      <c r="H239" s="229">
        <v>72.430999999999997</v>
      </c>
      <c r="I239" s="230"/>
      <c r="J239" s="230"/>
      <c r="K239" s="231">
        <f>ROUND(P239*H239,2)</f>
        <v>0</v>
      </c>
      <c r="L239" s="227" t="s">
        <v>198</v>
      </c>
      <c r="M239" s="45"/>
      <c r="N239" s="232" t="s">
        <v>1</v>
      </c>
      <c r="O239" s="233" t="s">
        <v>38</v>
      </c>
      <c r="P239" s="234">
        <f>I239+J239</f>
        <v>0</v>
      </c>
      <c r="Q239" s="234">
        <f>ROUND(I239*H239,2)</f>
        <v>0</v>
      </c>
      <c r="R239" s="234">
        <f>ROUND(J239*H239,2)</f>
        <v>0</v>
      </c>
      <c r="S239" s="92"/>
      <c r="T239" s="235">
        <f>S239*H239</f>
        <v>0</v>
      </c>
      <c r="U239" s="235">
        <v>0</v>
      </c>
      <c r="V239" s="235">
        <f>U239*H239</f>
        <v>0</v>
      </c>
      <c r="W239" s="235">
        <v>0</v>
      </c>
      <c r="X239" s="236">
        <f>W239*H239</f>
        <v>0</v>
      </c>
      <c r="Y239" s="39"/>
      <c r="Z239" s="39"/>
      <c r="AA239" s="39"/>
      <c r="AB239" s="39"/>
      <c r="AC239" s="39"/>
      <c r="AD239" s="39"/>
      <c r="AE239" s="39"/>
      <c r="AR239" s="237" t="s">
        <v>173</v>
      </c>
      <c r="AT239" s="237" t="s">
        <v>157</v>
      </c>
      <c r="AU239" s="237" t="s">
        <v>85</v>
      </c>
      <c r="AY239" s="18" t="s">
        <v>156</v>
      </c>
      <c r="BE239" s="238">
        <f>IF(O239="základní",K239,0)</f>
        <v>0</v>
      </c>
      <c r="BF239" s="238">
        <f>IF(O239="snížená",K239,0)</f>
        <v>0</v>
      </c>
      <c r="BG239" s="238">
        <f>IF(O239="zákl. přenesená",K239,0)</f>
        <v>0</v>
      </c>
      <c r="BH239" s="238">
        <f>IF(O239="sníž. přenesená",K239,0)</f>
        <v>0</v>
      </c>
      <c r="BI239" s="238">
        <f>IF(O239="nulová",K239,0)</f>
        <v>0</v>
      </c>
      <c r="BJ239" s="18" t="s">
        <v>83</v>
      </c>
      <c r="BK239" s="238">
        <f>ROUND(P239*H239,2)</f>
        <v>0</v>
      </c>
      <c r="BL239" s="18" t="s">
        <v>173</v>
      </c>
      <c r="BM239" s="237" t="s">
        <v>725</v>
      </c>
    </row>
    <row r="240" s="12" customFormat="1">
      <c r="A240" s="12"/>
      <c r="B240" s="239"/>
      <c r="C240" s="240"/>
      <c r="D240" s="241" t="s">
        <v>163</v>
      </c>
      <c r="E240" s="242" t="s">
        <v>1</v>
      </c>
      <c r="F240" s="243" t="s">
        <v>726</v>
      </c>
      <c r="G240" s="240"/>
      <c r="H240" s="244">
        <v>72.430999999999997</v>
      </c>
      <c r="I240" s="245"/>
      <c r="J240" s="245"/>
      <c r="K240" s="240"/>
      <c r="L240" s="240"/>
      <c r="M240" s="246"/>
      <c r="N240" s="247"/>
      <c r="O240" s="248"/>
      <c r="P240" s="248"/>
      <c r="Q240" s="248"/>
      <c r="R240" s="248"/>
      <c r="S240" s="248"/>
      <c r="T240" s="248"/>
      <c r="U240" s="248"/>
      <c r="V240" s="248"/>
      <c r="W240" s="248"/>
      <c r="X240" s="249"/>
      <c r="Y240" s="12"/>
      <c r="Z240" s="12"/>
      <c r="AA240" s="12"/>
      <c r="AB240" s="12"/>
      <c r="AC240" s="12"/>
      <c r="AD240" s="12"/>
      <c r="AE240" s="12"/>
      <c r="AT240" s="250" t="s">
        <v>163</v>
      </c>
      <c r="AU240" s="250" t="s">
        <v>85</v>
      </c>
      <c r="AV240" s="12" t="s">
        <v>85</v>
      </c>
      <c r="AW240" s="12" t="s">
        <v>5</v>
      </c>
      <c r="AX240" s="12" t="s">
        <v>83</v>
      </c>
      <c r="AY240" s="250" t="s">
        <v>156</v>
      </c>
    </row>
    <row r="241" s="2" customFormat="1" ht="44.25" customHeight="1">
      <c r="A241" s="39"/>
      <c r="B241" s="40"/>
      <c r="C241" s="225" t="s">
        <v>727</v>
      </c>
      <c r="D241" s="225" t="s">
        <v>157</v>
      </c>
      <c r="E241" s="226" t="s">
        <v>602</v>
      </c>
      <c r="F241" s="227" t="s">
        <v>603</v>
      </c>
      <c r="G241" s="228" t="s">
        <v>274</v>
      </c>
      <c r="H241" s="229">
        <v>22.195</v>
      </c>
      <c r="I241" s="230"/>
      <c r="J241" s="230"/>
      <c r="K241" s="231">
        <f>ROUND(P241*H241,2)</f>
        <v>0</v>
      </c>
      <c r="L241" s="227" t="s">
        <v>1</v>
      </c>
      <c r="M241" s="45"/>
      <c r="N241" s="232" t="s">
        <v>1</v>
      </c>
      <c r="O241" s="233" t="s">
        <v>38</v>
      </c>
      <c r="P241" s="234">
        <f>I241+J241</f>
        <v>0</v>
      </c>
      <c r="Q241" s="234">
        <f>ROUND(I241*H241,2)</f>
        <v>0</v>
      </c>
      <c r="R241" s="234">
        <f>ROUND(J241*H241,2)</f>
        <v>0</v>
      </c>
      <c r="S241" s="92"/>
      <c r="T241" s="235">
        <f>S241*H241</f>
        <v>0</v>
      </c>
      <c r="U241" s="235">
        <v>0</v>
      </c>
      <c r="V241" s="235">
        <f>U241*H241</f>
        <v>0</v>
      </c>
      <c r="W241" s="235">
        <v>0</v>
      </c>
      <c r="X241" s="236">
        <f>W241*H241</f>
        <v>0</v>
      </c>
      <c r="Y241" s="39"/>
      <c r="Z241" s="39"/>
      <c r="AA241" s="39"/>
      <c r="AB241" s="39"/>
      <c r="AC241" s="39"/>
      <c r="AD241" s="39"/>
      <c r="AE241" s="39"/>
      <c r="AR241" s="237" t="s">
        <v>173</v>
      </c>
      <c r="AT241" s="237" t="s">
        <v>157</v>
      </c>
      <c r="AU241" s="237" t="s">
        <v>85</v>
      </c>
      <c r="AY241" s="18" t="s">
        <v>156</v>
      </c>
      <c r="BE241" s="238">
        <f>IF(O241="základní",K241,0)</f>
        <v>0</v>
      </c>
      <c r="BF241" s="238">
        <f>IF(O241="snížená",K241,0)</f>
        <v>0</v>
      </c>
      <c r="BG241" s="238">
        <f>IF(O241="zákl. přenesená",K241,0)</f>
        <v>0</v>
      </c>
      <c r="BH241" s="238">
        <f>IF(O241="sníž. přenesená",K241,0)</f>
        <v>0</v>
      </c>
      <c r="BI241" s="238">
        <f>IF(O241="nulová",K241,0)</f>
        <v>0</v>
      </c>
      <c r="BJ241" s="18" t="s">
        <v>83</v>
      </c>
      <c r="BK241" s="238">
        <f>ROUND(P241*H241,2)</f>
        <v>0</v>
      </c>
      <c r="BL241" s="18" t="s">
        <v>173</v>
      </c>
      <c r="BM241" s="237" t="s">
        <v>728</v>
      </c>
    </row>
    <row r="242" s="12" customFormat="1">
      <c r="A242" s="12"/>
      <c r="B242" s="239"/>
      <c r="C242" s="240"/>
      <c r="D242" s="241" t="s">
        <v>163</v>
      </c>
      <c r="E242" s="242" t="s">
        <v>1</v>
      </c>
      <c r="F242" s="243" t="s">
        <v>713</v>
      </c>
      <c r="G242" s="240"/>
      <c r="H242" s="244">
        <v>22.195</v>
      </c>
      <c r="I242" s="245"/>
      <c r="J242" s="245"/>
      <c r="K242" s="240"/>
      <c r="L242" s="240"/>
      <c r="M242" s="246"/>
      <c r="N242" s="247"/>
      <c r="O242" s="248"/>
      <c r="P242" s="248"/>
      <c r="Q242" s="248"/>
      <c r="R242" s="248"/>
      <c r="S242" s="248"/>
      <c r="T242" s="248"/>
      <c r="U242" s="248"/>
      <c r="V242" s="248"/>
      <c r="W242" s="248"/>
      <c r="X242" s="249"/>
      <c r="Y242" s="12"/>
      <c r="Z242" s="12"/>
      <c r="AA242" s="12"/>
      <c r="AB242" s="12"/>
      <c r="AC242" s="12"/>
      <c r="AD242" s="12"/>
      <c r="AE242" s="12"/>
      <c r="AT242" s="250" t="s">
        <v>163</v>
      </c>
      <c r="AU242" s="250" t="s">
        <v>85</v>
      </c>
      <c r="AV242" s="12" t="s">
        <v>85</v>
      </c>
      <c r="AW242" s="12" t="s">
        <v>5</v>
      </c>
      <c r="AX242" s="12" t="s">
        <v>83</v>
      </c>
      <c r="AY242" s="250" t="s">
        <v>156</v>
      </c>
    </row>
    <row r="243" s="11" customFormat="1" ht="22.8" customHeight="1">
      <c r="A243" s="11"/>
      <c r="B243" s="210"/>
      <c r="C243" s="211"/>
      <c r="D243" s="212" t="s">
        <v>74</v>
      </c>
      <c r="E243" s="262" t="s">
        <v>605</v>
      </c>
      <c r="F243" s="262" t="s">
        <v>606</v>
      </c>
      <c r="G243" s="211"/>
      <c r="H243" s="211"/>
      <c r="I243" s="214"/>
      <c r="J243" s="214"/>
      <c r="K243" s="263">
        <f>BK243</f>
        <v>0</v>
      </c>
      <c r="L243" s="211"/>
      <c r="M243" s="216"/>
      <c r="N243" s="217"/>
      <c r="O243" s="218"/>
      <c r="P243" s="218"/>
      <c r="Q243" s="219">
        <f>Q244</f>
        <v>0</v>
      </c>
      <c r="R243" s="219">
        <f>R244</f>
        <v>0</v>
      </c>
      <c r="S243" s="218"/>
      <c r="T243" s="220">
        <f>T244</f>
        <v>0</v>
      </c>
      <c r="U243" s="218"/>
      <c r="V243" s="220">
        <f>V244</f>
        <v>0</v>
      </c>
      <c r="W243" s="218"/>
      <c r="X243" s="221">
        <f>X244</f>
        <v>0</v>
      </c>
      <c r="Y243" s="11"/>
      <c r="Z243" s="11"/>
      <c r="AA243" s="11"/>
      <c r="AB243" s="11"/>
      <c r="AC243" s="11"/>
      <c r="AD243" s="11"/>
      <c r="AE243" s="11"/>
      <c r="AR243" s="222" t="s">
        <v>83</v>
      </c>
      <c r="AT243" s="223" t="s">
        <v>74</v>
      </c>
      <c r="AU243" s="223" t="s">
        <v>83</v>
      </c>
      <c r="AY243" s="222" t="s">
        <v>156</v>
      </c>
      <c r="BK243" s="224">
        <f>BK244</f>
        <v>0</v>
      </c>
    </row>
    <row r="244" s="2" customFormat="1" ht="33" customHeight="1">
      <c r="A244" s="39"/>
      <c r="B244" s="40"/>
      <c r="C244" s="225" t="s">
        <v>729</v>
      </c>
      <c r="D244" s="225" t="s">
        <v>157</v>
      </c>
      <c r="E244" s="226" t="s">
        <v>608</v>
      </c>
      <c r="F244" s="227" t="s">
        <v>609</v>
      </c>
      <c r="G244" s="228" t="s">
        <v>274</v>
      </c>
      <c r="H244" s="229">
        <v>628.14300000000003</v>
      </c>
      <c r="I244" s="230"/>
      <c r="J244" s="230"/>
      <c r="K244" s="231">
        <f>ROUND(P244*H244,2)</f>
        <v>0</v>
      </c>
      <c r="L244" s="227" t="s">
        <v>218</v>
      </c>
      <c r="M244" s="45"/>
      <c r="N244" s="232" t="s">
        <v>1</v>
      </c>
      <c r="O244" s="233" t="s">
        <v>38</v>
      </c>
      <c r="P244" s="234">
        <f>I244+J244</f>
        <v>0</v>
      </c>
      <c r="Q244" s="234">
        <f>ROUND(I244*H244,2)</f>
        <v>0</v>
      </c>
      <c r="R244" s="234">
        <f>ROUND(J244*H244,2)</f>
        <v>0</v>
      </c>
      <c r="S244" s="92"/>
      <c r="T244" s="235">
        <f>S244*H244</f>
        <v>0</v>
      </c>
      <c r="U244" s="235">
        <v>0</v>
      </c>
      <c r="V244" s="235">
        <f>U244*H244</f>
        <v>0</v>
      </c>
      <c r="W244" s="235">
        <v>0</v>
      </c>
      <c r="X244" s="236">
        <f>W244*H244</f>
        <v>0</v>
      </c>
      <c r="Y244" s="39"/>
      <c r="Z244" s="39"/>
      <c r="AA244" s="39"/>
      <c r="AB244" s="39"/>
      <c r="AC244" s="39"/>
      <c r="AD244" s="39"/>
      <c r="AE244" s="39"/>
      <c r="AR244" s="237" t="s">
        <v>173</v>
      </c>
      <c r="AT244" s="237" t="s">
        <v>157</v>
      </c>
      <c r="AU244" s="237" t="s">
        <v>85</v>
      </c>
      <c r="AY244" s="18" t="s">
        <v>156</v>
      </c>
      <c r="BE244" s="238">
        <f>IF(O244="základní",K244,0)</f>
        <v>0</v>
      </c>
      <c r="BF244" s="238">
        <f>IF(O244="snížená",K244,0)</f>
        <v>0</v>
      </c>
      <c r="BG244" s="238">
        <f>IF(O244="zákl. přenesená",K244,0)</f>
        <v>0</v>
      </c>
      <c r="BH244" s="238">
        <f>IF(O244="sníž. přenesená",K244,0)</f>
        <v>0</v>
      </c>
      <c r="BI244" s="238">
        <f>IF(O244="nulová",K244,0)</f>
        <v>0</v>
      </c>
      <c r="BJ244" s="18" t="s">
        <v>83</v>
      </c>
      <c r="BK244" s="238">
        <f>ROUND(P244*H244,2)</f>
        <v>0</v>
      </c>
      <c r="BL244" s="18" t="s">
        <v>173</v>
      </c>
      <c r="BM244" s="237" t="s">
        <v>730</v>
      </c>
    </row>
    <row r="245" s="11" customFormat="1" ht="25.92" customHeight="1">
      <c r="A245" s="11"/>
      <c r="B245" s="210"/>
      <c r="C245" s="211"/>
      <c r="D245" s="212" t="s">
        <v>74</v>
      </c>
      <c r="E245" s="213" t="s">
        <v>110</v>
      </c>
      <c r="F245" s="213" t="s">
        <v>154</v>
      </c>
      <c r="G245" s="211"/>
      <c r="H245" s="211"/>
      <c r="I245" s="214"/>
      <c r="J245" s="214"/>
      <c r="K245" s="215">
        <f>BK245</f>
        <v>0</v>
      </c>
      <c r="L245" s="211"/>
      <c r="M245" s="216"/>
      <c r="N245" s="217"/>
      <c r="O245" s="218"/>
      <c r="P245" s="218"/>
      <c r="Q245" s="219">
        <f>SUM(Q246:Q247)</f>
        <v>0</v>
      </c>
      <c r="R245" s="219">
        <f>SUM(R246:R247)</f>
        <v>0</v>
      </c>
      <c r="S245" s="218"/>
      <c r="T245" s="220">
        <f>SUM(T246:T247)</f>
        <v>0</v>
      </c>
      <c r="U245" s="218"/>
      <c r="V245" s="220">
        <f>SUM(V246:V247)</f>
        <v>0</v>
      </c>
      <c r="W245" s="218"/>
      <c r="X245" s="221">
        <f>SUM(X246:X247)</f>
        <v>0</v>
      </c>
      <c r="Y245" s="11"/>
      <c r="Z245" s="11"/>
      <c r="AA245" s="11"/>
      <c r="AB245" s="11"/>
      <c r="AC245" s="11"/>
      <c r="AD245" s="11"/>
      <c r="AE245" s="11"/>
      <c r="AR245" s="222" t="s">
        <v>155</v>
      </c>
      <c r="AT245" s="223" t="s">
        <v>74</v>
      </c>
      <c r="AU245" s="223" t="s">
        <v>75</v>
      </c>
      <c r="AY245" s="222" t="s">
        <v>156</v>
      </c>
      <c r="BK245" s="224">
        <f>SUM(BK246:BK247)</f>
        <v>0</v>
      </c>
    </row>
    <row r="246" s="2" customFormat="1" ht="24.15" customHeight="1">
      <c r="A246" s="39"/>
      <c r="B246" s="40"/>
      <c r="C246" s="225" t="s">
        <v>497</v>
      </c>
      <c r="D246" s="225" t="s">
        <v>157</v>
      </c>
      <c r="E246" s="226" t="s">
        <v>612</v>
      </c>
      <c r="F246" s="227" t="s">
        <v>613</v>
      </c>
      <c r="G246" s="228" t="s">
        <v>160</v>
      </c>
      <c r="H246" s="229">
        <v>1</v>
      </c>
      <c r="I246" s="230"/>
      <c r="J246" s="230"/>
      <c r="K246" s="231">
        <f>ROUND(P246*H246,2)</f>
        <v>0</v>
      </c>
      <c r="L246" s="227" t="s">
        <v>1</v>
      </c>
      <c r="M246" s="45"/>
      <c r="N246" s="232" t="s">
        <v>1</v>
      </c>
      <c r="O246" s="233" t="s">
        <v>38</v>
      </c>
      <c r="P246" s="234">
        <f>I246+J246</f>
        <v>0</v>
      </c>
      <c r="Q246" s="234">
        <f>ROUND(I246*H246,2)</f>
        <v>0</v>
      </c>
      <c r="R246" s="234">
        <f>ROUND(J246*H246,2)</f>
        <v>0</v>
      </c>
      <c r="S246" s="92"/>
      <c r="T246" s="235">
        <f>S246*H246</f>
        <v>0</v>
      </c>
      <c r="U246" s="235">
        <v>0</v>
      </c>
      <c r="V246" s="235">
        <f>U246*H246</f>
        <v>0</v>
      </c>
      <c r="W246" s="235">
        <v>0</v>
      </c>
      <c r="X246" s="236">
        <f>W246*H246</f>
        <v>0</v>
      </c>
      <c r="Y246" s="39"/>
      <c r="Z246" s="39"/>
      <c r="AA246" s="39"/>
      <c r="AB246" s="39"/>
      <c r="AC246" s="39"/>
      <c r="AD246" s="39"/>
      <c r="AE246" s="39"/>
      <c r="AR246" s="237" t="s">
        <v>161</v>
      </c>
      <c r="AT246" s="237" t="s">
        <v>157</v>
      </c>
      <c r="AU246" s="237" t="s">
        <v>83</v>
      </c>
      <c r="AY246" s="18" t="s">
        <v>156</v>
      </c>
      <c r="BE246" s="238">
        <f>IF(O246="základní",K246,0)</f>
        <v>0</v>
      </c>
      <c r="BF246" s="238">
        <f>IF(O246="snížená",K246,0)</f>
        <v>0</v>
      </c>
      <c r="BG246" s="238">
        <f>IF(O246="zákl. přenesená",K246,0)</f>
        <v>0</v>
      </c>
      <c r="BH246" s="238">
        <f>IF(O246="sníž. přenesená",K246,0)</f>
        <v>0</v>
      </c>
      <c r="BI246" s="238">
        <f>IF(O246="nulová",K246,0)</f>
        <v>0</v>
      </c>
      <c r="BJ246" s="18" t="s">
        <v>83</v>
      </c>
      <c r="BK246" s="238">
        <f>ROUND(P246*H246,2)</f>
        <v>0</v>
      </c>
      <c r="BL246" s="18" t="s">
        <v>161</v>
      </c>
      <c r="BM246" s="237" t="s">
        <v>731</v>
      </c>
    </row>
    <row r="247" s="2" customFormat="1" ht="16.5" customHeight="1">
      <c r="A247" s="39"/>
      <c r="B247" s="40"/>
      <c r="C247" s="225" t="s">
        <v>501</v>
      </c>
      <c r="D247" s="225" t="s">
        <v>157</v>
      </c>
      <c r="E247" s="226" t="s">
        <v>616</v>
      </c>
      <c r="F247" s="227" t="s">
        <v>617</v>
      </c>
      <c r="G247" s="228" t="s">
        <v>334</v>
      </c>
      <c r="H247" s="229">
        <v>8</v>
      </c>
      <c r="I247" s="230"/>
      <c r="J247" s="230"/>
      <c r="K247" s="231">
        <f>ROUND(P247*H247,2)</f>
        <v>0</v>
      </c>
      <c r="L247" s="227" t="s">
        <v>1</v>
      </c>
      <c r="M247" s="45"/>
      <c r="N247" s="251" t="s">
        <v>1</v>
      </c>
      <c r="O247" s="252" t="s">
        <v>38</v>
      </c>
      <c r="P247" s="253">
        <f>I247+J247</f>
        <v>0</v>
      </c>
      <c r="Q247" s="253">
        <f>ROUND(I247*H247,2)</f>
        <v>0</v>
      </c>
      <c r="R247" s="253">
        <f>ROUND(J247*H247,2)</f>
        <v>0</v>
      </c>
      <c r="S247" s="254"/>
      <c r="T247" s="255">
        <f>S247*H247</f>
        <v>0</v>
      </c>
      <c r="U247" s="255">
        <v>0</v>
      </c>
      <c r="V247" s="255">
        <f>U247*H247</f>
        <v>0</v>
      </c>
      <c r="W247" s="255">
        <v>0</v>
      </c>
      <c r="X247" s="256">
        <f>W247*H247</f>
        <v>0</v>
      </c>
      <c r="Y247" s="39"/>
      <c r="Z247" s="39"/>
      <c r="AA247" s="39"/>
      <c r="AB247" s="39"/>
      <c r="AC247" s="39"/>
      <c r="AD247" s="39"/>
      <c r="AE247" s="39"/>
      <c r="AR247" s="237" t="s">
        <v>161</v>
      </c>
      <c r="AT247" s="237" t="s">
        <v>157</v>
      </c>
      <c r="AU247" s="237" t="s">
        <v>83</v>
      </c>
      <c r="AY247" s="18" t="s">
        <v>156</v>
      </c>
      <c r="BE247" s="238">
        <f>IF(O247="základní",K247,0)</f>
        <v>0</v>
      </c>
      <c r="BF247" s="238">
        <f>IF(O247="snížená",K247,0)</f>
        <v>0</v>
      </c>
      <c r="BG247" s="238">
        <f>IF(O247="zákl. přenesená",K247,0)</f>
        <v>0</v>
      </c>
      <c r="BH247" s="238">
        <f>IF(O247="sníž. přenesená",K247,0)</f>
        <v>0</v>
      </c>
      <c r="BI247" s="238">
        <f>IF(O247="nulová",K247,0)</f>
        <v>0</v>
      </c>
      <c r="BJ247" s="18" t="s">
        <v>83</v>
      </c>
      <c r="BK247" s="238">
        <f>ROUND(P247*H247,2)</f>
        <v>0</v>
      </c>
      <c r="BL247" s="18" t="s">
        <v>161</v>
      </c>
      <c r="BM247" s="237" t="s">
        <v>732</v>
      </c>
    </row>
    <row r="248" s="2" customFormat="1" ht="6.96" customHeight="1">
      <c r="A248" s="39"/>
      <c r="B248" s="67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45"/>
      <c r="N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</row>
  </sheetData>
  <sheetProtection sheet="1" autoFilter="0" formatColumns="0" formatRows="0" objects="1" scenarios="1" spinCount="100000" saltValue="fbHhgQxCtZ9sJ0RUWpDBVfrwTb/wyOt6EHPHxIjOrOFg8ICvkwppkVjPXJN3W9wxIvnsAfm8t9JgWQtc18mrQQ==" hashValue="d5Mz8A4sL0g6Vk/7DiufF3Yk6vH2JgqdRqBINyZOQIM9vqFM4ljgPA+wwFmjaikDZ/VAEV1EAzTu3xUtC/1vuA==" algorithmName="SHA-512" password="CC35"/>
  <autoFilter ref="C123:L247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97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21"/>
      <c r="AT3" s="18" t="s">
        <v>85</v>
      </c>
    </row>
    <row r="4" s="1" customFormat="1" ht="24.96" customHeight="1">
      <c r="B4" s="21"/>
      <c r="D4" s="152" t="s">
        <v>124</v>
      </c>
      <c r="M4" s="21"/>
      <c r="N4" s="153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4" t="s">
        <v>17</v>
      </c>
      <c r="M6" s="21"/>
    </row>
    <row r="7" s="1" customFormat="1" ht="26.25" customHeight="1">
      <c r="B7" s="21"/>
      <c r="E7" s="155" t="str">
        <f>'Rekapitulace stavby'!K6</f>
        <v>NPK a.s., Pardubická nemocnice, rozšíření parkovací kapacity Kyjevská, Pardubice</v>
      </c>
      <c r="F7" s="154"/>
      <c r="G7" s="154"/>
      <c r="H7" s="154"/>
      <c r="M7" s="21"/>
    </row>
    <row r="8" s="2" customFormat="1" ht="12" customHeight="1">
      <c r="A8" s="39"/>
      <c r="B8" s="45"/>
      <c r="C8" s="39"/>
      <c r="D8" s="154" t="s">
        <v>125</v>
      </c>
      <c r="E8" s="39"/>
      <c r="F8" s="39"/>
      <c r="G8" s="39"/>
      <c r="H8" s="39"/>
      <c r="I8" s="39"/>
      <c r="J8" s="39"/>
      <c r="K8" s="39"/>
      <c r="L8" s="39"/>
      <c r="M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6" t="s">
        <v>733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4" t="s">
        <v>19</v>
      </c>
      <c r="E11" s="39"/>
      <c r="F11" s="145" t="s">
        <v>1</v>
      </c>
      <c r="G11" s="39"/>
      <c r="H11" s="39"/>
      <c r="I11" s="154" t="s">
        <v>20</v>
      </c>
      <c r="J11" s="145" t="s">
        <v>1</v>
      </c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4" t="s">
        <v>21</v>
      </c>
      <c r="E12" s="39"/>
      <c r="F12" s="145" t="s">
        <v>22</v>
      </c>
      <c r="G12" s="39"/>
      <c r="H12" s="39"/>
      <c r="I12" s="154" t="s">
        <v>23</v>
      </c>
      <c r="J12" s="157" t="str">
        <f>'Rekapitulace stavby'!AN8</f>
        <v>30. 1. 2025</v>
      </c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4" t="s">
        <v>25</v>
      </c>
      <c r="E14" s="39"/>
      <c r="F14" s="39"/>
      <c r="G14" s="39"/>
      <c r="H14" s="39"/>
      <c r="I14" s="154" t="s">
        <v>26</v>
      </c>
      <c r="J14" s="145" t="s">
        <v>1</v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22</v>
      </c>
      <c r="F15" s="39"/>
      <c r="G15" s="39"/>
      <c r="H15" s="39"/>
      <c r="I15" s="154" t="s">
        <v>27</v>
      </c>
      <c r="J15" s="145" t="s">
        <v>1</v>
      </c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4" t="s">
        <v>28</v>
      </c>
      <c r="E17" s="39"/>
      <c r="F17" s="39"/>
      <c r="G17" s="39"/>
      <c r="H17" s="39"/>
      <c r="I17" s="154" t="s">
        <v>26</v>
      </c>
      <c r="J17" s="34" t="str">
        <f>'Rekapitulace stavby'!AN13</f>
        <v>Vyplň údaj</v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54" t="s">
        <v>27</v>
      </c>
      <c r="J18" s="34" t="str">
        <f>'Rekapitulace stavby'!AN14</f>
        <v>Vyplň údaj</v>
      </c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4" t="s">
        <v>30</v>
      </c>
      <c r="E20" s="39"/>
      <c r="F20" s="39"/>
      <c r="G20" s="39"/>
      <c r="H20" s="39"/>
      <c r="I20" s="154" t="s">
        <v>26</v>
      </c>
      <c r="J20" s="145" t="s">
        <v>1</v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22</v>
      </c>
      <c r="F21" s="39"/>
      <c r="G21" s="39"/>
      <c r="H21" s="39"/>
      <c r="I21" s="154" t="s">
        <v>27</v>
      </c>
      <c r="J21" s="145" t="s">
        <v>1</v>
      </c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4" t="s">
        <v>31</v>
      </c>
      <c r="E23" s="39"/>
      <c r="F23" s="39"/>
      <c r="G23" s="39"/>
      <c r="H23" s="39"/>
      <c r="I23" s="154" t="s">
        <v>26</v>
      </c>
      <c r="J23" s="145" t="s">
        <v>1</v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22</v>
      </c>
      <c r="F24" s="39"/>
      <c r="G24" s="39"/>
      <c r="H24" s="39"/>
      <c r="I24" s="154" t="s">
        <v>27</v>
      </c>
      <c r="J24" s="145" t="s">
        <v>1</v>
      </c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4" t="s">
        <v>32</v>
      </c>
      <c r="E26" s="39"/>
      <c r="F26" s="39"/>
      <c r="G26" s="39"/>
      <c r="H26" s="39"/>
      <c r="I26" s="39"/>
      <c r="J26" s="39"/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8"/>
      <c r="B27" s="159"/>
      <c r="C27" s="158"/>
      <c r="D27" s="158"/>
      <c r="E27" s="160" t="s">
        <v>1</v>
      </c>
      <c r="F27" s="160"/>
      <c r="G27" s="160"/>
      <c r="H27" s="160"/>
      <c r="I27" s="158"/>
      <c r="J27" s="158"/>
      <c r="K27" s="158"/>
      <c r="L27" s="158"/>
      <c r="M27" s="161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2"/>
      <c r="E29" s="162"/>
      <c r="F29" s="162"/>
      <c r="G29" s="162"/>
      <c r="H29" s="162"/>
      <c r="I29" s="162"/>
      <c r="J29" s="162"/>
      <c r="K29" s="162"/>
      <c r="L29" s="162"/>
      <c r="M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>
      <c r="A30" s="39"/>
      <c r="B30" s="45"/>
      <c r="C30" s="39"/>
      <c r="D30" s="39"/>
      <c r="E30" s="154" t="s">
        <v>127</v>
      </c>
      <c r="F30" s="39"/>
      <c r="G30" s="39"/>
      <c r="H30" s="39"/>
      <c r="I30" s="39"/>
      <c r="J30" s="39"/>
      <c r="K30" s="163">
        <f>I96</f>
        <v>0</v>
      </c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>
      <c r="A31" s="39"/>
      <c r="B31" s="45"/>
      <c r="C31" s="39"/>
      <c r="D31" s="39"/>
      <c r="E31" s="154" t="s">
        <v>128</v>
      </c>
      <c r="F31" s="39"/>
      <c r="G31" s="39"/>
      <c r="H31" s="39"/>
      <c r="I31" s="39"/>
      <c r="J31" s="39"/>
      <c r="K31" s="163">
        <f>J96</f>
        <v>0</v>
      </c>
      <c r="L31" s="39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4" t="s">
        <v>33</v>
      </c>
      <c r="E32" s="39"/>
      <c r="F32" s="39"/>
      <c r="G32" s="39"/>
      <c r="H32" s="39"/>
      <c r="I32" s="39"/>
      <c r="J32" s="39"/>
      <c r="K32" s="165">
        <f>ROUND(K125, 2)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2"/>
      <c r="E33" s="162"/>
      <c r="F33" s="162"/>
      <c r="G33" s="162"/>
      <c r="H33" s="162"/>
      <c r="I33" s="162"/>
      <c r="J33" s="162"/>
      <c r="K33" s="162"/>
      <c r="L33" s="162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6" t="s">
        <v>35</v>
      </c>
      <c r="G34" s="39"/>
      <c r="H34" s="39"/>
      <c r="I34" s="166" t="s">
        <v>34</v>
      </c>
      <c r="J34" s="39"/>
      <c r="K34" s="166" t="s">
        <v>36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7" t="s">
        <v>37</v>
      </c>
      <c r="E35" s="154" t="s">
        <v>38</v>
      </c>
      <c r="F35" s="163">
        <f>ROUND((SUM(BE125:BE403)),  2)</f>
        <v>0</v>
      </c>
      <c r="G35" s="39"/>
      <c r="H35" s="39"/>
      <c r="I35" s="168">
        <v>0.20999999999999999</v>
      </c>
      <c r="J35" s="39"/>
      <c r="K35" s="163">
        <f>ROUND(((SUM(BE125:BE403))*I35),  2)</f>
        <v>0</v>
      </c>
      <c r="L35" s="39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4" t="s">
        <v>39</v>
      </c>
      <c r="F36" s="163">
        <f>ROUND((SUM(BF125:BF403)),  2)</f>
        <v>0</v>
      </c>
      <c r="G36" s="39"/>
      <c r="H36" s="39"/>
      <c r="I36" s="168">
        <v>0.12</v>
      </c>
      <c r="J36" s="39"/>
      <c r="K36" s="163">
        <f>ROUND(((SUM(BF125:BF403))*I36),  2)</f>
        <v>0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4" t="s">
        <v>40</v>
      </c>
      <c r="F37" s="163">
        <f>ROUND((SUM(BG125:BG403)),  2)</f>
        <v>0</v>
      </c>
      <c r="G37" s="39"/>
      <c r="H37" s="39"/>
      <c r="I37" s="168">
        <v>0.20999999999999999</v>
      </c>
      <c r="J37" s="39"/>
      <c r="K37" s="163">
        <f>0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4" t="s">
        <v>41</v>
      </c>
      <c r="F38" s="163">
        <f>ROUND((SUM(BH125:BH403)),  2)</f>
        <v>0</v>
      </c>
      <c r="G38" s="39"/>
      <c r="H38" s="39"/>
      <c r="I38" s="168">
        <v>0.12</v>
      </c>
      <c r="J38" s="39"/>
      <c r="K38" s="163">
        <f>0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4" t="s">
        <v>42</v>
      </c>
      <c r="F39" s="163">
        <f>ROUND((SUM(BI125:BI403)),  2)</f>
        <v>0</v>
      </c>
      <c r="G39" s="39"/>
      <c r="H39" s="39"/>
      <c r="I39" s="168">
        <v>0</v>
      </c>
      <c r="J39" s="39"/>
      <c r="K39" s="163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9"/>
      <c r="D41" s="170" t="s">
        <v>43</v>
      </c>
      <c r="E41" s="171"/>
      <c r="F41" s="171"/>
      <c r="G41" s="172" t="s">
        <v>44</v>
      </c>
      <c r="H41" s="173" t="s">
        <v>45</v>
      </c>
      <c r="I41" s="171"/>
      <c r="J41" s="171"/>
      <c r="K41" s="174">
        <f>SUM(K32:K39)</f>
        <v>0</v>
      </c>
      <c r="L41" s="175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M43" s="21"/>
    </row>
    <row r="44" s="1" customFormat="1" ht="14.4" customHeight="1">
      <c r="B44" s="21"/>
      <c r="M44" s="21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6" t="s">
        <v>46</v>
      </c>
      <c r="E50" s="177"/>
      <c r="F50" s="177"/>
      <c r="G50" s="176" t="s">
        <v>47</v>
      </c>
      <c r="H50" s="177"/>
      <c r="I50" s="177"/>
      <c r="J50" s="177"/>
      <c r="K50" s="177"/>
      <c r="L50" s="177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8" t="s">
        <v>48</v>
      </c>
      <c r="E61" s="179"/>
      <c r="F61" s="180" t="s">
        <v>49</v>
      </c>
      <c r="G61" s="178" t="s">
        <v>48</v>
      </c>
      <c r="H61" s="179"/>
      <c r="I61" s="179"/>
      <c r="J61" s="181" t="s">
        <v>49</v>
      </c>
      <c r="K61" s="179"/>
      <c r="L61" s="179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6" t="s">
        <v>50</v>
      </c>
      <c r="E65" s="182"/>
      <c r="F65" s="182"/>
      <c r="G65" s="176" t="s">
        <v>51</v>
      </c>
      <c r="H65" s="182"/>
      <c r="I65" s="182"/>
      <c r="J65" s="182"/>
      <c r="K65" s="182"/>
      <c r="L65" s="182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8" t="s">
        <v>48</v>
      </c>
      <c r="E76" s="179"/>
      <c r="F76" s="180" t="s">
        <v>49</v>
      </c>
      <c r="G76" s="178" t="s">
        <v>48</v>
      </c>
      <c r="H76" s="179"/>
      <c r="I76" s="179"/>
      <c r="J76" s="181" t="s">
        <v>49</v>
      </c>
      <c r="K76" s="179"/>
      <c r="L76" s="179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129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7" t="str">
        <f>E7</f>
        <v>NPK a.s., Pardubická nemocnice, rozšíření parkovací kapacity Kyjevská, Pardubice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125</v>
      </c>
      <c r="D86" s="41"/>
      <c r="E86" s="41"/>
      <c r="F86" s="41"/>
      <c r="G86" s="41"/>
      <c r="H86" s="41"/>
      <c r="I86" s="41"/>
      <c r="J86" s="41"/>
      <c r="K86" s="41"/>
      <c r="L86" s="41"/>
      <c r="M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201, 202, 205 - Opěrné...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 xml:space="preserve"> </v>
      </c>
      <c r="G89" s="41"/>
      <c r="H89" s="41"/>
      <c r="I89" s="33" t="s">
        <v>23</v>
      </c>
      <c r="J89" s="80" t="str">
        <f>IF(J12="","",J12)</f>
        <v>30. 1. 2025</v>
      </c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8" t="s">
        <v>130</v>
      </c>
      <c r="D94" s="189"/>
      <c r="E94" s="189"/>
      <c r="F94" s="189"/>
      <c r="G94" s="189"/>
      <c r="H94" s="189"/>
      <c r="I94" s="190" t="s">
        <v>131</v>
      </c>
      <c r="J94" s="190" t="s">
        <v>132</v>
      </c>
      <c r="K94" s="190" t="s">
        <v>133</v>
      </c>
      <c r="L94" s="189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91" t="s">
        <v>134</v>
      </c>
      <c r="D96" s="41"/>
      <c r="E96" s="41"/>
      <c r="F96" s="41"/>
      <c r="G96" s="41"/>
      <c r="H96" s="41"/>
      <c r="I96" s="111">
        <f>Q125</f>
        <v>0</v>
      </c>
      <c r="J96" s="111">
        <f>R125</f>
        <v>0</v>
      </c>
      <c r="K96" s="111">
        <f>K125</f>
        <v>0</v>
      </c>
      <c r="L96" s="41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135</v>
      </c>
    </row>
    <row r="97" s="9" customFormat="1" ht="24.96" customHeight="1">
      <c r="A97" s="9"/>
      <c r="B97" s="192"/>
      <c r="C97" s="193"/>
      <c r="D97" s="194" t="s">
        <v>183</v>
      </c>
      <c r="E97" s="195"/>
      <c r="F97" s="195"/>
      <c r="G97" s="195"/>
      <c r="H97" s="195"/>
      <c r="I97" s="196">
        <f>Q126</f>
        <v>0</v>
      </c>
      <c r="J97" s="196">
        <f>R126</f>
        <v>0</v>
      </c>
      <c r="K97" s="196">
        <f>K126</f>
        <v>0</v>
      </c>
      <c r="L97" s="193"/>
      <c r="M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57"/>
      <c r="C98" s="137"/>
      <c r="D98" s="258" t="s">
        <v>184</v>
      </c>
      <c r="E98" s="259"/>
      <c r="F98" s="259"/>
      <c r="G98" s="259"/>
      <c r="H98" s="259"/>
      <c r="I98" s="260">
        <f>Q127</f>
        <v>0</v>
      </c>
      <c r="J98" s="260">
        <f>R127</f>
        <v>0</v>
      </c>
      <c r="K98" s="260">
        <f>K127</f>
        <v>0</v>
      </c>
      <c r="L98" s="137"/>
      <c r="M98" s="261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13" customFormat="1" ht="19.92" customHeight="1">
      <c r="A99" s="13"/>
      <c r="B99" s="257"/>
      <c r="C99" s="137"/>
      <c r="D99" s="258" t="s">
        <v>185</v>
      </c>
      <c r="E99" s="259"/>
      <c r="F99" s="259"/>
      <c r="G99" s="259"/>
      <c r="H99" s="259"/>
      <c r="I99" s="260">
        <f>Q171</f>
        <v>0</v>
      </c>
      <c r="J99" s="260">
        <f>R171</f>
        <v>0</v>
      </c>
      <c r="K99" s="260">
        <f>K171</f>
        <v>0</v>
      </c>
      <c r="L99" s="137"/>
      <c r="M99" s="261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="13" customFormat="1" ht="19.92" customHeight="1">
      <c r="A100" s="13"/>
      <c r="B100" s="257"/>
      <c r="C100" s="137"/>
      <c r="D100" s="258" t="s">
        <v>186</v>
      </c>
      <c r="E100" s="259"/>
      <c r="F100" s="259"/>
      <c r="G100" s="259"/>
      <c r="H100" s="259"/>
      <c r="I100" s="260">
        <f>Q236</f>
        <v>0</v>
      </c>
      <c r="J100" s="260">
        <f>R236</f>
        <v>0</v>
      </c>
      <c r="K100" s="260">
        <f>K236</f>
        <v>0</v>
      </c>
      <c r="L100" s="137"/>
      <c r="M100" s="261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13" customFormat="1" ht="19.92" customHeight="1">
      <c r="A101" s="13"/>
      <c r="B101" s="257"/>
      <c r="C101" s="137"/>
      <c r="D101" s="258" t="s">
        <v>734</v>
      </c>
      <c r="E101" s="259"/>
      <c r="F101" s="259"/>
      <c r="G101" s="259"/>
      <c r="H101" s="259"/>
      <c r="I101" s="260">
        <f>Q292</f>
        <v>0</v>
      </c>
      <c r="J101" s="260">
        <f>R292</f>
        <v>0</v>
      </c>
      <c r="K101" s="260">
        <f>K292</f>
        <v>0</v>
      </c>
      <c r="L101" s="137"/>
      <c r="M101" s="261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="13" customFormat="1" ht="19.92" customHeight="1">
      <c r="A102" s="13"/>
      <c r="B102" s="257"/>
      <c r="C102" s="137"/>
      <c r="D102" s="258" t="s">
        <v>189</v>
      </c>
      <c r="E102" s="259"/>
      <c r="F102" s="259"/>
      <c r="G102" s="259"/>
      <c r="H102" s="259"/>
      <c r="I102" s="260">
        <f>Q322</f>
        <v>0</v>
      </c>
      <c r="J102" s="260">
        <f>R322</f>
        <v>0</v>
      </c>
      <c r="K102" s="260">
        <f>K322</f>
        <v>0</v>
      </c>
      <c r="L102" s="137"/>
      <c r="M102" s="261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13" customFormat="1" ht="19.92" customHeight="1">
      <c r="A103" s="13"/>
      <c r="B103" s="257"/>
      <c r="C103" s="137"/>
      <c r="D103" s="258" t="s">
        <v>191</v>
      </c>
      <c r="E103" s="259"/>
      <c r="F103" s="259"/>
      <c r="G103" s="259"/>
      <c r="H103" s="259"/>
      <c r="I103" s="260">
        <f>Q357</f>
        <v>0</v>
      </c>
      <c r="J103" s="260">
        <f>R357</f>
        <v>0</v>
      </c>
      <c r="K103" s="260">
        <f>K357</f>
        <v>0</v>
      </c>
      <c r="L103" s="137"/>
      <c r="M103" s="261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="9" customFormat="1" ht="24.96" customHeight="1">
      <c r="A104" s="9"/>
      <c r="B104" s="192"/>
      <c r="C104" s="193"/>
      <c r="D104" s="194" t="s">
        <v>735</v>
      </c>
      <c r="E104" s="195"/>
      <c r="F104" s="195"/>
      <c r="G104" s="195"/>
      <c r="H104" s="195"/>
      <c r="I104" s="196">
        <f>Q359</f>
        <v>0</v>
      </c>
      <c r="J104" s="196">
        <f>R359</f>
        <v>0</v>
      </c>
      <c r="K104" s="196">
        <f>K359</f>
        <v>0</v>
      </c>
      <c r="L104" s="193"/>
      <c r="M104" s="19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3" customFormat="1" ht="19.92" customHeight="1">
      <c r="A105" s="13"/>
      <c r="B105" s="257"/>
      <c r="C105" s="137"/>
      <c r="D105" s="258" t="s">
        <v>736</v>
      </c>
      <c r="E105" s="259"/>
      <c r="F105" s="259"/>
      <c r="G105" s="259"/>
      <c r="H105" s="259"/>
      <c r="I105" s="260">
        <f>Q360</f>
        <v>0</v>
      </c>
      <c r="J105" s="260">
        <f>R360</f>
        <v>0</v>
      </c>
      <c r="K105" s="260">
        <f>K360</f>
        <v>0</v>
      </c>
      <c r="L105" s="137"/>
      <c r="M105" s="261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137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17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6.25" customHeight="1">
      <c r="A115" s="39"/>
      <c r="B115" s="40"/>
      <c r="C115" s="41"/>
      <c r="D115" s="41"/>
      <c r="E115" s="187" t="str">
        <f>E7</f>
        <v>NPK a.s., Pardubická nemocnice, rozšíření parkovací kapacity Kyjevská, Pardubice</v>
      </c>
      <c r="F115" s="33"/>
      <c r="G115" s="33"/>
      <c r="H115" s="33"/>
      <c r="I115" s="41"/>
      <c r="J115" s="41"/>
      <c r="K115" s="41"/>
      <c r="L115" s="41"/>
      <c r="M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125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E9</f>
        <v>SO 201, 202, 205 - Opěrné...</v>
      </c>
      <c r="F117" s="41"/>
      <c r="G117" s="41"/>
      <c r="H117" s="41"/>
      <c r="I117" s="41"/>
      <c r="J117" s="41"/>
      <c r="K117" s="41"/>
      <c r="L117" s="41"/>
      <c r="M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21</v>
      </c>
      <c r="D119" s="41"/>
      <c r="E119" s="41"/>
      <c r="F119" s="28" t="str">
        <f>F12</f>
        <v xml:space="preserve"> </v>
      </c>
      <c r="G119" s="41"/>
      <c r="H119" s="41"/>
      <c r="I119" s="33" t="s">
        <v>23</v>
      </c>
      <c r="J119" s="80" t="str">
        <f>IF(J12="","",J12)</f>
        <v>30. 1. 2025</v>
      </c>
      <c r="K119" s="41"/>
      <c r="L119" s="41"/>
      <c r="M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25</v>
      </c>
      <c r="D121" s="41"/>
      <c r="E121" s="41"/>
      <c r="F121" s="28" t="str">
        <f>E15</f>
        <v xml:space="preserve"> </v>
      </c>
      <c r="G121" s="41"/>
      <c r="H121" s="41"/>
      <c r="I121" s="33" t="s">
        <v>30</v>
      </c>
      <c r="J121" s="37" t="str">
        <f>E21</f>
        <v xml:space="preserve"> </v>
      </c>
      <c r="K121" s="41"/>
      <c r="L121" s="41"/>
      <c r="M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28</v>
      </c>
      <c r="D122" s="41"/>
      <c r="E122" s="41"/>
      <c r="F122" s="28" t="str">
        <f>IF(E18="","",E18)</f>
        <v>Vyplň údaj</v>
      </c>
      <c r="G122" s="41"/>
      <c r="H122" s="41"/>
      <c r="I122" s="33" t="s">
        <v>31</v>
      </c>
      <c r="J122" s="37" t="str">
        <f>E24</f>
        <v xml:space="preserve"> </v>
      </c>
      <c r="K122" s="41"/>
      <c r="L122" s="41"/>
      <c r="M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0" customFormat="1" ht="29.28" customHeight="1">
      <c r="A124" s="198"/>
      <c r="B124" s="199"/>
      <c r="C124" s="200" t="s">
        <v>138</v>
      </c>
      <c r="D124" s="201" t="s">
        <v>58</v>
      </c>
      <c r="E124" s="201" t="s">
        <v>54</v>
      </c>
      <c r="F124" s="201" t="s">
        <v>55</v>
      </c>
      <c r="G124" s="201" t="s">
        <v>139</v>
      </c>
      <c r="H124" s="201" t="s">
        <v>140</v>
      </c>
      <c r="I124" s="201" t="s">
        <v>141</v>
      </c>
      <c r="J124" s="201" t="s">
        <v>142</v>
      </c>
      <c r="K124" s="201" t="s">
        <v>133</v>
      </c>
      <c r="L124" s="202" t="s">
        <v>143</v>
      </c>
      <c r="M124" s="203"/>
      <c r="N124" s="101" t="s">
        <v>1</v>
      </c>
      <c r="O124" s="102" t="s">
        <v>37</v>
      </c>
      <c r="P124" s="102" t="s">
        <v>144</v>
      </c>
      <c r="Q124" s="102" t="s">
        <v>145</v>
      </c>
      <c r="R124" s="102" t="s">
        <v>146</v>
      </c>
      <c r="S124" s="102" t="s">
        <v>147</v>
      </c>
      <c r="T124" s="102" t="s">
        <v>148</v>
      </c>
      <c r="U124" s="102" t="s">
        <v>149</v>
      </c>
      <c r="V124" s="102" t="s">
        <v>150</v>
      </c>
      <c r="W124" s="102" t="s">
        <v>151</v>
      </c>
      <c r="X124" s="103" t="s">
        <v>152</v>
      </c>
      <c r="Y124" s="198"/>
      <c r="Z124" s="198"/>
      <c r="AA124" s="198"/>
      <c r="AB124" s="198"/>
      <c r="AC124" s="198"/>
      <c r="AD124" s="198"/>
      <c r="AE124" s="198"/>
    </row>
    <row r="125" s="2" customFormat="1" ht="22.8" customHeight="1">
      <c r="A125" s="39"/>
      <c r="B125" s="40"/>
      <c r="C125" s="108" t="s">
        <v>153</v>
      </c>
      <c r="D125" s="41"/>
      <c r="E125" s="41"/>
      <c r="F125" s="41"/>
      <c r="G125" s="41"/>
      <c r="H125" s="41"/>
      <c r="I125" s="41"/>
      <c r="J125" s="41"/>
      <c r="K125" s="204">
        <f>BK125</f>
        <v>0</v>
      </c>
      <c r="L125" s="41"/>
      <c r="M125" s="45"/>
      <c r="N125" s="104"/>
      <c r="O125" s="205"/>
      <c r="P125" s="105"/>
      <c r="Q125" s="206">
        <f>Q126+Q359</f>
        <v>0</v>
      </c>
      <c r="R125" s="206">
        <f>R126+R359</f>
        <v>0</v>
      </c>
      <c r="S125" s="105"/>
      <c r="T125" s="207">
        <f>T126+T359</f>
        <v>0</v>
      </c>
      <c r="U125" s="105"/>
      <c r="V125" s="207">
        <f>V126+V359</f>
        <v>0</v>
      </c>
      <c r="W125" s="105"/>
      <c r="X125" s="208">
        <f>X126+X359</f>
        <v>0</v>
      </c>
      <c r="Y125" s="39"/>
      <c r="Z125" s="39"/>
      <c r="AA125" s="39"/>
      <c r="AB125" s="39"/>
      <c r="AC125" s="39"/>
      <c r="AD125" s="39"/>
      <c r="AE125" s="39"/>
      <c r="AT125" s="18" t="s">
        <v>74</v>
      </c>
      <c r="AU125" s="18" t="s">
        <v>135</v>
      </c>
      <c r="BK125" s="209">
        <f>BK126+BK359</f>
        <v>0</v>
      </c>
    </row>
    <row r="126" s="11" customFormat="1" ht="25.92" customHeight="1">
      <c r="A126" s="11"/>
      <c r="B126" s="210"/>
      <c r="C126" s="211"/>
      <c r="D126" s="212" t="s">
        <v>74</v>
      </c>
      <c r="E126" s="213" t="s">
        <v>192</v>
      </c>
      <c r="F126" s="213" t="s">
        <v>193</v>
      </c>
      <c r="G126" s="211"/>
      <c r="H126" s="211"/>
      <c r="I126" s="214"/>
      <c r="J126" s="214"/>
      <c r="K126" s="215">
        <f>BK126</f>
        <v>0</v>
      </c>
      <c r="L126" s="211"/>
      <c r="M126" s="216"/>
      <c r="N126" s="217"/>
      <c r="O126" s="218"/>
      <c r="P126" s="218"/>
      <c r="Q126" s="219">
        <f>Q127+Q171+Q236+Q292+Q322+Q357</f>
        <v>0</v>
      </c>
      <c r="R126" s="219">
        <f>R127+R171+R236+R292+R322+R357</f>
        <v>0</v>
      </c>
      <c r="S126" s="218"/>
      <c r="T126" s="220">
        <f>T127+T171+T236+T292+T322+T357</f>
        <v>0</v>
      </c>
      <c r="U126" s="218"/>
      <c r="V126" s="220">
        <f>V127+V171+V236+V292+V322+V357</f>
        <v>0</v>
      </c>
      <c r="W126" s="218"/>
      <c r="X126" s="221">
        <f>X127+X171+X236+X292+X322+X357</f>
        <v>0</v>
      </c>
      <c r="Y126" s="11"/>
      <c r="Z126" s="11"/>
      <c r="AA126" s="11"/>
      <c r="AB126" s="11"/>
      <c r="AC126" s="11"/>
      <c r="AD126" s="11"/>
      <c r="AE126" s="11"/>
      <c r="AR126" s="222" t="s">
        <v>83</v>
      </c>
      <c r="AT126" s="223" t="s">
        <v>74</v>
      </c>
      <c r="AU126" s="223" t="s">
        <v>75</v>
      </c>
      <c r="AY126" s="222" t="s">
        <v>156</v>
      </c>
      <c r="BK126" s="224">
        <f>BK127+BK171+BK236+BK292+BK322+BK357</f>
        <v>0</v>
      </c>
    </row>
    <row r="127" s="11" customFormat="1" ht="22.8" customHeight="1">
      <c r="A127" s="11"/>
      <c r="B127" s="210"/>
      <c r="C127" s="211"/>
      <c r="D127" s="212" t="s">
        <v>74</v>
      </c>
      <c r="E127" s="262" t="s">
        <v>83</v>
      </c>
      <c r="F127" s="262" t="s">
        <v>194</v>
      </c>
      <c r="G127" s="211"/>
      <c r="H127" s="211"/>
      <c r="I127" s="214"/>
      <c r="J127" s="214"/>
      <c r="K127" s="263">
        <f>BK127</f>
        <v>0</v>
      </c>
      <c r="L127" s="211"/>
      <c r="M127" s="216"/>
      <c r="N127" s="217"/>
      <c r="O127" s="218"/>
      <c r="P127" s="218"/>
      <c r="Q127" s="219">
        <f>SUM(Q128:Q170)</f>
        <v>0</v>
      </c>
      <c r="R127" s="219">
        <f>SUM(R128:R170)</f>
        <v>0</v>
      </c>
      <c r="S127" s="218"/>
      <c r="T127" s="220">
        <f>SUM(T128:T170)</f>
        <v>0</v>
      </c>
      <c r="U127" s="218"/>
      <c r="V127" s="220">
        <f>SUM(V128:V170)</f>
        <v>0</v>
      </c>
      <c r="W127" s="218"/>
      <c r="X127" s="221">
        <f>SUM(X128:X170)</f>
        <v>0</v>
      </c>
      <c r="Y127" s="11"/>
      <c r="Z127" s="11"/>
      <c r="AA127" s="11"/>
      <c r="AB127" s="11"/>
      <c r="AC127" s="11"/>
      <c r="AD127" s="11"/>
      <c r="AE127" s="11"/>
      <c r="AR127" s="222" t="s">
        <v>83</v>
      </c>
      <c r="AT127" s="223" t="s">
        <v>74</v>
      </c>
      <c r="AU127" s="223" t="s">
        <v>83</v>
      </c>
      <c r="AY127" s="222" t="s">
        <v>156</v>
      </c>
      <c r="BK127" s="224">
        <f>SUM(BK128:BK170)</f>
        <v>0</v>
      </c>
    </row>
    <row r="128" s="2" customFormat="1" ht="33" customHeight="1">
      <c r="A128" s="39"/>
      <c r="B128" s="40"/>
      <c r="C128" s="225" t="s">
        <v>83</v>
      </c>
      <c r="D128" s="225" t="s">
        <v>157</v>
      </c>
      <c r="E128" s="226" t="s">
        <v>737</v>
      </c>
      <c r="F128" s="227" t="s">
        <v>738</v>
      </c>
      <c r="G128" s="228" t="s">
        <v>237</v>
      </c>
      <c r="H128" s="229">
        <v>247</v>
      </c>
      <c r="I128" s="230"/>
      <c r="J128" s="230"/>
      <c r="K128" s="231">
        <f>ROUND(P128*H128,2)</f>
        <v>0</v>
      </c>
      <c r="L128" s="227" t="s">
        <v>198</v>
      </c>
      <c r="M128" s="45"/>
      <c r="N128" s="232" t="s">
        <v>1</v>
      </c>
      <c r="O128" s="233" t="s">
        <v>38</v>
      </c>
      <c r="P128" s="234">
        <f>I128+J128</f>
        <v>0</v>
      </c>
      <c r="Q128" s="234">
        <f>ROUND(I128*H128,2)</f>
        <v>0</v>
      </c>
      <c r="R128" s="234">
        <f>ROUND(J128*H128,2)</f>
        <v>0</v>
      </c>
      <c r="S128" s="92"/>
      <c r="T128" s="235">
        <f>S128*H128</f>
        <v>0</v>
      </c>
      <c r="U128" s="235">
        <v>0</v>
      </c>
      <c r="V128" s="235">
        <f>U128*H128</f>
        <v>0</v>
      </c>
      <c r="W128" s="235">
        <v>0</v>
      </c>
      <c r="X128" s="236">
        <f>W128*H128</f>
        <v>0</v>
      </c>
      <c r="Y128" s="39"/>
      <c r="Z128" s="39"/>
      <c r="AA128" s="39"/>
      <c r="AB128" s="39"/>
      <c r="AC128" s="39"/>
      <c r="AD128" s="39"/>
      <c r="AE128" s="39"/>
      <c r="AR128" s="237" t="s">
        <v>173</v>
      </c>
      <c r="AT128" s="237" t="s">
        <v>157</v>
      </c>
      <c r="AU128" s="237" t="s">
        <v>85</v>
      </c>
      <c r="AY128" s="18" t="s">
        <v>156</v>
      </c>
      <c r="BE128" s="238">
        <f>IF(O128="základní",K128,0)</f>
        <v>0</v>
      </c>
      <c r="BF128" s="238">
        <f>IF(O128="snížená",K128,0)</f>
        <v>0</v>
      </c>
      <c r="BG128" s="238">
        <f>IF(O128="zákl. přenesená",K128,0)</f>
        <v>0</v>
      </c>
      <c r="BH128" s="238">
        <f>IF(O128="sníž. přenesená",K128,0)</f>
        <v>0</v>
      </c>
      <c r="BI128" s="238">
        <f>IF(O128="nulová",K128,0)</f>
        <v>0</v>
      </c>
      <c r="BJ128" s="18" t="s">
        <v>83</v>
      </c>
      <c r="BK128" s="238">
        <f>ROUND(P128*H128,2)</f>
        <v>0</v>
      </c>
      <c r="BL128" s="18" t="s">
        <v>173</v>
      </c>
      <c r="BM128" s="237" t="s">
        <v>739</v>
      </c>
    </row>
    <row r="129" s="12" customFormat="1">
      <c r="A129" s="12"/>
      <c r="B129" s="239"/>
      <c r="C129" s="240"/>
      <c r="D129" s="241" t="s">
        <v>163</v>
      </c>
      <c r="E129" s="242" t="s">
        <v>1</v>
      </c>
      <c r="F129" s="243" t="s">
        <v>740</v>
      </c>
      <c r="G129" s="240"/>
      <c r="H129" s="244">
        <v>247</v>
      </c>
      <c r="I129" s="245"/>
      <c r="J129" s="245"/>
      <c r="K129" s="240"/>
      <c r="L129" s="240"/>
      <c r="M129" s="246"/>
      <c r="N129" s="247"/>
      <c r="O129" s="248"/>
      <c r="P129" s="248"/>
      <c r="Q129" s="248"/>
      <c r="R129" s="248"/>
      <c r="S129" s="248"/>
      <c r="T129" s="248"/>
      <c r="U129" s="248"/>
      <c r="V129" s="248"/>
      <c r="W129" s="248"/>
      <c r="X129" s="249"/>
      <c r="Y129" s="12"/>
      <c r="Z129" s="12"/>
      <c r="AA129" s="12"/>
      <c r="AB129" s="12"/>
      <c r="AC129" s="12"/>
      <c r="AD129" s="12"/>
      <c r="AE129" s="12"/>
      <c r="AT129" s="250" t="s">
        <v>163</v>
      </c>
      <c r="AU129" s="250" t="s">
        <v>85</v>
      </c>
      <c r="AV129" s="12" t="s">
        <v>85</v>
      </c>
      <c r="AW129" s="12" t="s">
        <v>5</v>
      </c>
      <c r="AX129" s="12" t="s">
        <v>75</v>
      </c>
      <c r="AY129" s="250" t="s">
        <v>156</v>
      </c>
    </row>
    <row r="130" s="14" customFormat="1">
      <c r="A130" s="14"/>
      <c r="B130" s="278"/>
      <c r="C130" s="279"/>
      <c r="D130" s="241" t="s">
        <v>163</v>
      </c>
      <c r="E130" s="280" t="s">
        <v>1</v>
      </c>
      <c r="F130" s="281" t="s">
        <v>741</v>
      </c>
      <c r="G130" s="279"/>
      <c r="H130" s="282">
        <v>247</v>
      </c>
      <c r="I130" s="283"/>
      <c r="J130" s="283"/>
      <c r="K130" s="279"/>
      <c r="L130" s="279"/>
      <c r="M130" s="284"/>
      <c r="N130" s="285"/>
      <c r="O130" s="286"/>
      <c r="P130" s="286"/>
      <c r="Q130" s="286"/>
      <c r="R130" s="286"/>
      <c r="S130" s="286"/>
      <c r="T130" s="286"/>
      <c r="U130" s="286"/>
      <c r="V130" s="286"/>
      <c r="W130" s="286"/>
      <c r="X130" s="287"/>
      <c r="Y130" s="14"/>
      <c r="Z130" s="14"/>
      <c r="AA130" s="14"/>
      <c r="AB130" s="14"/>
      <c r="AC130" s="14"/>
      <c r="AD130" s="14"/>
      <c r="AE130" s="14"/>
      <c r="AT130" s="288" t="s">
        <v>163</v>
      </c>
      <c r="AU130" s="288" t="s">
        <v>85</v>
      </c>
      <c r="AV130" s="14" t="s">
        <v>173</v>
      </c>
      <c r="AW130" s="14" t="s">
        <v>5</v>
      </c>
      <c r="AX130" s="14" t="s">
        <v>83</v>
      </c>
      <c r="AY130" s="288" t="s">
        <v>156</v>
      </c>
    </row>
    <row r="131" s="2" customFormat="1" ht="24.15" customHeight="1">
      <c r="A131" s="39"/>
      <c r="B131" s="40"/>
      <c r="C131" s="225" t="s">
        <v>85</v>
      </c>
      <c r="D131" s="225" t="s">
        <v>157</v>
      </c>
      <c r="E131" s="226" t="s">
        <v>742</v>
      </c>
      <c r="F131" s="227" t="s">
        <v>743</v>
      </c>
      <c r="G131" s="228" t="s">
        <v>237</v>
      </c>
      <c r="H131" s="229">
        <v>175.02600000000001</v>
      </c>
      <c r="I131" s="230"/>
      <c r="J131" s="230"/>
      <c r="K131" s="231">
        <f>ROUND(P131*H131,2)</f>
        <v>0</v>
      </c>
      <c r="L131" s="227" t="s">
        <v>198</v>
      </c>
      <c r="M131" s="45"/>
      <c r="N131" s="232" t="s">
        <v>1</v>
      </c>
      <c r="O131" s="233" t="s">
        <v>38</v>
      </c>
      <c r="P131" s="234">
        <f>I131+J131</f>
        <v>0</v>
      </c>
      <c r="Q131" s="234">
        <f>ROUND(I131*H131,2)</f>
        <v>0</v>
      </c>
      <c r="R131" s="234">
        <f>ROUND(J131*H131,2)</f>
        <v>0</v>
      </c>
      <c r="S131" s="92"/>
      <c r="T131" s="235">
        <f>S131*H131</f>
        <v>0</v>
      </c>
      <c r="U131" s="235">
        <v>0</v>
      </c>
      <c r="V131" s="235">
        <f>U131*H131</f>
        <v>0</v>
      </c>
      <c r="W131" s="235">
        <v>0</v>
      </c>
      <c r="X131" s="236">
        <f>W131*H131</f>
        <v>0</v>
      </c>
      <c r="Y131" s="39"/>
      <c r="Z131" s="39"/>
      <c r="AA131" s="39"/>
      <c r="AB131" s="39"/>
      <c r="AC131" s="39"/>
      <c r="AD131" s="39"/>
      <c r="AE131" s="39"/>
      <c r="AR131" s="237" t="s">
        <v>173</v>
      </c>
      <c r="AT131" s="237" t="s">
        <v>157</v>
      </c>
      <c r="AU131" s="237" t="s">
        <v>85</v>
      </c>
      <c r="AY131" s="18" t="s">
        <v>156</v>
      </c>
      <c r="BE131" s="238">
        <f>IF(O131="základní",K131,0)</f>
        <v>0</v>
      </c>
      <c r="BF131" s="238">
        <f>IF(O131="snížená",K131,0)</f>
        <v>0</v>
      </c>
      <c r="BG131" s="238">
        <f>IF(O131="zákl. přenesená",K131,0)</f>
        <v>0</v>
      </c>
      <c r="BH131" s="238">
        <f>IF(O131="sníž. přenesená",K131,0)</f>
        <v>0</v>
      </c>
      <c r="BI131" s="238">
        <f>IF(O131="nulová",K131,0)</f>
        <v>0</v>
      </c>
      <c r="BJ131" s="18" t="s">
        <v>83</v>
      </c>
      <c r="BK131" s="238">
        <f>ROUND(P131*H131,2)</f>
        <v>0</v>
      </c>
      <c r="BL131" s="18" t="s">
        <v>173</v>
      </c>
      <c r="BM131" s="237" t="s">
        <v>744</v>
      </c>
    </row>
    <row r="132" s="12" customFormat="1">
      <c r="A132" s="12"/>
      <c r="B132" s="239"/>
      <c r="C132" s="240"/>
      <c r="D132" s="241" t="s">
        <v>163</v>
      </c>
      <c r="E132" s="242" t="s">
        <v>1</v>
      </c>
      <c r="F132" s="243" t="s">
        <v>745</v>
      </c>
      <c r="G132" s="240"/>
      <c r="H132" s="244">
        <v>87.513000000000005</v>
      </c>
      <c r="I132" s="245"/>
      <c r="J132" s="245"/>
      <c r="K132" s="240"/>
      <c r="L132" s="240"/>
      <c r="M132" s="246"/>
      <c r="N132" s="247"/>
      <c r="O132" s="248"/>
      <c r="P132" s="248"/>
      <c r="Q132" s="248"/>
      <c r="R132" s="248"/>
      <c r="S132" s="248"/>
      <c r="T132" s="248"/>
      <c r="U132" s="248"/>
      <c r="V132" s="248"/>
      <c r="W132" s="248"/>
      <c r="X132" s="249"/>
      <c r="Y132" s="12"/>
      <c r="Z132" s="12"/>
      <c r="AA132" s="12"/>
      <c r="AB132" s="12"/>
      <c r="AC132" s="12"/>
      <c r="AD132" s="12"/>
      <c r="AE132" s="12"/>
      <c r="AT132" s="250" t="s">
        <v>163</v>
      </c>
      <c r="AU132" s="250" t="s">
        <v>85</v>
      </c>
      <c r="AV132" s="12" t="s">
        <v>85</v>
      </c>
      <c r="AW132" s="12" t="s">
        <v>5</v>
      </c>
      <c r="AX132" s="12" t="s">
        <v>75</v>
      </c>
      <c r="AY132" s="250" t="s">
        <v>156</v>
      </c>
    </row>
    <row r="133" s="12" customFormat="1">
      <c r="A133" s="12"/>
      <c r="B133" s="239"/>
      <c r="C133" s="240"/>
      <c r="D133" s="241" t="s">
        <v>163</v>
      </c>
      <c r="E133" s="242" t="s">
        <v>1</v>
      </c>
      <c r="F133" s="243" t="s">
        <v>746</v>
      </c>
      <c r="G133" s="240"/>
      <c r="H133" s="244">
        <v>87.513000000000005</v>
      </c>
      <c r="I133" s="245"/>
      <c r="J133" s="245"/>
      <c r="K133" s="240"/>
      <c r="L133" s="240"/>
      <c r="M133" s="246"/>
      <c r="N133" s="247"/>
      <c r="O133" s="248"/>
      <c r="P133" s="248"/>
      <c r="Q133" s="248"/>
      <c r="R133" s="248"/>
      <c r="S133" s="248"/>
      <c r="T133" s="248"/>
      <c r="U133" s="248"/>
      <c r="V133" s="248"/>
      <c r="W133" s="248"/>
      <c r="X133" s="249"/>
      <c r="Y133" s="12"/>
      <c r="Z133" s="12"/>
      <c r="AA133" s="12"/>
      <c r="AB133" s="12"/>
      <c r="AC133" s="12"/>
      <c r="AD133" s="12"/>
      <c r="AE133" s="12"/>
      <c r="AT133" s="250" t="s">
        <v>163</v>
      </c>
      <c r="AU133" s="250" t="s">
        <v>85</v>
      </c>
      <c r="AV133" s="12" t="s">
        <v>85</v>
      </c>
      <c r="AW133" s="12" t="s">
        <v>5</v>
      </c>
      <c r="AX133" s="12" t="s">
        <v>75</v>
      </c>
      <c r="AY133" s="250" t="s">
        <v>156</v>
      </c>
    </row>
    <row r="134" s="14" customFormat="1">
      <c r="A134" s="14"/>
      <c r="B134" s="278"/>
      <c r="C134" s="279"/>
      <c r="D134" s="241" t="s">
        <v>163</v>
      </c>
      <c r="E134" s="280" t="s">
        <v>1</v>
      </c>
      <c r="F134" s="281" t="s">
        <v>741</v>
      </c>
      <c r="G134" s="279"/>
      <c r="H134" s="282">
        <v>175.02600000000001</v>
      </c>
      <c r="I134" s="283"/>
      <c r="J134" s="283"/>
      <c r="K134" s="279"/>
      <c r="L134" s="279"/>
      <c r="M134" s="284"/>
      <c r="N134" s="285"/>
      <c r="O134" s="286"/>
      <c r="P134" s="286"/>
      <c r="Q134" s="286"/>
      <c r="R134" s="286"/>
      <c r="S134" s="286"/>
      <c r="T134" s="286"/>
      <c r="U134" s="286"/>
      <c r="V134" s="286"/>
      <c r="W134" s="286"/>
      <c r="X134" s="287"/>
      <c r="Y134" s="14"/>
      <c r="Z134" s="14"/>
      <c r="AA134" s="14"/>
      <c r="AB134" s="14"/>
      <c r="AC134" s="14"/>
      <c r="AD134" s="14"/>
      <c r="AE134" s="14"/>
      <c r="AT134" s="288" t="s">
        <v>163</v>
      </c>
      <c r="AU134" s="288" t="s">
        <v>85</v>
      </c>
      <c r="AV134" s="14" t="s">
        <v>173</v>
      </c>
      <c r="AW134" s="14" t="s">
        <v>5</v>
      </c>
      <c r="AX134" s="14" t="s">
        <v>83</v>
      </c>
      <c r="AY134" s="288" t="s">
        <v>156</v>
      </c>
    </row>
    <row r="135" s="2" customFormat="1" ht="37.8" customHeight="1">
      <c r="A135" s="39"/>
      <c r="B135" s="40"/>
      <c r="C135" s="225" t="s">
        <v>168</v>
      </c>
      <c r="D135" s="225" t="s">
        <v>157</v>
      </c>
      <c r="E135" s="226" t="s">
        <v>261</v>
      </c>
      <c r="F135" s="227" t="s">
        <v>262</v>
      </c>
      <c r="G135" s="228" t="s">
        <v>237</v>
      </c>
      <c r="H135" s="229">
        <v>159.487</v>
      </c>
      <c r="I135" s="230"/>
      <c r="J135" s="230"/>
      <c r="K135" s="231">
        <f>ROUND(P135*H135,2)</f>
        <v>0</v>
      </c>
      <c r="L135" s="227" t="s">
        <v>198</v>
      </c>
      <c r="M135" s="45"/>
      <c r="N135" s="232" t="s">
        <v>1</v>
      </c>
      <c r="O135" s="233" t="s">
        <v>38</v>
      </c>
      <c r="P135" s="234">
        <f>I135+J135</f>
        <v>0</v>
      </c>
      <c r="Q135" s="234">
        <f>ROUND(I135*H135,2)</f>
        <v>0</v>
      </c>
      <c r="R135" s="234">
        <f>ROUND(J135*H135,2)</f>
        <v>0</v>
      </c>
      <c r="S135" s="92"/>
      <c r="T135" s="235">
        <f>S135*H135</f>
        <v>0</v>
      </c>
      <c r="U135" s="235">
        <v>0</v>
      </c>
      <c r="V135" s="235">
        <f>U135*H135</f>
        <v>0</v>
      </c>
      <c r="W135" s="235">
        <v>0</v>
      </c>
      <c r="X135" s="236">
        <f>W135*H135</f>
        <v>0</v>
      </c>
      <c r="Y135" s="39"/>
      <c r="Z135" s="39"/>
      <c r="AA135" s="39"/>
      <c r="AB135" s="39"/>
      <c r="AC135" s="39"/>
      <c r="AD135" s="39"/>
      <c r="AE135" s="39"/>
      <c r="AR135" s="237" t="s">
        <v>173</v>
      </c>
      <c r="AT135" s="237" t="s">
        <v>157</v>
      </c>
      <c r="AU135" s="237" t="s">
        <v>85</v>
      </c>
      <c r="AY135" s="18" t="s">
        <v>156</v>
      </c>
      <c r="BE135" s="238">
        <f>IF(O135="základní",K135,0)</f>
        <v>0</v>
      </c>
      <c r="BF135" s="238">
        <f>IF(O135="snížená",K135,0)</f>
        <v>0</v>
      </c>
      <c r="BG135" s="238">
        <f>IF(O135="zákl. přenesená",K135,0)</f>
        <v>0</v>
      </c>
      <c r="BH135" s="238">
        <f>IF(O135="sníž. přenesená",K135,0)</f>
        <v>0</v>
      </c>
      <c r="BI135" s="238">
        <f>IF(O135="nulová",K135,0)</f>
        <v>0</v>
      </c>
      <c r="BJ135" s="18" t="s">
        <v>83</v>
      </c>
      <c r="BK135" s="238">
        <f>ROUND(P135*H135,2)</f>
        <v>0</v>
      </c>
      <c r="BL135" s="18" t="s">
        <v>173</v>
      </c>
      <c r="BM135" s="237" t="s">
        <v>747</v>
      </c>
    </row>
    <row r="136" s="12" customFormat="1">
      <c r="A136" s="12"/>
      <c r="B136" s="239"/>
      <c r="C136" s="240"/>
      <c r="D136" s="241" t="s">
        <v>163</v>
      </c>
      <c r="E136" s="242" t="s">
        <v>1</v>
      </c>
      <c r="F136" s="243" t="s">
        <v>748</v>
      </c>
      <c r="G136" s="240"/>
      <c r="H136" s="244">
        <v>247</v>
      </c>
      <c r="I136" s="245"/>
      <c r="J136" s="245"/>
      <c r="K136" s="240"/>
      <c r="L136" s="240"/>
      <c r="M136" s="246"/>
      <c r="N136" s="247"/>
      <c r="O136" s="248"/>
      <c r="P136" s="248"/>
      <c r="Q136" s="248"/>
      <c r="R136" s="248"/>
      <c r="S136" s="248"/>
      <c r="T136" s="248"/>
      <c r="U136" s="248"/>
      <c r="V136" s="248"/>
      <c r="W136" s="248"/>
      <c r="X136" s="249"/>
      <c r="Y136" s="12"/>
      <c r="Z136" s="12"/>
      <c r="AA136" s="12"/>
      <c r="AB136" s="12"/>
      <c r="AC136" s="12"/>
      <c r="AD136" s="12"/>
      <c r="AE136" s="12"/>
      <c r="AT136" s="250" t="s">
        <v>163</v>
      </c>
      <c r="AU136" s="250" t="s">
        <v>85</v>
      </c>
      <c r="AV136" s="12" t="s">
        <v>85</v>
      </c>
      <c r="AW136" s="12" t="s">
        <v>5</v>
      </c>
      <c r="AX136" s="12" t="s">
        <v>75</v>
      </c>
      <c r="AY136" s="250" t="s">
        <v>156</v>
      </c>
    </row>
    <row r="137" s="12" customFormat="1">
      <c r="A137" s="12"/>
      <c r="B137" s="239"/>
      <c r="C137" s="240"/>
      <c r="D137" s="241" t="s">
        <v>163</v>
      </c>
      <c r="E137" s="242" t="s">
        <v>1</v>
      </c>
      <c r="F137" s="243" t="s">
        <v>749</v>
      </c>
      <c r="G137" s="240"/>
      <c r="H137" s="244">
        <v>-87.513000000000005</v>
      </c>
      <c r="I137" s="245"/>
      <c r="J137" s="245"/>
      <c r="K137" s="240"/>
      <c r="L137" s="240"/>
      <c r="M137" s="246"/>
      <c r="N137" s="247"/>
      <c r="O137" s="248"/>
      <c r="P137" s="248"/>
      <c r="Q137" s="248"/>
      <c r="R137" s="248"/>
      <c r="S137" s="248"/>
      <c r="T137" s="248"/>
      <c r="U137" s="248"/>
      <c r="V137" s="248"/>
      <c r="W137" s="248"/>
      <c r="X137" s="249"/>
      <c r="Y137" s="12"/>
      <c r="Z137" s="12"/>
      <c r="AA137" s="12"/>
      <c r="AB137" s="12"/>
      <c r="AC137" s="12"/>
      <c r="AD137" s="12"/>
      <c r="AE137" s="12"/>
      <c r="AT137" s="250" t="s">
        <v>163</v>
      </c>
      <c r="AU137" s="250" t="s">
        <v>85</v>
      </c>
      <c r="AV137" s="12" t="s">
        <v>85</v>
      </c>
      <c r="AW137" s="12" t="s">
        <v>5</v>
      </c>
      <c r="AX137" s="12" t="s">
        <v>75</v>
      </c>
      <c r="AY137" s="250" t="s">
        <v>156</v>
      </c>
    </row>
    <row r="138" s="14" customFormat="1">
      <c r="A138" s="14"/>
      <c r="B138" s="278"/>
      <c r="C138" s="279"/>
      <c r="D138" s="241" t="s">
        <v>163</v>
      </c>
      <c r="E138" s="280" t="s">
        <v>1</v>
      </c>
      <c r="F138" s="281" t="s">
        <v>741</v>
      </c>
      <c r="G138" s="279"/>
      <c r="H138" s="282">
        <v>159.487</v>
      </c>
      <c r="I138" s="283"/>
      <c r="J138" s="283"/>
      <c r="K138" s="279"/>
      <c r="L138" s="279"/>
      <c r="M138" s="284"/>
      <c r="N138" s="285"/>
      <c r="O138" s="286"/>
      <c r="P138" s="286"/>
      <c r="Q138" s="286"/>
      <c r="R138" s="286"/>
      <c r="S138" s="286"/>
      <c r="T138" s="286"/>
      <c r="U138" s="286"/>
      <c r="V138" s="286"/>
      <c r="W138" s="286"/>
      <c r="X138" s="287"/>
      <c r="Y138" s="14"/>
      <c r="Z138" s="14"/>
      <c r="AA138" s="14"/>
      <c r="AB138" s="14"/>
      <c r="AC138" s="14"/>
      <c r="AD138" s="14"/>
      <c r="AE138" s="14"/>
      <c r="AT138" s="288" t="s">
        <v>163</v>
      </c>
      <c r="AU138" s="288" t="s">
        <v>85</v>
      </c>
      <c r="AV138" s="14" t="s">
        <v>173</v>
      </c>
      <c r="AW138" s="14" t="s">
        <v>5</v>
      </c>
      <c r="AX138" s="14" t="s">
        <v>83</v>
      </c>
      <c r="AY138" s="288" t="s">
        <v>156</v>
      </c>
    </row>
    <row r="139" s="2" customFormat="1" ht="24.15" customHeight="1">
      <c r="A139" s="39"/>
      <c r="B139" s="40"/>
      <c r="C139" s="225" t="s">
        <v>173</v>
      </c>
      <c r="D139" s="225" t="s">
        <v>157</v>
      </c>
      <c r="E139" s="226" t="s">
        <v>750</v>
      </c>
      <c r="F139" s="227" t="s">
        <v>751</v>
      </c>
      <c r="G139" s="228" t="s">
        <v>237</v>
      </c>
      <c r="H139" s="229">
        <v>87.513000000000005</v>
      </c>
      <c r="I139" s="230"/>
      <c r="J139" s="230"/>
      <c r="K139" s="231">
        <f>ROUND(P139*H139,2)</f>
        <v>0</v>
      </c>
      <c r="L139" s="227" t="s">
        <v>198</v>
      </c>
      <c r="M139" s="45"/>
      <c r="N139" s="232" t="s">
        <v>1</v>
      </c>
      <c r="O139" s="233" t="s">
        <v>38</v>
      </c>
      <c r="P139" s="234">
        <f>I139+J139</f>
        <v>0</v>
      </c>
      <c r="Q139" s="234">
        <f>ROUND(I139*H139,2)</f>
        <v>0</v>
      </c>
      <c r="R139" s="234">
        <f>ROUND(J139*H139,2)</f>
        <v>0</v>
      </c>
      <c r="S139" s="92"/>
      <c r="T139" s="235">
        <f>S139*H139</f>
        <v>0</v>
      </c>
      <c r="U139" s="235">
        <v>0</v>
      </c>
      <c r="V139" s="235">
        <f>U139*H139</f>
        <v>0</v>
      </c>
      <c r="W139" s="235">
        <v>0</v>
      </c>
      <c r="X139" s="236">
        <f>W139*H139</f>
        <v>0</v>
      </c>
      <c r="Y139" s="39"/>
      <c r="Z139" s="39"/>
      <c r="AA139" s="39"/>
      <c r="AB139" s="39"/>
      <c r="AC139" s="39"/>
      <c r="AD139" s="39"/>
      <c r="AE139" s="39"/>
      <c r="AR139" s="237" t="s">
        <v>173</v>
      </c>
      <c r="AT139" s="237" t="s">
        <v>157</v>
      </c>
      <c r="AU139" s="237" t="s">
        <v>85</v>
      </c>
      <c r="AY139" s="18" t="s">
        <v>156</v>
      </c>
      <c r="BE139" s="238">
        <f>IF(O139="základní",K139,0)</f>
        <v>0</v>
      </c>
      <c r="BF139" s="238">
        <f>IF(O139="snížená",K139,0)</f>
        <v>0</v>
      </c>
      <c r="BG139" s="238">
        <f>IF(O139="zákl. přenesená",K139,0)</f>
        <v>0</v>
      </c>
      <c r="BH139" s="238">
        <f>IF(O139="sníž. přenesená",K139,0)</f>
        <v>0</v>
      </c>
      <c r="BI139" s="238">
        <f>IF(O139="nulová",K139,0)</f>
        <v>0</v>
      </c>
      <c r="BJ139" s="18" t="s">
        <v>83</v>
      </c>
      <c r="BK139" s="238">
        <f>ROUND(P139*H139,2)</f>
        <v>0</v>
      </c>
      <c r="BL139" s="18" t="s">
        <v>173</v>
      </c>
      <c r="BM139" s="237" t="s">
        <v>752</v>
      </c>
    </row>
    <row r="140" s="12" customFormat="1">
      <c r="A140" s="12"/>
      <c r="B140" s="239"/>
      <c r="C140" s="240"/>
      <c r="D140" s="241" t="s">
        <v>163</v>
      </c>
      <c r="E140" s="242" t="s">
        <v>1</v>
      </c>
      <c r="F140" s="243" t="s">
        <v>746</v>
      </c>
      <c r="G140" s="240"/>
      <c r="H140" s="244">
        <v>87.513000000000005</v>
      </c>
      <c r="I140" s="245"/>
      <c r="J140" s="245"/>
      <c r="K140" s="240"/>
      <c r="L140" s="240"/>
      <c r="M140" s="246"/>
      <c r="N140" s="247"/>
      <c r="O140" s="248"/>
      <c r="P140" s="248"/>
      <c r="Q140" s="248"/>
      <c r="R140" s="248"/>
      <c r="S140" s="248"/>
      <c r="T140" s="248"/>
      <c r="U140" s="248"/>
      <c r="V140" s="248"/>
      <c r="W140" s="248"/>
      <c r="X140" s="249"/>
      <c r="Y140" s="12"/>
      <c r="Z140" s="12"/>
      <c r="AA140" s="12"/>
      <c r="AB140" s="12"/>
      <c r="AC140" s="12"/>
      <c r="AD140" s="12"/>
      <c r="AE140" s="12"/>
      <c r="AT140" s="250" t="s">
        <v>163</v>
      </c>
      <c r="AU140" s="250" t="s">
        <v>85</v>
      </c>
      <c r="AV140" s="12" t="s">
        <v>85</v>
      </c>
      <c r="AW140" s="12" t="s">
        <v>5</v>
      </c>
      <c r="AX140" s="12" t="s">
        <v>75</v>
      </c>
      <c r="AY140" s="250" t="s">
        <v>156</v>
      </c>
    </row>
    <row r="141" s="14" customFormat="1">
      <c r="A141" s="14"/>
      <c r="B141" s="278"/>
      <c r="C141" s="279"/>
      <c r="D141" s="241" t="s">
        <v>163</v>
      </c>
      <c r="E141" s="280" t="s">
        <v>1</v>
      </c>
      <c r="F141" s="281" t="s">
        <v>741</v>
      </c>
      <c r="G141" s="279"/>
      <c r="H141" s="282">
        <v>87.513000000000005</v>
      </c>
      <c r="I141" s="283"/>
      <c r="J141" s="283"/>
      <c r="K141" s="279"/>
      <c r="L141" s="279"/>
      <c r="M141" s="284"/>
      <c r="N141" s="285"/>
      <c r="O141" s="286"/>
      <c r="P141" s="286"/>
      <c r="Q141" s="286"/>
      <c r="R141" s="286"/>
      <c r="S141" s="286"/>
      <c r="T141" s="286"/>
      <c r="U141" s="286"/>
      <c r="V141" s="286"/>
      <c r="W141" s="286"/>
      <c r="X141" s="287"/>
      <c r="Y141" s="14"/>
      <c r="Z141" s="14"/>
      <c r="AA141" s="14"/>
      <c r="AB141" s="14"/>
      <c r="AC141" s="14"/>
      <c r="AD141" s="14"/>
      <c r="AE141" s="14"/>
      <c r="AT141" s="288" t="s">
        <v>163</v>
      </c>
      <c r="AU141" s="288" t="s">
        <v>85</v>
      </c>
      <c r="AV141" s="14" t="s">
        <v>173</v>
      </c>
      <c r="AW141" s="14" t="s">
        <v>5</v>
      </c>
      <c r="AX141" s="14" t="s">
        <v>83</v>
      </c>
      <c r="AY141" s="288" t="s">
        <v>156</v>
      </c>
    </row>
    <row r="142" s="2" customFormat="1" ht="24.15" customHeight="1">
      <c r="A142" s="39"/>
      <c r="B142" s="40"/>
      <c r="C142" s="225" t="s">
        <v>155</v>
      </c>
      <c r="D142" s="225" t="s">
        <v>157</v>
      </c>
      <c r="E142" s="226" t="s">
        <v>278</v>
      </c>
      <c r="F142" s="227" t="s">
        <v>279</v>
      </c>
      <c r="G142" s="228" t="s">
        <v>237</v>
      </c>
      <c r="H142" s="229">
        <v>159.487</v>
      </c>
      <c r="I142" s="230"/>
      <c r="J142" s="230"/>
      <c r="K142" s="231">
        <f>ROUND(P142*H142,2)</f>
        <v>0</v>
      </c>
      <c r="L142" s="227" t="s">
        <v>198</v>
      </c>
      <c r="M142" s="45"/>
      <c r="N142" s="232" t="s">
        <v>1</v>
      </c>
      <c r="O142" s="233" t="s">
        <v>38</v>
      </c>
      <c r="P142" s="234">
        <f>I142+J142</f>
        <v>0</v>
      </c>
      <c r="Q142" s="234">
        <f>ROUND(I142*H142,2)</f>
        <v>0</v>
      </c>
      <c r="R142" s="234">
        <f>ROUND(J142*H142,2)</f>
        <v>0</v>
      </c>
      <c r="S142" s="92"/>
      <c r="T142" s="235">
        <f>S142*H142</f>
        <v>0</v>
      </c>
      <c r="U142" s="235">
        <v>0</v>
      </c>
      <c r="V142" s="235">
        <f>U142*H142</f>
        <v>0</v>
      </c>
      <c r="W142" s="235">
        <v>0</v>
      </c>
      <c r="X142" s="236">
        <f>W142*H142</f>
        <v>0</v>
      </c>
      <c r="Y142" s="39"/>
      <c r="Z142" s="39"/>
      <c r="AA142" s="39"/>
      <c r="AB142" s="39"/>
      <c r="AC142" s="39"/>
      <c r="AD142" s="39"/>
      <c r="AE142" s="39"/>
      <c r="AR142" s="237" t="s">
        <v>173</v>
      </c>
      <c r="AT142" s="237" t="s">
        <v>157</v>
      </c>
      <c r="AU142" s="237" t="s">
        <v>85</v>
      </c>
      <c r="AY142" s="18" t="s">
        <v>156</v>
      </c>
      <c r="BE142" s="238">
        <f>IF(O142="základní",K142,0)</f>
        <v>0</v>
      </c>
      <c r="BF142" s="238">
        <f>IF(O142="snížená",K142,0)</f>
        <v>0</v>
      </c>
      <c r="BG142" s="238">
        <f>IF(O142="zákl. přenesená",K142,0)</f>
        <v>0</v>
      </c>
      <c r="BH142" s="238">
        <f>IF(O142="sníž. přenesená",K142,0)</f>
        <v>0</v>
      </c>
      <c r="BI142" s="238">
        <f>IF(O142="nulová",K142,0)</f>
        <v>0</v>
      </c>
      <c r="BJ142" s="18" t="s">
        <v>83</v>
      </c>
      <c r="BK142" s="238">
        <f>ROUND(P142*H142,2)</f>
        <v>0</v>
      </c>
      <c r="BL142" s="18" t="s">
        <v>173</v>
      </c>
      <c r="BM142" s="237" t="s">
        <v>753</v>
      </c>
    </row>
    <row r="143" s="2" customFormat="1" ht="24.15" customHeight="1">
      <c r="A143" s="39"/>
      <c r="B143" s="40"/>
      <c r="C143" s="225" t="s">
        <v>630</v>
      </c>
      <c r="D143" s="225" t="s">
        <v>157</v>
      </c>
      <c r="E143" s="226" t="s">
        <v>754</v>
      </c>
      <c r="F143" s="227" t="s">
        <v>755</v>
      </c>
      <c r="G143" s="228" t="s">
        <v>237</v>
      </c>
      <c r="H143" s="229">
        <v>198.70500000000001</v>
      </c>
      <c r="I143" s="230"/>
      <c r="J143" s="230"/>
      <c r="K143" s="231">
        <f>ROUND(P143*H143,2)</f>
        <v>0</v>
      </c>
      <c r="L143" s="227" t="s">
        <v>198</v>
      </c>
      <c r="M143" s="45"/>
      <c r="N143" s="232" t="s">
        <v>1</v>
      </c>
      <c r="O143" s="233" t="s">
        <v>38</v>
      </c>
      <c r="P143" s="234">
        <f>I143+J143</f>
        <v>0</v>
      </c>
      <c r="Q143" s="234">
        <f>ROUND(I143*H143,2)</f>
        <v>0</v>
      </c>
      <c r="R143" s="234">
        <f>ROUND(J143*H143,2)</f>
        <v>0</v>
      </c>
      <c r="S143" s="92"/>
      <c r="T143" s="235">
        <f>S143*H143</f>
        <v>0</v>
      </c>
      <c r="U143" s="235">
        <v>0</v>
      </c>
      <c r="V143" s="235">
        <f>U143*H143</f>
        <v>0</v>
      </c>
      <c r="W143" s="235">
        <v>0</v>
      </c>
      <c r="X143" s="236">
        <f>W143*H143</f>
        <v>0</v>
      </c>
      <c r="Y143" s="39"/>
      <c r="Z143" s="39"/>
      <c r="AA143" s="39"/>
      <c r="AB143" s="39"/>
      <c r="AC143" s="39"/>
      <c r="AD143" s="39"/>
      <c r="AE143" s="39"/>
      <c r="AR143" s="237" t="s">
        <v>173</v>
      </c>
      <c r="AT143" s="237" t="s">
        <v>157</v>
      </c>
      <c r="AU143" s="237" t="s">
        <v>85</v>
      </c>
      <c r="AY143" s="18" t="s">
        <v>156</v>
      </c>
      <c r="BE143" s="238">
        <f>IF(O143="základní",K143,0)</f>
        <v>0</v>
      </c>
      <c r="BF143" s="238">
        <f>IF(O143="snížená",K143,0)</f>
        <v>0</v>
      </c>
      <c r="BG143" s="238">
        <f>IF(O143="zákl. přenesená",K143,0)</f>
        <v>0</v>
      </c>
      <c r="BH143" s="238">
        <f>IF(O143="sníž. přenesená",K143,0)</f>
        <v>0</v>
      </c>
      <c r="BI143" s="238">
        <f>IF(O143="nulová",K143,0)</f>
        <v>0</v>
      </c>
      <c r="BJ143" s="18" t="s">
        <v>83</v>
      </c>
      <c r="BK143" s="238">
        <f>ROUND(P143*H143,2)</f>
        <v>0</v>
      </c>
      <c r="BL143" s="18" t="s">
        <v>173</v>
      </c>
      <c r="BM143" s="237" t="s">
        <v>756</v>
      </c>
    </row>
    <row r="144" s="15" customFormat="1">
      <c r="A144" s="15"/>
      <c r="B144" s="289"/>
      <c r="C144" s="290"/>
      <c r="D144" s="241" t="s">
        <v>163</v>
      </c>
      <c r="E144" s="291" t="s">
        <v>1</v>
      </c>
      <c r="F144" s="292" t="s">
        <v>757</v>
      </c>
      <c r="G144" s="290"/>
      <c r="H144" s="291" t="s">
        <v>1</v>
      </c>
      <c r="I144" s="293"/>
      <c r="J144" s="293"/>
      <c r="K144" s="290"/>
      <c r="L144" s="290"/>
      <c r="M144" s="294"/>
      <c r="N144" s="295"/>
      <c r="O144" s="296"/>
      <c r="P144" s="296"/>
      <c r="Q144" s="296"/>
      <c r="R144" s="296"/>
      <c r="S144" s="296"/>
      <c r="T144" s="296"/>
      <c r="U144" s="296"/>
      <c r="V144" s="296"/>
      <c r="W144" s="296"/>
      <c r="X144" s="297"/>
      <c r="Y144" s="15"/>
      <c r="Z144" s="15"/>
      <c r="AA144" s="15"/>
      <c r="AB144" s="15"/>
      <c r="AC144" s="15"/>
      <c r="AD144" s="15"/>
      <c r="AE144" s="15"/>
      <c r="AT144" s="298" t="s">
        <v>163</v>
      </c>
      <c r="AU144" s="298" t="s">
        <v>85</v>
      </c>
      <c r="AV144" s="15" t="s">
        <v>83</v>
      </c>
      <c r="AW144" s="15" t="s">
        <v>5</v>
      </c>
      <c r="AX144" s="15" t="s">
        <v>75</v>
      </c>
      <c r="AY144" s="298" t="s">
        <v>156</v>
      </c>
    </row>
    <row r="145" s="12" customFormat="1">
      <c r="A145" s="12"/>
      <c r="B145" s="239"/>
      <c r="C145" s="240"/>
      <c r="D145" s="241" t="s">
        <v>163</v>
      </c>
      <c r="E145" s="242" t="s">
        <v>1</v>
      </c>
      <c r="F145" s="243" t="s">
        <v>758</v>
      </c>
      <c r="G145" s="240"/>
      <c r="H145" s="244">
        <v>16</v>
      </c>
      <c r="I145" s="245"/>
      <c r="J145" s="245"/>
      <c r="K145" s="240"/>
      <c r="L145" s="240"/>
      <c r="M145" s="246"/>
      <c r="N145" s="247"/>
      <c r="O145" s="248"/>
      <c r="P145" s="248"/>
      <c r="Q145" s="248"/>
      <c r="R145" s="248"/>
      <c r="S145" s="248"/>
      <c r="T145" s="248"/>
      <c r="U145" s="248"/>
      <c r="V145" s="248"/>
      <c r="W145" s="248"/>
      <c r="X145" s="249"/>
      <c r="Y145" s="12"/>
      <c r="Z145" s="12"/>
      <c r="AA145" s="12"/>
      <c r="AB145" s="12"/>
      <c r="AC145" s="12"/>
      <c r="AD145" s="12"/>
      <c r="AE145" s="12"/>
      <c r="AT145" s="250" t="s">
        <v>163</v>
      </c>
      <c r="AU145" s="250" t="s">
        <v>85</v>
      </c>
      <c r="AV145" s="12" t="s">
        <v>85</v>
      </c>
      <c r="AW145" s="12" t="s">
        <v>5</v>
      </c>
      <c r="AX145" s="12" t="s">
        <v>75</v>
      </c>
      <c r="AY145" s="250" t="s">
        <v>156</v>
      </c>
    </row>
    <row r="146" s="12" customFormat="1">
      <c r="A146" s="12"/>
      <c r="B146" s="239"/>
      <c r="C146" s="240"/>
      <c r="D146" s="241" t="s">
        <v>163</v>
      </c>
      <c r="E146" s="242" t="s">
        <v>1</v>
      </c>
      <c r="F146" s="243" t="s">
        <v>759</v>
      </c>
      <c r="G146" s="240"/>
      <c r="H146" s="244">
        <v>17.295999999999999</v>
      </c>
      <c r="I146" s="245"/>
      <c r="J146" s="245"/>
      <c r="K146" s="240"/>
      <c r="L146" s="240"/>
      <c r="M146" s="246"/>
      <c r="N146" s="247"/>
      <c r="O146" s="248"/>
      <c r="P146" s="248"/>
      <c r="Q146" s="248"/>
      <c r="R146" s="248"/>
      <c r="S146" s="248"/>
      <c r="T146" s="248"/>
      <c r="U146" s="248"/>
      <c r="V146" s="248"/>
      <c r="W146" s="248"/>
      <c r="X146" s="249"/>
      <c r="Y146" s="12"/>
      <c r="Z146" s="12"/>
      <c r="AA146" s="12"/>
      <c r="AB146" s="12"/>
      <c r="AC146" s="12"/>
      <c r="AD146" s="12"/>
      <c r="AE146" s="12"/>
      <c r="AT146" s="250" t="s">
        <v>163</v>
      </c>
      <c r="AU146" s="250" t="s">
        <v>85</v>
      </c>
      <c r="AV146" s="12" t="s">
        <v>85</v>
      </c>
      <c r="AW146" s="12" t="s">
        <v>5</v>
      </c>
      <c r="AX146" s="12" t="s">
        <v>75</v>
      </c>
      <c r="AY146" s="250" t="s">
        <v>156</v>
      </c>
    </row>
    <row r="147" s="12" customFormat="1">
      <c r="A147" s="12"/>
      <c r="B147" s="239"/>
      <c r="C147" s="240"/>
      <c r="D147" s="241" t="s">
        <v>163</v>
      </c>
      <c r="E147" s="242" t="s">
        <v>1</v>
      </c>
      <c r="F147" s="243" t="s">
        <v>760</v>
      </c>
      <c r="G147" s="240"/>
      <c r="H147" s="244">
        <v>13.59</v>
      </c>
      <c r="I147" s="245"/>
      <c r="J147" s="245"/>
      <c r="K147" s="240"/>
      <c r="L147" s="240"/>
      <c r="M147" s="246"/>
      <c r="N147" s="247"/>
      <c r="O147" s="248"/>
      <c r="P147" s="248"/>
      <c r="Q147" s="248"/>
      <c r="R147" s="248"/>
      <c r="S147" s="248"/>
      <c r="T147" s="248"/>
      <c r="U147" s="248"/>
      <c r="V147" s="248"/>
      <c r="W147" s="248"/>
      <c r="X147" s="249"/>
      <c r="Y147" s="12"/>
      <c r="Z147" s="12"/>
      <c r="AA147" s="12"/>
      <c r="AB147" s="12"/>
      <c r="AC147" s="12"/>
      <c r="AD147" s="12"/>
      <c r="AE147" s="12"/>
      <c r="AT147" s="250" t="s">
        <v>163</v>
      </c>
      <c r="AU147" s="250" t="s">
        <v>85</v>
      </c>
      <c r="AV147" s="12" t="s">
        <v>85</v>
      </c>
      <c r="AW147" s="12" t="s">
        <v>5</v>
      </c>
      <c r="AX147" s="12" t="s">
        <v>75</v>
      </c>
      <c r="AY147" s="250" t="s">
        <v>156</v>
      </c>
    </row>
    <row r="148" s="12" customFormat="1">
      <c r="A148" s="12"/>
      <c r="B148" s="239"/>
      <c r="C148" s="240"/>
      <c r="D148" s="241" t="s">
        <v>163</v>
      </c>
      <c r="E148" s="242" t="s">
        <v>1</v>
      </c>
      <c r="F148" s="243" t="s">
        <v>761</v>
      </c>
      <c r="G148" s="240"/>
      <c r="H148" s="244">
        <v>20.736000000000001</v>
      </c>
      <c r="I148" s="245"/>
      <c r="J148" s="245"/>
      <c r="K148" s="240"/>
      <c r="L148" s="240"/>
      <c r="M148" s="246"/>
      <c r="N148" s="247"/>
      <c r="O148" s="248"/>
      <c r="P148" s="248"/>
      <c r="Q148" s="248"/>
      <c r="R148" s="248"/>
      <c r="S148" s="248"/>
      <c r="T148" s="248"/>
      <c r="U148" s="248"/>
      <c r="V148" s="248"/>
      <c r="W148" s="248"/>
      <c r="X148" s="249"/>
      <c r="Y148" s="12"/>
      <c r="Z148" s="12"/>
      <c r="AA148" s="12"/>
      <c r="AB148" s="12"/>
      <c r="AC148" s="12"/>
      <c r="AD148" s="12"/>
      <c r="AE148" s="12"/>
      <c r="AT148" s="250" t="s">
        <v>163</v>
      </c>
      <c r="AU148" s="250" t="s">
        <v>85</v>
      </c>
      <c r="AV148" s="12" t="s">
        <v>85</v>
      </c>
      <c r="AW148" s="12" t="s">
        <v>5</v>
      </c>
      <c r="AX148" s="12" t="s">
        <v>75</v>
      </c>
      <c r="AY148" s="250" t="s">
        <v>156</v>
      </c>
    </row>
    <row r="149" s="12" customFormat="1">
      <c r="A149" s="12"/>
      <c r="B149" s="239"/>
      <c r="C149" s="240"/>
      <c r="D149" s="241" t="s">
        <v>163</v>
      </c>
      <c r="E149" s="242" t="s">
        <v>1</v>
      </c>
      <c r="F149" s="243" t="s">
        <v>762</v>
      </c>
      <c r="G149" s="240"/>
      <c r="H149" s="244">
        <v>10.23</v>
      </c>
      <c r="I149" s="245"/>
      <c r="J149" s="245"/>
      <c r="K149" s="240"/>
      <c r="L149" s="240"/>
      <c r="M149" s="246"/>
      <c r="N149" s="247"/>
      <c r="O149" s="248"/>
      <c r="P149" s="248"/>
      <c r="Q149" s="248"/>
      <c r="R149" s="248"/>
      <c r="S149" s="248"/>
      <c r="T149" s="248"/>
      <c r="U149" s="248"/>
      <c r="V149" s="248"/>
      <c r="W149" s="248"/>
      <c r="X149" s="249"/>
      <c r="Y149" s="12"/>
      <c r="Z149" s="12"/>
      <c r="AA149" s="12"/>
      <c r="AB149" s="12"/>
      <c r="AC149" s="12"/>
      <c r="AD149" s="12"/>
      <c r="AE149" s="12"/>
      <c r="AT149" s="250" t="s">
        <v>163</v>
      </c>
      <c r="AU149" s="250" t="s">
        <v>85</v>
      </c>
      <c r="AV149" s="12" t="s">
        <v>85</v>
      </c>
      <c r="AW149" s="12" t="s">
        <v>5</v>
      </c>
      <c r="AX149" s="12" t="s">
        <v>75</v>
      </c>
      <c r="AY149" s="250" t="s">
        <v>156</v>
      </c>
    </row>
    <row r="150" s="12" customFormat="1">
      <c r="A150" s="12"/>
      <c r="B150" s="239"/>
      <c r="C150" s="240"/>
      <c r="D150" s="241" t="s">
        <v>163</v>
      </c>
      <c r="E150" s="242" t="s">
        <v>1</v>
      </c>
      <c r="F150" s="243" t="s">
        <v>763</v>
      </c>
      <c r="G150" s="240"/>
      <c r="H150" s="244">
        <v>6.1630000000000003</v>
      </c>
      <c r="I150" s="245"/>
      <c r="J150" s="245"/>
      <c r="K150" s="240"/>
      <c r="L150" s="240"/>
      <c r="M150" s="246"/>
      <c r="N150" s="247"/>
      <c r="O150" s="248"/>
      <c r="P150" s="248"/>
      <c r="Q150" s="248"/>
      <c r="R150" s="248"/>
      <c r="S150" s="248"/>
      <c r="T150" s="248"/>
      <c r="U150" s="248"/>
      <c r="V150" s="248"/>
      <c r="W150" s="248"/>
      <c r="X150" s="249"/>
      <c r="Y150" s="12"/>
      <c r="Z150" s="12"/>
      <c r="AA150" s="12"/>
      <c r="AB150" s="12"/>
      <c r="AC150" s="12"/>
      <c r="AD150" s="12"/>
      <c r="AE150" s="12"/>
      <c r="AT150" s="250" t="s">
        <v>163</v>
      </c>
      <c r="AU150" s="250" t="s">
        <v>85</v>
      </c>
      <c r="AV150" s="12" t="s">
        <v>85</v>
      </c>
      <c r="AW150" s="12" t="s">
        <v>5</v>
      </c>
      <c r="AX150" s="12" t="s">
        <v>75</v>
      </c>
      <c r="AY150" s="250" t="s">
        <v>156</v>
      </c>
    </row>
    <row r="151" s="16" customFormat="1">
      <c r="A151" s="16"/>
      <c r="B151" s="299"/>
      <c r="C151" s="300"/>
      <c r="D151" s="241" t="s">
        <v>163</v>
      </c>
      <c r="E151" s="301" t="s">
        <v>1</v>
      </c>
      <c r="F151" s="302" t="s">
        <v>764</v>
      </c>
      <c r="G151" s="300"/>
      <c r="H151" s="303">
        <v>84.015000000000001</v>
      </c>
      <c r="I151" s="304"/>
      <c r="J151" s="304"/>
      <c r="K151" s="300"/>
      <c r="L151" s="300"/>
      <c r="M151" s="305"/>
      <c r="N151" s="306"/>
      <c r="O151" s="307"/>
      <c r="P151" s="307"/>
      <c r="Q151" s="307"/>
      <c r="R151" s="307"/>
      <c r="S151" s="307"/>
      <c r="T151" s="307"/>
      <c r="U151" s="307"/>
      <c r="V151" s="307"/>
      <c r="W151" s="307"/>
      <c r="X151" s="308"/>
      <c r="Y151" s="16"/>
      <c r="Z151" s="16"/>
      <c r="AA151" s="16"/>
      <c r="AB151" s="16"/>
      <c r="AC151" s="16"/>
      <c r="AD151" s="16"/>
      <c r="AE151" s="16"/>
      <c r="AT151" s="309" t="s">
        <v>163</v>
      </c>
      <c r="AU151" s="309" t="s">
        <v>85</v>
      </c>
      <c r="AV151" s="16" t="s">
        <v>168</v>
      </c>
      <c r="AW151" s="16" t="s">
        <v>5</v>
      </c>
      <c r="AX151" s="16" t="s">
        <v>75</v>
      </c>
      <c r="AY151" s="309" t="s">
        <v>156</v>
      </c>
    </row>
    <row r="152" s="15" customFormat="1">
      <c r="A152" s="15"/>
      <c r="B152" s="289"/>
      <c r="C152" s="290"/>
      <c r="D152" s="241" t="s">
        <v>163</v>
      </c>
      <c r="E152" s="291" t="s">
        <v>1</v>
      </c>
      <c r="F152" s="292" t="s">
        <v>765</v>
      </c>
      <c r="G152" s="290"/>
      <c r="H152" s="291" t="s">
        <v>1</v>
      </c>
      <c r="I152" s="293"/>
      <c r="J152" s="293"/>
      <c r="K152" s="290"/>
      <c r="L152" s="290"/>
      <c r="M152" s="294"/>
      <c r="N152" s="295"/>
      <c r="O152" s="296"/>
      <c r="P152" s="296"/>
      <c r="Q152" s="296"/>
      <c r="R152" s="296"/>
      <c r="S152" s="296"/>
      <c r="T152" s="296"/>
      <c r="U152" s="296"/>
      <c r="V152" s="296"/>
      <c r="W152" s="296"/>
      <c r="X152" s="297"/>
      <c r="Y152" s="15"/>
      <c r="Z152" s="15"/>
      <c r="AA152" s="15"/>
      <c r="AB152" s="15"/>
      <c r="AC152" s="15"/>
      <c r="AD152" s="15"/>
      <c r="AE152" s="15"/>
      <c r="AT152" s="298" t="s">
        <v>163</v>
      </c>
      <c r="AU152" s="298" t="s">
        <v>85</v>
      </c>
      <c r="AV152" s="15" t="s">
        <v>83</v>
      </c>
      <c r="AW152" s="15" t="s">
        <v>5</v>
      </c>
      <c r="AX152" s="15" t="s">
        <v>75</v>
      </c>
      <c r="AY152" s="298" t="s">
        <v>156</v>
      </c>
    </row>
    <row r="153" s="12" customFormat="1">
      <c r="A153" s="12"/>
      <c r="B153" s="239"/>
      <c r="C153" s="240"/>
      <c r="D153" s="241" t="s">
        <v>163</v>
      </c>
      <c r="E153" s="242" t="s">
        <v>1</v>
      </c>
      <c r="F153" s="243" t="s">
        <v>766</v>
      </c>
      <c r="G153" s="240"/>
      <c r="H153" s="244">
        <v>10.843</v>
      </c>
      <c r="I153" s="245"/>
      <c r="J153" s="245"/>
      <c r="K153" s="240"/>
      <c r="L153" s="240"/>
      <c r="M153" s="246"/>
      <c r="N153" s="247"/>
      <c r="O153" s="248"/>
      <c r="P153" s="248"/>
      <c r="Q153" s="248"/>
      <c r="R153" s="248"/>
      <c r="S153" s="248"/>
      <c r="T153" s="248"/>
      <c r="U153" s="248"/>
      <c r="V153" s="248"/>
      <c r="W153" s="248"/>
      <c r="X153" s="249"/>
      <c r="Y153" s="12"/>
      <c r="Z153" s="12"/>
      <c r="AA153" s="12"/>
      <c r="AB153" s="12"/>
      <c r="AC153" s="12"/>
      <c r="AD153" s="12"/>
      <c r="AE153" s="12"/>
      <c r="AT153" s="250" t="s">
        <v>163</v>
      </c>
      <c r="AU153" s="250" t="s">
        <v>85</v>
      </c>
      <c r="AV153" s="12" t="s">
        <v>85</v>
      </c>
      <c r="AW153" s="12" t="s">
        <v>5</v>
      </c>
      <c r="AX153" s="12" t="s">
        <v>75</v>
      </c>
      <c r="AY153" s="250" t="s">
        <v>156</v>
      </c>
    </row>
    <row r="154" s="12" customFormat="1">
      <c r="A154" s="12"/>
      <c r="B154" s="239"/>
      <c r="C154" s="240"/>
      <c r="D154" s="241" t="s">
        <v>163</v>
      </c>
      <c r="E154" s="242" t="s">
        <v>1</v>
      </c>
      <c r="F154" s="243" t="s">
        <v>767</v>
      </c>
      <c r="G154" s="240"/>
      <c r="H154" s="244">
        <v>5.5599999999999996</v>
      </c>
      <c r="I154" s="245"/>
      <c r="J154" s="245"/>
      <c r="K154" s="240"/>
      <c r="L154" s="240"/>
      <c r="M154" s="246"/>
      <c r="N154" s="247"/>
      <c r="O154" s="248"/>
      <c r="P154" s="248"/>
      <c r="Q154" s="248"/>
      <c r="R154" s="248"/>
      <c r="S154" s="248"/>
      <c r="T154" s="248"/>
      <c r="U154" s="248"/>
      <c r="V154" s="248"/>
      <c r="W154" s="248"/>
      <c r="X154" s="249"/>
      <c r="Y154" s="12"/>
      <c r="Z154" s="12"/>
      <c r="AA154" s="12"/>
      <c r="AB154" s="12"/>
      <c r="AC154" s="12"/>
      <c r="AD154" s="12"/>
      <c r="AE154" s="12"/>
      <c r="AT154" s="250" t="s">
        <v>163</v>
      </c>
      <c r="AU154" s="250" t="s">
        <v>85</v>
      </c>
      <c r="AV154" s="12" t="s">
        <v>85</v>
      </c>
      <c r="AW154" s="12" t="s">
        <v>5</v>
      </c>
      <c r="AX154" s="12" t="s">
        <v>75</v>
      </c>
      <c r="AY154" s="250" t="s">
        <v>156</v>
      </c>
    </row>
    <row r="155" s="12" customFormat="1">
      <c r="A155" s="12"/>
      <c r="B155" s="239"/>
      <c r="C155" s="240"/>
      <c r="D155" s="241" t="s">
        <v>163</v>
      </c>
      <c r="E155" s="242" t="s">
        <v>1</v>
      </c>
      <c r="F155" s="243" t="s">
        <v>768</v>
      </c>
      <c r="G155" s="240"/>
      <c r="H155" s="244">
        <v>2.9820000000000002</v>
      </c>
      <c r="I155" s="245"/>
      <c r="J155" s="245"/>
      <c r="K155" s="240"/>
      <c r="L155" s="240"/>
      <c r="M155" s="246"/>
      <c r="N155" s="247"/>
      <c r="O155" s="248"/>
      <c r="P155" s="248"/>
      <c r="Q155" s="248"/>
      <c r="R155" s="248"/>
      <c r="S155" s="248"/>
      <c r="T155" s="248"/>
      <c r="U155" s="248"/>
      <c r="V155" s="248"/>
      <c r="W155" s="248"/>
      <c r="X155" s="249"/>
      <c r="Y155" s="12"/>
      <c r="Z155" s="12"/>
      <c r="AA155" s="12"/>
      <c r="AB155" s="12"/>
      <c r="AC155" s="12"/>
      <c r="AD155" s="12"/>
      <c r="AE155" s="12"/>
      <c r="AT155" s="250" t="s">
        <v>163</v>
      </c>
      <c r="AU155" s="250" t="s">
        <v>85</v>
      </c>
      <c r="AV155" s="12" t="s">
        <v>85</v>
      </c>
      <c r="AW155" s="12" t="s">
        <v>5</v>
      </c>
      <c r="AX155" s="12" t="s">
        <v>75</v>
      </c>
      <c r="AY155" s="250" t="s">
        <v>156</v>
      </c>
    </row>
    <row r="156" s="12" customFormat="1">
      <c r="A156" s="12"/>
      <c r="B156" s="239"/>
      <c r="C156" s="240"/>
      <c r="D156" s="241" t="s">
        <v>163</v>
      </c>
      <c r="E156" s="242" t="s">
        <v>1</v>
      </c>
      <c r="F156" s="243" t="s">
        <v>769</v>
      </c>
      <c r="G156" s="240"/>
      <c r="H156" s="244">
        <v>4.2960000000000003</v>
      </c>
      <c r="I156" s="245"/>
      <c r="J156" s="245"/>
      <c r="K156" s="240"/>
      <c r="L156" s="240"/>
      <c r="M156" s="246"/>
      <c r="N156" s="247"/>
      <c r="O156" s="248"/>
      <c r="P156" s="248"/>
      <c r="Q156" s="248"/>
      <c r="R156" s="248"/>
      <c r="S156" s="248"/>
      <c r="T156" s="248"/>
      <c r="U156" s="248"/>
      <c r="V156" s="248"/>
      <c r="W156" s="248"/>
      <c r="X156" s="249"/>
      <c r="Y156" s="12"/>
      <c r="Z156" s="12"/>
      <c r="AA156" s="12"/>
      <c r="AB156" s="12"/>
      <c r="AC156" s="12"/>
      <c r="AD156" s="12"/>
      <c r="AE156" s="12"/>
      <c r="AT156" s="250" t="s">
        <v>163</v>
      </c>
      <c r="AU156" s="250" t="s">
        <v>85</v>
      </c>
      <c r="AV156" s="12" t="s">
        <v>85</v>
      </c>
      <c r="AW156" s="12" t="s">
        <v>5</v>
      </c>
      <c r="AX156" s="12" t="s">
        <v>75</v>
      </c>
      <c r="AY156" s="250" t="s">
        <v>156</v>
      </c>
    </row>
    <row r="157" s="16" customFormat="1">
      <c r="A157" s="16"/>
      <c r="B157" s="299"/>
      <c r="C157" s="300"/>
      <c r="D157" s="241" t="s">
        <v>163</v>
      </c>
      <c r="E157" s="301" t="s">
        <v>1</v>
      </c>
      <c r="F157" s="302" t="s">
        <v>764</v>
      </c>
      <c r="G157" s="300"/>
      <c r="H157" s="303">
        <v>23.680999999999997</v>
      </c>
      <c r="I157" s="304"/>
      <c r="J157" s="304"/>
      <c r="K157" s="300"/>
      <c r="L157" s="300"/>
      <c r="M157" s="305"/>
      <c r="N157" s="306"/>
      <c r="O157" s="307"/>
      <c r="P157" s="307"/>
      <c r="Q157" s="307"/>
      <c r="R157" s="307"/>
      <c r="S157" s="307"/>
      <c r="T157" s="307"/>
      <c r="U157" s="307"/>
      <c r="V157" s="307"/>
      <c r="W157" s="307"/>
      <c r="X157" s="308"/>
      <c r="Y157" s="16"/>
      <c r="Z157" s="16"/>
      <c r="AA157" s="16"/>
      <c r="AB157" s="16"/>
      <c r="AC157" s="16"/>
      <c r="AD157" s="16"/>
      <c r="AE157" s="16"/>
      <c r="AT157" s="309" t="s">
        <v>163</v>
      </c>
      <c r="AU157" s="309" t="s">
        <v>85</v>
      </c>
      <c r="AV157" s="16" t="s">
        <v>168</v>
      </c>
      <c r="AW157" s="16" t="s">
        <v>5</v>
      </c>
      <c r="AX157" s="16" t="s">
        <v>75</v>
      </c>
      <c r="AY157" s="309" t="s">
        <v>156</v>
      </c>
    </row>
    <row r="158" s="15" customFormat="1">
      <c r="A158" s="15"/>
      <c r="B158" s="289"/>
      <c r="C158" s="290"/>
      <c r="D158" s="241" t="s">
        <v>163</v>
      </c>
      <c r="E158" s="291" t="s">
        <v>1</v>
      </c>
      <c r="F158" s="292" t="s">
        <v>770</v>
      </c>
      <c r="G158" s="290"/>
      <c r="H158" s="291" t="s">
        <v>1</v>
      </c>
      <c r="I158" s="293"/>
      <c r="J158" s="293"/>
      <c r="K158" s="290"/>
      <c r="L158" s="290"/>
      <c r="M158" s="294"/>
      <c r="N158" s="295"/>
      <c r="O158" s="296"/>
      <c r="P158" s="296"/>
      <c r="Q158" s="296"/>
      <c r="R158" s="296"/>
      <c r="S158" s="296"/>
      <c r="T158" s="296"/>
      <c r="U158" s="296"/>
      <c r="V158" s="296"/>
      <c r="W158" s="296"/>
      <c r="X158" s="297"/>
      <c r="Y158" s="15"/>
      <c r="Z158" s="15"/>
      <c r="AA158" s="15"/>
      <c r="AB158" s="15"/>
      <c r="AC158" s="15"/>
      <c r="AD158" s="15"/>
      <c r="AE158" s="15"/>
      <c r="AT158" s="298" t="s">
        <v>163</v>
      </c>
      <c r="AU158" s="298" t="s">
        <v>85</v>
      </c>
      <c r="AV158" s="15" t="s">
        <v>83</v>
      </c>
      <c r="AW158" s="15" t="s">
        <v>5</v>
      </c>
      <c r="AX158" s="15" t="s">
        <v>75</v>
      </c>
      <c r="AY158" s="298" t="s">
        <v>156</v>
      </c>
    </row>
    <row r="159" s="12" customFormat="1">
      <c r="A159" s="12"/>
      <c r="B159" s="239"/>
      <c r="C159" s="240"/>
      <c r="D159" s="241" t="s">
        <v>163</v>
      </c>
      <c r="E159" s="242" t="s">
        <v>1</v>
      </c>
      <c r="F159" s="243" t="s">
        <v>771</v>
      </c>
      <c r="G159" s="240"/>
      <c r="H159" s="244">
        <v>9.5</v>
      </c>
      <c r="I159" s="245"/>
      <c r="J159" s="245"/>
      <c r="K159" s="240"/>
      <c r="L159" s="240"/>
      <c r="M159" s="246"/>
      <c r="N159" s="247"/>
      <c r="O159" s="248"/>
      <c r="P159" s="248"/>
      <c r="Q159" s="248"/>
      <c r="R159" s="248"/>
      <c r="S159" s="248"/>
      <c r="T159" s="248"/>
      <c r="U159" s="248"/>
      <c r="V159" s="248"/>
      <c r="W159" s="248"/>
      <c r="X159" s="249"/>
      <c r="Y159" s="12"/>
      <c r="Z159" s="12"/>
      <c r="AA159" s="12"/>
      <c r="AB159" s="12"/>
      <c r="AC159" s="12"/>
      <c r="AD159" s="12"/>
      <c r="AE159" s="12"/>
      <c r="AT159" s="250" t="s">
        <v>163</v>
      </c>
      <c r="AU159" s="250" t="s">
        <v>85</v>
      </c>
      <c r="AV159" s="12" t="s">
        <v>85</v>
      </c>
      <c r="AW159" s="12" t="s">
        <v>5</v>
      </c>
      <c r="AX159" s="12" t="s">
        <v>75</v>
      </c>
      <c r="AY159" s="250" t="s">
        <v>156</v>
      </c>
    </row>
    <row r="160" s="12" customFormat="1">
      <c r="A160" s="12"/>
      <c r="B160" s="239"/>
      <c r="C160" s="240"/>
      <c r="D160" s="241" t="s">
        <v>163</v>
      </c>
      <c r="E160" s="242" t="s">
        <v>1</v>
      </c>
      <c r="F160" s="243" t="s">
        <v>772</v>
      </c>
      <c r="G160" s="240"/>
      <c r="H160" s="244">
        <v>22.420000000000002</v>
      </c>
      <c r="I160" s="245"/>
      <c r="J160" s="245"/>
      <c r="K160" s="240"/>
      <c r="L160" s="240"/>
      <c r="M160" s="246"/>
      <c r="N160" s="247"/>
      <c r="O160" s="248"/>
      <c r="P160" s="248"/>
      <c r="Q160" s="248"/>
      <c r="R160" s="248"/>
      <c r="S160" s="248"/>
      <c r="T160" s="248"/>
      <c r="U160" s="248"/>
      <c r="V160" s="248"/>
      <c r="W160" s="248"/>
      <c r="X160" s="249"/>
      <c r="Y160" s="12"/>
      <c r="Z160" s="12"/>
      <c r="AA160" s="12"/>
      <c r="AB160" s="12"/>
      <c r="AC160" s="12"/>
      <c r="AD160" s="12"/>
      <c r="AE160" s="12"/>
      <c r="AT160" s="250" t="s">
        <v>163</v>
      </c>
      <c r="AU160" s="250" t="s">
        <v>85</v>
      </c>
      <c r="AV160" s="12" t="s">
        <v>85</v>
      </c>
      <c r="AW160" s="12" t="s">
        <v>5</v>
      </c>
      <c r="AX160" s="12" t="s">
        <v>75</v>
      </c>
      <c r="AY160" s="250" t="s">
        <v>156</v>
      </c>
    </row>
    <row r="161" s="12" customFormat="1">
      <c r="A161" s="12"/>
      <c r="B161" s="239"/>
      <c r="C161" s="240"/>
      <c r="D161" s="241" t="s">
        <v>163</v>
      </c>
      <c r="E161" s="242" t="s">
        <v>1</v>
      </c>
      <c r="F161" s="243" t="s">
        <v>773</v>
      </c>
      <c r="G161" s="240"/>
      <c r="H161" s="244">
        <v>43.371000000000002</v>
      </c>
      <c r="I161" s="245"/>
      <c r="J161" s="245"/>
      <c r="K161" s="240"/>
      <c r="L161" s="240"/>
      <c r="M161" s="246"/>
      <c r="N161" s="247"/>
      <c r="O161" s="248"/>
      <c r="P161" s="248"/>
      <c r="Q161" s="248"/>
      <c r="R161" s="248"/>
      <c r="S161" s="248"/>
      <c r="T161" s="248"/>
      <c r="U161" s="248"/>
      <c r="V161" s="248"/>
      <c r="W161" s="248"/>
      <c r="X161" s="249"/>
      <c r="Y161" s="12"/>
      <c r="Z161" s="12"/>
      <c r="AA161" s="12"/>
      <c r="AB161" s="12"/>
      <c r="AC161" s="12"/>
      <c r="AD161" s="12"/>
      <c r="AE161" s="12"/>
      <c r="AT161" s="250" t="s">
        <v>163</v>
      </c>
      <c r="AU161" s="250" t="s">
        <v>85</v>
      </c>
      <c r="AV161" s="12" t="s">
        <v>85</v>
      </c>
      <c r="AW161" s="12" t="s">
        <v>5</v>
      </c>
      <c r="AX161" s="12" t="s">
        <v>75</v>
      </c>
      <c r="AY161" s="250" t="s">
        <v>156</v>
      </c>
    </row>
    <row r="162" s="12" customFormat="1">
      <c r="A162" s="12"/>
      <c r="B162" s="239"/>
      <c r="C162" s="240"/>
      <c r="D162" s="241" t="s">
        <v>163</v>
      </c>
      <c r="E162" s="242" t="s">
        <v>1</v>
      </c>
      <c r="F162" s="243" t="s">
        <v>774</v>
      </c>
      <c r="G162" s="240"/>
      <c r="H162" s="244">
        <v>1.0900000000000001</v>
      </c>
      <c r="I162" s="245"/>
      <c r="J162" s="245"/>
      <c r="K162" s="240"/>
      <c r="L162" s="240"/>
      <c r="M162" s="246"/>
      <c r="N162" s="247"/>
      <c r="O162" s="248"/>
      <c r="P162" s="248"/>
      <c r="Q162" s="248"/>
      <c r="R162" s="248"/>
      <c r="S162" s="248"/>
      <c r="T162" s="248"/>
      <c r="U162" s="248"/>
      <c r="V162" s="248"/>
      <c r="W162" s="248"/>
      <c r="X162" s="249"/>
      <c r="Y162" s="12"/>
      <c r="Z162" s="12"/>
      <c r="AA162" s="12"/>
      <c r="AB162" s="12"/>
      <c r="AC162" s="12"/>
      <c r="AD162" s="12"/>
      <c r="AE162" s="12"/>
      <c r="AT162" s="250" t="s">
        <v>163</v>
      </c>
      <c r="AU162" s="250" t="s">
        <v>85</v>
      </c>
      <c r="AV162" s="12" t="s">
        <v>85</v>
      </c>
      <c r="AW162" s="12" t="s">
        <v>5</v>
      </c>
      <c r="AX162" s="12" t="s">
        <v>75</v>
      </c>
      <c r="AY162" s="250" t="s">
        <v>156</v>
      </c>
    </row>
    <row r="163" s="12" customFormat="1">
      <c r="A163" s="12"/>
      <c r="B163" s="239"/>
      <c r="C163" s="240"/>
      <c r="D163" s="241" t="s">
        <v>163</v>
      </c>
      <c r="E163" s="242" t="s">
        <v>1</v>
      </c>
      <c r="F163" s="243" t="s">
        <v>775</v>
      </c>
      <c r="G163" s="240"/>
      <c r="H163" s="244">
        <v>14.628</v>
      </c>
      <c r="I163" s="245"/>
      <c r="J163" s="245"/>
      <c r="K163" s="240"/>
      <c r="L163" s="240"/>
      <c r="M163" s="246"/>
      <c r="N163" s="247"/>
      <c r="O163" s="248"/>
      <c r="P163" s="248"/>
      <c r="Q163" s="248"/>
      <c r="R163" s="248"/>
      <c r="S163" s="248"/>
      <c r="T163" s="248"/>
      <c r="U163" s="248"/>
      <c r="V163" s="248"/>
      <c r="W163" s="248"/>
      <c r="X163" s="249"/>
      <c r="Y163" s="12"/>
      <c r="Z163" s="12"/>
      <c r="AA163" s="12"/>
      <c r="AB163" s="12"/>
      <c r="AC163" s="12"/>
      <c r="AD163" s="12"/>
      <c r="AE163" s="12"/>
      <c r="AT163" s="250" t="s">
        <v>163</v>
      </c>
      <c r="AU163" s="250" t="s">
        <v>85</v>
      </c>
      <c r="AV163" s="12" t="s">
        <v>85</v>
      </c>
      <c r="AW163" s="12" t="s">
        <v>5</v>
      </c>
      <c r="AX163" s="12" t="s">
        <v>75</v>
      </c>
      <c r="AY163" s="250" t="s">
        <v>156</v>
      </c>
    </row>
    <row r="164" s="16" customFormat="1">
      <c r="A164" s="16"/>
      <c r="B164" s="299"/>
      <c r="C164" s="300"/>
      <c r="D164" s="241" t="s">
        <v>163</v>
      </c>
      <c r="E164" s="301" t="s">
        <v>1</v>
      </c>
      <c r="F164" s="302" t="s">
        <v>764</v>
      </c>
      <c r="G164" s="300"/>
      <c r="H164" s="303">
        <v>91.009</v>
      </c>
      <c r="I164" s="304"/>
      <c r="J164" s="304"/>
      <c r="K164" s="300"/>
      <c r="L164" s="300"/>
      <c r="M164" s="305"/>
      <c r="N164" s="306"/>
      <c r="O164" s="307"/>
      <c r="P164" s="307"/>
      <c r="Q164" s="307"/>
      <c r="R164" s="307"/>
      <c r="S164" s="307"/>
      <c r="T164" s="307"/>
      <c r="U164" s="307"/>
      <c r="V164" s="307"/>
      <c r="W164" s="307"/>
      <c r="X164" s="308"/>
      <c r="Y164" s="16"/>
      <c r="Z164" s="16"/>
      <c r="AA164" s="16"/>
      <c r="AB164" s="16"/>
      <c r="AC164" s="16"/>
      <c r="AD164" s="16"/>
      <c r="AE164" s="16"/>
      <c r="AT164" s="309" t="s">
        <v>163</v>
      </c>
      <c r="AU164" s="309" t="s">
        <v>85</v>
      </c>
      <c r="AV164" s="16" t="s">
        <v>168</v>
      </c>
      <c r="AW164" s="16" t="s">
        <v>5</v>
      </c>
      <c r="AX164" s="16" t="s">
        <v>75</v>
      </c>
      <c r="AY164" s="309" t="s">
        <v>156</v>
      </c>
    </row>
    <row r="165" s="14" customFormat="1">
      <c r="A165" s="14"/>
      <c r="B165" s="278"/>
      <c r="C165" s="279"/>
      <c r="D165" s="241" t="s">
        <v>163</v>
      </c>
      <c r="E165" s="280" t="s">
        <v>1</v>
      </c>
      <c r="F165" s="281" t="s">
        <v>741</v>
      </c>
      <c r="G165" s="279"/>
      <c r="H165" s="282">
        <v>198.70500000000004</v>
      </c>
      <c r="I165" s="283"/>
      <c r="J165" s="283"/>
      <c r="K165" s="279"/>
      <c r="L165" s="279"/>
      <c r="M165" s="284"/>
      <c r="N165" s="285"/>
      <c r="O165" s="286"/>
      <c r="P165" s="286"/>
      <c r="Q165" s="286"/>
      <c r="R165" s="286"/>
      <c r="S165" s="286"/>
      <c r="T165" s="286"/>
      <c r="U165" s="286"/>
      <c r="V165" s="286"/>
      <c r="W165" s="286"/>
      <c r="X165" s="287"/>
      <c r="Y165" s="14"/>
      <c r="Z165" s="14"/>
      <c r="AA165" s="14"/>
      <c r="AB165" s="14"/>
      <c r="AC165" s="14"/>
      <c r="AD165" s="14"/>
      <c r="AE165" s="14"/>
      <c r="AT165" s="288" t="s">
        <v>163</v>
      </c>
      <c r="AU165" s="288" t="s">
        <v>85</v>
      </c>
      <c r="AV165" s="14" t="s">
        <v>173</v>
      </c>
      <c r="AW165" s="14" t="s">
        <v>5</v>
      </c>
      <c r="AX165" s="14" t="s">
        <v>83</v>
      </c>
      <c r="AY165" s="288" t="s">
        <v>156</v>
      </c>
    </row>
    <row r="166" s="2" customFormat="1" ht="24.15" customHeight="1">
      <c r="A166" s="39"/>
      <c r="B166" s="40"/>
      <c r="C166" s="264" t="s">
        <v>260</v>
      </c>
      <c r="D166" s="264" t="s">
        <v>291</v>
      </c>
      <c r="E166" s="265" t="s">
        <v>776</v>
      </c>
      <c r="F166" s="266" t="s">
        <v>777</v>
      </c>
      <c r="G166" s="267" t="s">
        <v>274</v>
      </c>
      <c r="H166" s="268">
        <v>48.191000000000002</v>
      </c>
      <c r="I166" s="269"/>
      <c r="J166" s="270"/>
      <c r="K166" s="271">
        <f>ROUND(P166*H166,2)</f>
        <v>0</v>
      </c>
      <c r="L166" s="266" t="s">
        <v>198</v>
      </c>
      <c r="M166" s="272"/>
      <c r="N166" s="273" t="s">
        <v>1</v>
      </c>
      <c r="O166" s="233" t="s">
        <v>38</v>
      </c>
      <c r="P166" s="234">
        <f>I166+J166</f>
        <v>0</v>
      </c>
      <c r="Q166" s="234">
        <f>ROUND(I166*H166,2)</f>
        <v>0</v>
      </c>
      <c r="R166" s="234">
        <f>ROUND(J166*H166,2)</f>
        <v>0</v>
      </c>
      <c r="S166" s="92"/>
      <c r="T166" s="235">
        <f>S166*H166</f>
        <v>0</v>
      </c>
      <c r="U166" s="235">
        <v>0</v>
      </c>
      <c r="V166" s="235">
        <f>U166*H166</f>
        <v>0</v>
      </c>
      <c r="W166" s="235">
        <v>0</v>
      </c>
      <c r="X166" s="236">
        <f>W166*H166</f>
        <v>0</v>
      </c>
      <c r="Y166" s="39"/>
      <c r="Z166" s="39"/>
      <c r="AA166" s="39"/>
      <c r="AB166" s="39"/>
      <c r="AC166" s="39"/>
      <c r="AD166" s="39"/>
      <c r="AE166" s="39"/>
      <c r="AR166" s="237" t="s">
        <v>266</v>
      </c>
      <c r="AT166" s="237" t="s">
        <v>291</v>
      </c>
      <c r="AU166" s="237" t="s">
        <v>85</v>
      </c>
      <c r="AY166" s="18" t="s">
        <v>156</v>
      </c>
      <c r="BE166" s="238">
        <f>IF(O166="základní",K166,0)</f>
        <v>0</v>
      </c>
      <c r="BF166" s="238">
        <f>IF(O166="snížená",K166,0)</f>
        <v>0</v>
      </c>
      <c r="BG166" s="238">
        <f>IF(O166="zákl. přenesená",K166,0)</f>
        <v>0</v>
      </c>
      <c r="BH166" s="238">
        <f>IF(O166="sníž. přenesená",K166,0)</f>
        <v>0</v>
      </c>
      <c r="BI166" s="238">
        <f>IF(O166="nulová",K166,0)</f>
        <v>0</v>
      </c>
      <c r="BJ166" s="18" t="s">
        <v>83</v>
      </c>
      <c r="BK166" s="238">
        <f>ROUND(P166*H166,2)</f>
        <v>0</v>
      </c>
      <c r="BL166" s="18" t="s">
        <v>173</v>
      </c>
      <c r="BM166" s="237" t="s">
        <v>778</v>
      </c>
    </row>
    <row r="167" s="12" customFormat="1">
      <c r="A167" s="12"/>
      <c r="B167" s="239"/>
      <c r="C167" s="240"/>
      <c r="D167" s="241" t="s">
        <v>163</v>
      </c>
      <c r="E167" s="242" t="s">
        <v>1</v>
      </c>
      <c r="F167" s="243" t="s">
        <v>779</v>
      </c>
      <c r="G167" s="240"/>
      <c r="H167" s="244">
        <v>48.191000000000002</v>
      </c>
      <c r="I167" s="245"/>
      <c r="J167" s="245"/>
      <c r="K167" s="240"/>
      <c r="L167" s="240"/>
      <c r="M167" s="246"/>
      <c r="N167" s="247"/>
      <c r="O167" s="248"/>
      <c r="P167" s="248"/>
      <c r="Q167" s="248"/>
      <c r="R167" s="248"/>
      <c r="S167" s="248"/>
      <c r="T167" s="248"/>
      <c r="U167" s="248"/>
      <c r="V167" s="248"/>
      <c r="W167" s="248"/>
      <c r="X167" s="249"/>
      <c r="Y167" s="12"/>
      <c r="Z167" s="12"/>
      <c r="AA167" s="12"/>
      <c r="AB167" s="12"/>
      <c r="AC167" s="12"/>
      <c r="AD167" s="12"/>
      <c r="AE167" s="12"/>
      <c r="AT167" s="250" t="s">
        <v>163</v>
      </c>
      <c r="AU167" s="250" t="s">
        <v>85</v>
      </c>
      <c r="AV167" s="12" t="s">
        <v>85</v>
      </c>
      <c r="AW167" s="12" t="s">
        <v>5</v>
      </c>
      <c r="AX167" s="12" t="s">
        <v>75</v>
      </c>
      <c r="AY167" s="250" t="s">
        <v>156</v>
      </c>
    </row>
    <row r="168" s="14" customFormat="1">
      <c r="A168" s="14"/>
      <c r="B168" s="278"/>
      <c r="C168" s="279"/>
      <c r="D168" s="241" t="s">
        <v>163</v>
      </c>
      <c r="E168" s="280" t="s">
        <v>1</v>
      </c>
      <c r="F168" s="281" t="s">
        <v>741</v>
      </c>
      <c r="G168" s="279"/>
      <c r="H168" s="282">
        <v>48.191000000000002</v>
      </c>
      <c r="I168" s="283"/>
      <c r="J168" s="283"/>
      <c r="K168" s="279"/>
      <c r="L168" s="279"/>
      <c r="M168" s="284"/>
      <c r="N168" s="285"/>
      <c r="O168" s="286"/>
      <c r="P168" s="286"/>
      <c r="Q168" s="286"/>
      <c r="R168" s="286"/>
      <c r="S168" s="286"/>
      <c r="T168" s="286"/>
      <c r="U168" s="286"/>
      <c r="V168" s="286"/>
      <c r="W168" s="286"/>
      <c r="X168" s="287"/>
      <c r="Y168" s="14"/>
      <c r="Z168" s="14"/>
      <c r="AA168" s="14"/>
      <c r="AB168" s="14"/>
      <c r="AC168" s="14"/>
      <c r="AD168" s="14"/>
      <c r="AE168" s="14"/>
      <c r="AT168" s="288" t="s">
        <v>163</v>
      </c>
      <c r="AU168" s="288" t="s">
        <v>85</v>
      </c>
      <c r="AV168" s="14" t="s">
        <v>173</v>
      </c>
      <c r="AW168" s="14" t="s">
        <v>5</v>
      </c>
      <c r="AX168" s="14" t="s">
        <v>83</v>
      </c>
      <c r="AY168" s="288" t="s">
        <v>156</v>
      </c>
    </row>
    <row r="169" s="2" customFormat="1" ht="16.5" customHeight="1">
      <c r="A169" s="39"/>
      <c r="B169" s="40"/>
      <c r="C169" s="264" t="s">
        <v>266</v>
      </c>
      <c r="D169" s="264" t="s">
        <v>291</v>
      </c>
      <c r="E169" s="265" t="s">
        <v>780</v>
      </c>
      <c r="F169" s="266" t="s">
        <v>781</v>
      </c>
      <c r="G169" s="267" t="s">
        <v>274</v>
      </c>
      <c r="H169" s="268">
        <v>166.27500000000001</v>
      </c>
      <c r="I169" s="269"/>
      <c r="J169" s="270"/>
      <c r="K169" s="271">
        <f>ROUND(P169*H169,2)</f>
        <v>0</v>
      </c>
      <c r="L169" s="266" t="s">
        <v>1</v>
      </c>
      <c r="M169" s="272"/>
      <c r="N169" s="273" t="s">
        <v>1</v>
      </c>
      <c r="O169" s="233" t="s">
        <v>38</v>
      </c>
      <c r="P169" s="234">
        <f>I169+J169</f>
        <v>0</v>
      </c>
      <c r="Q169" s="234">
        <f>ROUND(I169*H169,2)</f>
        <v>0</v>
      </c>
      <c r="R169" s="234">
        <f>ROUND(J169*H169,2)</f>
        <v>0</v>
      </c>
      <c r="S169" s="92"/>
      <c r="T169" s="235">
        <f>S169*H169</f>
        <v>0</v>
      </c>
      <c r="U169" s="235">
        <v>0</v>
      </c>
      <c r="V169" s="235">
        <f>U169*H169</f>
        <v>0</v>
      </c>
      <c r="W169" s="235">
        <v>0</v>
      </c>
      <c r="X169" s="236">
        <f>W169*H169</f>
        <v>0</v>
      </c>
      <c r="Y169" s="39"/>
      <c r="Z169" s="39"/>
      <c r="AA169" s="39"/>
      <c r="AB169" s="39"/>
      <c r="AC169" s="39"/>
      <c r="AD169" s="39"/>
      <c r="AE169" s="39"/>
      <c r="AR169" s="237" t="s">
        <v>266</v>
      </c>
      <c r="AT169" s="237" t="s">
        <v>291</v>
      </c>
      <c r="AU169" s="237" t="s">
        <v>85</v>
      </c>
      <c r="AY169" s="18" t="s">
        <v>156</v>
      </c>
      <c r="BE169" s="238">
        <f>IF(O169="základní",K169,0)</f>
        <v>0</v>
      </c>
      <c r="BF169" s="238">
        <f>IF(O169="snížená",K169,0)</f>
        <v>0</v>
      </c>
      <c r="BG169" s="238">
        <f>IF(O169="zákl. přenesená",K169,0)</f>
        <v>0</v>
      </c>
      <c r="BH169" s="238">
        <f>IF(O169="sníž. přenesená",K169,0)</f>
        <v>0</v>
      </c>
      <c r="BI169" s="238">
        <f>IF(O169="nulová",K169,0)</f>
        <v>0</v>
      </c>
      <c r="BJ169" s="18" t="s">
        <v>83</v>
      </c>
      <c r="BK169" s="238">
        <f>ROUND(P169*H169,2)</f>
        <v>0</v>
      </c>
      <c r="BL169" s="18" t="s">
        <v>173</v>
      </c>
      <c r="BM169" s="237" t="s">
        <v>782</v>
      </c>
    </row>
    <row r="170" s="2" customFormat="1" ht="24.15" customHeight="1">
      <c r="A170" s="39"/>
      <c r="B170" s="40"/>
      <c r="C170" s="225" t="s">
        <v>240</v>
      </c>
      <c r="D170" s="225" t="s">
        <v>157</v>
      </c>
      <c r="E170" s="226" t="s">
        <v>297</v>
      </c>
      <c r="F170" s="227" t="s">
        <v>783</v>
      </c>
      <c r="G170" s="228" t="s">
        <v>197</v>
      </c>
      <c r="H170" s="229">
        <v>164</v>
      </c>
      <c r="I170" s="230"/>
      <c r="J170" s="230"/>
      <c r="K170" s="231">
        <f>ROUND(P170*H170,2)</f>
        <v>0</v>
      </c>
      <c r="L170" s="227" t="s">
        <v>198</v>
      </c>
      <c r="M170" s="45"/>
      <c r="N170" s="232" t="s">
        <v>1</v>
      </c>
      <c r="O170" s="233" t="s">
        <v>38</v>
      </c>
      <c r="P170" s="234">
        <f>I170+J170</f>
        <v>0</v>
      </c>
      <c r="Q170" s="234">
        <f>ROUND(I170*H170,2)</f>
        <v>0</v>
      </c>
      <c r="R170" s="234">
        <f>ROUND(J170*H170,2)</f>
        <v>0</v>
      </c>
      <c r="S170" s="92"/>
      <c r="T170" s="235">
        <f>S170*H170</f>
        <v>0</v>
      </c>
      <c r="U170" s="235">
        <v>0</v>
      </c>
      <c r="V170" s="235">
        <f>U170*H170</f>
        <v>0</v>
      </c>
      <c r="W170" s="235">
        <v>0</v>
      </c>
      <c r="X170" s="236">
        <f>W170*H170</f>
        <v>0</v>
      </c>
      <c r="Y170" s="39"/>
      <c r="Z170" s="39"/>
      <c r="AA170" s="39"/>
      <c r="AB170" s="39"/>
      <c r="AC170" s="39"/>
      <c r="AD170" s="39"/>
      <c r="AE170" s="39"/>
      <c r="AR170" s="237" t="s">
        <v>173</v>
      </c>
      <c r="AT170" s="237" t="s">
        <v>157</v>
      </c>
      <c r="AU170" s="237" t="s">
        <v>85</v>
      </c>
      <c r="AY170" s="18" t="s">
        <v>156</v>
      </c>
      <c r="BE170" s="238">
        <f>IF(O170="základní",K170,0)</f>
        <v>0</v>
      </c>
      <c r="BF170" s="238">
        <f>IF(O170="snížená",K170,0)</f>
        <v>0</v>
      </c>
      <c r="BG170" s="238">
        <f>IF(O170="zákl. přenesená",K170,0)</f>
        <v>0</v>
      </c>
      <c r="BH170" s="238">
        <f>IF(O170="sníž. přenesená",K170,0)</f>
        <v>0</v>
      </c>
      <c r="BI170" s="238">
        <f>IF(O170="nulová",K170,0)</f>
        <v>0</v>
      </c>
      <c r="BJ170" s="18" t="s">
        <v>83</v>
      </c>
      <c r="BK170" s="238">
        <f>ROUND(P170*H170,2)</f>
        <v>0</v>
      </c>
      <c r="BL170" s="18" t="s">
        <v>173</v>
      </c>
      <c r="BM170" s="237" t="s">
        <v>784</v>
      </c>
    </row>
    <row r="171" s="11" customFormat="1" ht="22.8" customHeight="1">
      <c r="A171" s="11"/>
      <c r="B171" s="210"/>
      <c r="C171" s="211"/>
      <c r="D171" s="212" t="s">
        <v>74</v>
      </c>
      <c r="E171" s="262" t="s">
        <v>85</v>
      </c>
      <c r="F171" s="262" t="s">
        <v>301</v>
      </c>
      <c r="G171" s="211"/>
      <c r="H171" s="211"/>
      <c r="I171" s="214"/>
      <c r="J171" s="214"/>
      <c r="K171" s="263">
        <f>BK171</f>
        <v>0</v>
      </c>
      <c r="L171" s="211"/>
      <c r="M171" s="216"/>
      <c r="N171" s="217"/>
      <c r="O171" s="218"/>
      <c r="P171" s="218"/>
      <c r="Q171" s="219">
        <f>SUM(Q172:Q235)</f>
        <v>0</v>
      </c>
      <c r="R171" s="219">
        <f>SUM(R172:R235)</f>
        <v>0</v>
      </c>
      <c r="S171" s="218"/>
      <c r="T171" s="220">
        <f>SUM(T172:T235)</f>
        <v>0</v>
      </c>
      <c r="U171" s="218"/>
      <c r="V171" s="220">
        <f>SUM(V172:V235)</f>
        <v>0</v>
      </c>
      <c r="W171" s="218"/>
      <c r="X171" s="221">
        <f>SUM(X172:X235)</f>
        <v>0</v>
      </c>
      <c r="Y171" s="11"/>
      <c r="Z171" s="11"/>
      <c r="AA171" s="11"/>
      <c r="AB171" s="11"/>
      <c r="AC171" s="11"/>
      <c r="AD171" s="11"/>
      <c r="AE171" s="11"/>
      <c r="AR171" s="222" t="s">
        <v>83</v>
      </c>
      <c r="AT171" s="223" t="s">
        <v>74</v>
      </c>
      <c r="AU171" s="223" t="s">
        <v>83</v>
      </c>
      <c r="AY171" s="222" t="s">
        <v>156</v>
      </c>
      <c r="BK171" s="224">
        <f>SUM(BK172:BK235)</f>
        <v>0</v>
      </c>
    </row>
    <row r="172" s="2" customFormat="1" ht="24.15" customHeight="1">
      <c r="A172" s="39"/>
      <c r="B172" s="40"/>
      <c r="C172" s="225" t="s">
        <v>271</v>
      </c>
      <c r="D172" s="225" t="s">
        <v>157</v>
      </c>
      <c r="E172" s="226" t="s">
        <v>322</v>
      </c>
      <c r="F172" s="227" t="s">
        <v>785</v>
      </c>
      <c r="G172" s="228" t="s">
        <v>227</v>
      </c>
      <c r="H172" s="229">
        <v>42.299999999999997</v>
      </c>
      <c r="I172" s="230"/>
      <c r="J172" s="230"/>
      <c r="K172" s="231">
        <f>ROUND(P172*H172,2)</f>
        <v>0</v>
      </c>
      <c r="L172" s="227" t="s">
        <v>198</v>
      </c>
      <c r="M172" s="45"/>
      <c r="N172" s="232" t="s">
        <v>1</v>
      </c>
      <c r="O172" s="233" t="s">
        <v>38</v>
      </c>
      <c r="P172" s="234">
        <f>I172+J172</f>
        <v>0</v>
      </c>
      <c r="Q172" s="234">
        <f>ROUND(I172*H172,2)</f>
        <v>0</v>
      </c>
      <c r="R172" s="234">
        <f>ROUND(J172*H172,2)</f>
        <v>0</v>
      </c>
      <c r="S172" s="92"/>
      <c r="T172" s="235">
        <f>S172*H172</f>
        <v>0</v>
      </c>
      <c r="U172" s="235">
        <v>0</v>
      </c>
      <c r="V172" s="235">
        <f>U172*H172</f>
        <v>0</v>
      </c>
      <c r="W172" s="235">
        <v>0</v>
      </c>
      <c r="X172" s="236">
        <f>W172*H172</f>
        <v>0</v>
      </c>
      <c r="Y172" s="39"/>
      <c r="Z172" s="39"/>
      <c r="AA172" s="39"/>
      <c r="AB172" s="39"/>
      <c r="AC172" s="39"/>
      <c r="AD172" s="39"/>
      <c r="AE172" s="39"/>
      <c r="AR172" s="237" t="s">
        <v>173</v>
      </c>
      <c r="AT172" s="237" t="s">
        <v>157</v>
      </c>
      <c r="AU172" s="237" t="s">
        <v>85</v>
      </c>
      <c r="AY172" s="18" t="s">
        <v>156</v>
      </c>
      <c r="BE172" s="238">
        <f>IF(O172="základní",K172,0)</f>
        <v>0</v>
      </c>
      <c r="BF172" s="238">
        <f>IF(O172="snížená",K172,0)</f>
        <v>0</v>
      </c>
      <c r="BG172" s="238">
        <f>IF(O172="zákl. přenesená",K172,0)</f>
        <v>0</v>
      </c>
      <c r="BH172" s="238">
        <f>IF(O172="sníž. přenesená",K172,0)</f>
        <v>0</v>
      </c>
      <c r="BI172" s="238">
        <f>IF(O172="nulová",K172,0)</f>
        <v>0</v>
      </c>
      <c r="BJ172" s="18" t="s">
        <v>83</v>
      </c>
      <c r="BK172" s="238">
        <f>ROUND(P172*H172,2)</f>
        <v>0</v>
      </c>
      <c r="BL172" s="18" t="s">
        <v>173</v>
      </c>
      <c r="BM172" s="237" t="s">
        <v>786</v>
      </c>
    </row>
    <row r="173" s="12" customFormat="1">
      <c r="A173" s="12"/>
      <c r="B173" s="239"/>
      <c r="C173" s="240"/>
      <c r="D173" s="241" t="s">
        <v>163</v>
      </c>
      <c r="E173" s="242" t="s">
        <v>1</v>
      </c>
      <c r="F173" s="243" t="s">
        <v>787</v>
      </c>
      <c r="G173" s="240"/>
      <c r="H173" s="244">
        <v>23.899999999999999</v>
      </c>
      <c r="I173" s="245"/>
      <c r="J173" s="245"/>
      <c r="K173" s="240"/>
      <c r="L173" s="240"/>
      <c r="M173" s="246"/>
      <c r="N173" s="247"/>
      <c r="O173" s="248"/>
      <c r="P173" s="248"/>
      <c r="Q173" s="248"/>
      <c r="R173" s="248"/>
      <c r="S173" s="248"/>
      <c r="T173" s="248"/>
      <c r="U173" s="248"/>
      <c r="V173" s="248"/>
      <c r="W173" s="248"/>
      <c r="X173" s="249"/>
      <c r="Y173" s="12"/>
      <c r="Z173" s="12"/>
      <c r="AA173" s="12"/>
      <c r="AB173" s="12"/>
      <c r="AC173" s="12"/>
      <c r="AD173" s="12"/>
      <c r="AE173" s="12"/>
      <c r="AT173" s="250" t="s">
        <v>163</v>
      </c>
      <c r="AU173" s="250" t="s">
        <v>85</v>
      </c>
      <c r="AV173" s="12" t="s">
        <v>85</v>
      </c>
      <c r="AW173" s="12" t="s">
        <v>5</v>
      </c>
      <c r="AX173" s="12" t="s">
        <v>75</v>
      </c>
      <c r="AY173" s="250" t="s">
        <v>156</v>
      </c>
    </row>
    <row r="174" s="12" customFormat="1">
      <c r="A174" s="12"/>
      <c r="B174" s="239"/>
      <c r="C174" s="240"/>
      <c r="D174" s="241" t="s">
        <v>163</v>
      </c>
      <c r="E174" s="242" t="s">
        <v>1</v>
      </c>
      <c r="F174" s="243" t="s">
        <v>788</v>
      </c>
      <c r="G174" s="240"/>
      <c r="H174" s="244">
        <v>6.4000000000000004</v>
      </c>
      <c r="I174" s="245"/>
      <c r="J174" s="245"/>
      <c r="K174" s="240"/>
      <c r="L174" s="240"/>
      <c r="M174" s="246"/>
      <c r="N174" s="247"/>
      <c r="O174" s="248"/>
      <c r="P174" s="248"/>
      <c r="Q174" s="248"/>
      <c r="R174" s="248"/>
      <c r="S174" s="248"/>
      <c r="T174" s="248"/>
      <c r="U174" s="248"/>
      <c r="V174" s="248"/>
      <c r="W174" s="248"/>
      <c r="X174" s="249"/>
      <c r="Y174" s="12"/>
      <c r="Z174" s="12"/>
      <c r="AA174" s="12"/>
      <c r="AB174" s="12"/>
      <c r="AC174" s="12"/>
      <c r="AD174" s="12"/>
      <c r="AE174" s="12"/>
      <c r="AT174" s="250" t="s">
        <v>163</v>
      </c>
      <c r="AU174" s="250" t="s">
        <v>85</v>
      </c>
      <c r="AV174" s="12" t="s">
        <v>85</v>
      </c>
      <c r="AW174" s="12" t="s">
        <v>5</v>
      </c>
      <c r="AX174" s="12" t="s">
        <v>75</v>
      </c>
      <c r="AY174" s="250" t="s">
        <v>156</v>
      </c>
    </row>
    <row r="175" s="12" customFormat="1">
      <c r="A175" s="12"/>
      <c r="B175" s="239"/>
      <c r="C175" s="240"/>
      <c r="D175" s="241" t="s">
        <v>163</v>
      </c>
      <c r="E175" s="242" t="s">
        <v>1</v>
      </c>
      <c r="F175" s="243" t="s">
        <v>789</v>
      </c>
      <c r="G175" s="240"/>
      <c r="H175" s="244">
        <v>4.5999999999999996</v>
      </c>
      <c r="I175" s="245"/>
      <c r="J175" s="245"/>
      <c r="K175" s="240"/>
      <c r="L175" s="240"/>
      <c r="M175" s="246"/>
      <c r="N175" s="247"/>
      <c r="O175" s="248"/>
      <c r="P175" s="248"/>
      <c r="Q175" s="248"/>
      <c r="R175" s="248"/>
      <c r="S175" s="248"/>
      <c r="T175" s="248"/>
      <c r="U175" s="248"/>
      <c r="V175" s="248"/>
      <c r="W175" s="248"/>
      <c r="X175" s="249"/>
      <c r="Y175" s="12"/>
      <c r="Z175" s="12"/>
      <c r="AA175" s="12"/>
      <c r="AB175" s="12"/>
      <c r="AC175" s="12"/>
      <c r="AD175" s="12"/>
      <c r="AE175" s="12"/>
      <c r="AT175" s="250" t="s">
        <v>163</v>
      </c>
      <c r="AU175" s="250" t="s">
        <v>85</v>
      </c>
      <c r="AV175" s="12" t="s">
        <v>85</v>
      </c>
      <c r="AW175" s="12" t="s">
        <v>5</v>
      </c>
      <c r="AX175" s="12" t="s">
        <v>75</v>
      </c>
      <c r="AY175" s="250" t="s">
        <v>156</v>
      </c>
    </row>
    <row r="176" s="12" customFormat="1">
      <c r="A176" s="12"/>
      <c r="B176" s="239"/>
      <c r="C176" s="240"/>
      <c r="D176" s="241" t="s">
        <v>163</v>
      </c>
      <c r="E176" s="242" t="s">
        <v>1</v>
      </c>
      <c r="F176" s="243" t="s">
        <v>790</v>
      </c>
      <c r="G176" s="240"/>
      <c r="H176" s="244">
        <v>7.4000000000000004</v>
      </c>
      <c r="I176" s="245"/>
      <c r="J176" s="245"/>
      <c r="K176" s="240"/>
      <c r="L176" s="240"/>
      <c r="M176" s="246"/>
      <c r="N176" s="247"/>
      <c r="O176" s="248"/>
      <c r="P176" s="248"/>
      <c r="Q176" s="248"/>
      <c r="R176" s="248"/>
      <c r="S176" s="248"/>
      <c r="T176" s="248"/>
      <c r="U176" s="248"/>
      <c r="V176" s="248"/>
      <c r="W176" s="248"/>
      <c r="X176" s="249"/>
      <c r="Y176" s="12"/>
      <c r="Z176" s="12"/>
      <c r="AA176" s="12"/>
      <c r="AB176" s="12"/>
      <c r="AC176" s="12"/>
      <c r="AD176" s="12"/>
      <c r="AE176" s="12"/>
      <c r="AT176" s="250" t="s">
        <v>163</v>
      </c>
      <c r="AU176" s="250" t="s">
        <v>85</v>
      </c>
      <c r="AV176" s="12" t="s">
        <v>85</v>
      </c>
      <c r="AW176" s="12" t="s">
        <v>5</v>
      </c>
      <c r="AX176" s="12" t="s">
        <v>75</v>
      </c>
      <c r="AY176" s="250" t="s">
        <v>156</v>
      </c>
    </row>
    <row r="177" s="14" customFormat="1">
      <c r="A177" s="14"/>
      <c r="B177" s="278"/>
      <c r="C177" s="279"/>
      <c r="D177" s="241" t="s">
        <v>163</v>
      </c>
      <c r="E177" s="280" t="s">
        <v>1</v>
      </c>
      <c r="F177" s="281" t="s">
        <v>741</v>
      </c>
      <c r="G177" s="279"/>
      <c r="H177" s="282">
        <v>42.299999999999997</v>
      </c>
      <c r="I177" s="283"/>
      <c r="J177" s="283"/>
      <c r="K177" s="279"/>
      <c r="L177" s="279"/>
      <c r="M177" s="284"/>
      <c r="N177" s="285"/>
      <c r="O177" s="286"/>
      <c r="P177" s="286"/>
      <c r="Q177" s="286"/>
      <c r="R177" s="286"/>
      <c r="S177" s="286"/>
      <c r="T177" s="286"/>
      <c r="U177" s="286"/>
      <c r="V177" s="286"/>
      <c r="W177" s="286"/>
      <c r="X177" s="287"/>
      <c r="Y177" s="14"/>
      <c r="Z177" s="14"/>
      <c r="AA177" s="14"/>
      <c r="AB177" s="14"/>
      <c r="AC177" s="14"/>
      <c r="AD177" s="14"/>
      <c r="AE177" s="14"/>
      <c r="AT177" s="288" t="s">
        <v>163</v>
      </c>
      <c r="AU177" s="288" t="s">
        <v>85</v>
      </c>
      <c r="AV177" s="14" t="s">
        <v>173</v>
      </c>
      <c r="AW177" s="14" t="s">
        <v>5</v>
      </c>
      <c r="AX177" s="14" t="s">
        <v>83</v>
      </c>
      <c r="AY177" s="288" t="s">
        <v>156</v>
      </c>
    </row>
    <row r="178" s="2" customFormat="1" ht="33" customHeight="1">
      <c r="A178" s="39"/>
      <c r="B178" s="40"/>
      <c r="C178" s="225" t="s">
        <v>277</v>
      </c>
      <c r="D178" s="225" t="s">
        <v>157</v>
      </c>
      <c r="E178" s="226" t="s">
        <v>791</v>
      </c>
      <c r="F178" s="227" t="s">
        <v>792</v>
      </c>
      <c r="G178" s="228" t="s">
        <v>227</v>
      </c>
      <c r="H178" s="229">
        <v>2.5</v>
      </c>
      <c r="I178" s="230"/>
      <c r="J178" s="230"/>
      <c r="K178" s="231">
        <f>ROUND(P178*H178,2)</f>
        <v>0</v>
      </c>
      <c r="L178" s="227" t="s">
        <v>198</v>
      </c>
      <c r="M178" s="45"/>
      <c r="N178" s="232" t="s">
        <v>1</v>
      </c>
      <c r="O178" s="233" t="s">
        <v>38</v>
      </c>
      <c r="P178" s="234">
        <f>I178+J178</f>
        <v>0</v>
      </c>
      <c r="Q178" s="234">
        <f>ROUND(I178*H178,2)</f>
        <v>0</v>
      </c>
      <c r="R178" s="234">
        <f>ROUND(J178*H178,2)</f>
        <v>0</v>
      </c>
      <c r="S178" s="92"/>
      <c r="T178" s="235">
        <f>S178*H178</f>
        <v>0</v>
      </c>
      <c r="U178" s="235">
        <v>0</v>
      </c>
      <c r="V178" s="235">
        <f>U178*H178</f>
        <v>0</v>
      </c>
      <c r="W178" s="235">
        <v>0</v>
      </c>
      <c r="X178" s="236">
        <f>W178*H178</f>
        <v>0</v>
      </c>
      <c r="Y178" s="39"/>
      <c r="Z178" s="39"/>
      <c r="AA178" s="39"/>
      <c r="AB178" s="39"/>
      <c r="AC178" s="39"/>
      <c r="AD178" s="39"/>
      <c r="AE178" s="39"/>
      <c r="AR178" s="237" t="s">
        <v>173</v>
      </c>
      <c r="AT178" s="237" t="s">
        <v>157</v>
      </c>
      <c r="AU178" s="237" t="s">
        <v>85</v>
      </c>
      <c r="AY178" s="18" t="s">
        <v>156</v>
      </c>
      <c r="BE178" s="238">
        <f>IF(O178="základní",K178,0)</f>
        <v>0</v>
      </c>
      <c r="BF178" s="238">
        <f>IF(O178="snížená",K178,0)</f>
        <v>0</v>
      </c>
      <c r="BG178" s="238">
        <f>IF(O178="zákl. přenesená",K178,0)</f>
        <v>0</v>
      </c>
      <c r="BH178" s="238">
        <f>IF(O178="sníž. přenesená",K178,0)</f>
        <v>0</v>
      </c>
      <c r="BI178" s="238">
        <f>IF(O178="nulová",K178,0)</f>
        <v>0</v>
      </c>
      <c r="BJ178" s="18" t="s">
        <v>83</v>
      </c>
      <c r="BK178" s="238">
        <f>ROUND(P178*H178,2)</f>
        <v>0</v>
      </c>
      <c r="BL178" s="18" t="s">
        <v>173</v>
      </c>
      <c r="BM178" s="237" t="s">
        <v>793</v>
      </c>
    </row>
    <row r="179" s="12" customFormat="1">
      <c r="A179" s="12"/>
      <c r="B179" s="239"/>
      <c r="C179" s="240"/>
      <c r="D179" s="241" t="s">
        <v>163</v>
      </c>
      <c r="E179" s="242" t="s">
        <v>1</v>
      </c>
      <c r="F179" s="243" t="s">
        <v>794</v>
      </c>
      <c r="G179" s="240"/>
      <c r="H179" s="244">
        <v>2.5</v>
      </c>
      <c r="I179" s="245"/>
      <c r="J179" s="245"/>
      <c r="K179" s="240"/>
      <c r="L179" s="240"/>
      <c r="M179" s="246"/>
      <c r="N179" s="247"/>
      <c r="O179" s="248"/>
      <c r="P179" s="248"/>
      <c r="Q179" s="248"/>
      <c r="R179" s="248"/>
      <c r="S179" s="248"/>
      <c r="T179" s="248"/>
      <c r="U179" s="248"/>
      <c r="V179" s="248"/>
      <c r="W179" s="248"/>
      <c r="X179" s="249"/>
      <c r="Y179" s="12"/>
      <c r="Z179" s="12"/>
      <c r="AA179" s="12"/>
      <c r="AB179" s="12"/>
      <c r="AC179" s="12"/>
      <c r="AD179" s="12"/>
      <c r="AE179" s="12"/>
      <c r="AT179" s="250" t="s">
        <v>163</v>
      </c>
      <c r="AU179" s="250" t="s">
        <v>85</v>
      </c>
      <c r="AV179" s="12" t="s">
        <v>85</v>
      </c>
      <c r="AW179" s="12" t="s">
        <v>5</v>
      </c>
      <c r="AX179" s="12" t="s">
        <v>75</v>
      </c>
      <c r="AY179" s="250" t="s">
        <v>156</v>
      </c>
    </row>
    <row r="180" s="14" customFormat="1">
      <c r="A180" s="14"/>
      <c r="B180" s="278"/>
      <c r="C180" s="279"/>
      <c r="D180" s="241" t="s">
        <v>163</v>
      </c>
      <c r="E180" s="280" t="s">
        <v>1</v>
      </c>
      <c r="F180" s="281" t="s">
        <v>741</v>
      </c>
      <c r="G180" s="279"/>
      <c r="H180" s="282">
        <v>2.5</v>
      </c>
      <c r="I180" s="283"/>
      <c r="J180" s="283"/>
      <c r="K180" s="279"/>
      <c r="L180" s="279"/>
      <c r="M180" s="284"/>
      <c r="N180" s="285"/>
      <c r="O180" s="286"/>
      <c r="P180" s="286"/>
      <c r="Q180" s="286"/>
      <c r="R180" s="286"/>
      <c r="S180" s="286"/>
      <c r="T180" s="286"/>
      <c r="U180" s="286"/>
      <c r="V180" s="286"/>
      <c r="W180" s="286"/>
      <c r="X180" s="287"/>
      <c r="Y180" s="14"/>
      <c r="Z180" s="14"/>
      <c r="AA180" s="14"/>
      <c r="AB180" s="14"/>
      <c r="AC180" s="14"/>
      <c r="AD180" s="14"/>
      <c r="AE180" s="14"/>
      <c r="AT180" s="288" t="s">
        <v>163</v>
      </c>
      <c r="AU180" s="288" t="s">
        <v>85</v>
      </c>
      <c r="AV180" s="14" t="s">
        <v>173</v>
      </c>
      <c r="AW180" s="14" t="s">
        <v>5</v>
      </c>
      <c r="AX180" s="14" t="s">
        <v>83</v>
      </c>
      <c r="AY180" s="288" t="s">
        <v>156</v>
      </c>
    </row>
    <row r="181" s="2" customFormat="1" ht="24.15" customHeight="1">
      <c r="A181" s="39"/>
      <c r="B181" s="40"/>
      <c r="C181" s="225" t="s">
        <v>9</v>
      </c>
      <c r="D181" s="225" t="s">
        <v>157</v>
      </c>
      <c r="E181" s="226" t="s">
        <v>795</v>
      </c>
      <c r="F181" s="227" t="s">
        <v>796</v>
      </c>
      <c r="G181" s="228" t="s">
        <v>227</v>
      </c>
      <c r="H181" s="229">
        <v>42.299999999999997</v>
      </c>
      <c r="I181" s="230"/>
      <c r="J181" s="230"/>
      <c r="K181" s="231">
        <f>ROUND(P181*H181,2)</f>
        <v>0</v>
      </c>
      <c r="L181" s="227" t="s">
        <v>198</v>
      </c>
      <c r="M181" s="45"/>
      <c r="N181" s="232" t="s">
        <v>1</v>
      </c>
      <c r="O181" s="233" t="s">
        <v>38</v>
      </c>
      <c r="P181" s="234">
        <f>I181+J181</f>
        <v>0</v>
      </c>
      <c r="Q181" s="234">
        <f>ROUND(I181*H181,2)</f>
        <v>0</v>
      </c>
      <c r="R181" s="234">
        <f>ROUND(J181*H181,2)</f>
        <v>0</v>
      </c>
      <c r="S181" s="92"/>
      <c r="T181" s="235">
        <f>S181*H181</f>
        <v>0</v>
      </c>
      <c r="U181" s="235">
        <v>0</v>
      </c>
      <c r="V181" s="235">
        <f>U181*H181</f>
        <v>0</v>
      </c>
      <c r="W181" s="235">
        <v>0</v>
      </c>
      <c r="X181" s="236">
        <f>W181*H181</f>
        <v>0</v>
      </c>
      <c r="Y181" s="39"/>
      <c r="Z181" s="39"/>
      <c r="AA181" s="39"/>
      <c r="AB181" s="39"/>
      <c r="AC181" s="39"/>
      <c r="AD181" s="39"/>
      <c r="AE181" s="39"/>
      <c r="AR181" s="237" t="s">
        <v>173</v>
      </c>
      <c r="AT181" s="237" t="s">
        <v>157</v>
      </c>
      <c r="AU181" s="237" t="s">
        <v>85</v>
      </c>
      <c r="AY181" s="18" t="s">
        <v>156</v>
      </c>
      <c r="BE181" s="238">
        <f>IF(O181="základní",K181,0)</f>
        <v>0</v>
      </c>
      <c r="BF181" s="238">
        <f>IF(O181="snížená",K181,0)</f>
        <v>0</v>
      </c>
      <c r="BG181" s="238">
        <f>IF(O181="zákl. přenesená",K181,0)</f>
        <v>0</v>
      </c>
      <c r="BH181" s="238">
        <f>IF(O181="sníž. přenesená",K181,0)</f>
        <v>0</v>
      </c>
      <c r="BI181" s="238">
        <f>IF(O181="nulová",K181,0)</f>
        <v>0</v>
      </c>
      <c r="BJ181" s="18" t="s">
        <v>83</v>
      </c>
      <c r="BK181" s="238">
        <f>ROUND(P181*H181,2)</f>
        <v>0</v>
      </c>
      <c r="BL181" s="18" t="s">
        <v>173</v>
      </c>
      <c r="BM181" s="237" t="s">
        <v>797</v>
      </c>
    </row>
    <row r="182" s="2" customFormat="1" ht="24.15" customHeight="1">
      <c r="A182" s="39"/>
      <c r="B182" s="40"/>
      <c r="C182" s="225" t="s">
        <v>206</v>
      </c>
      <c r="D182" s="225" t="s">
        <v>157</v>
      </c>
      <c r="E182" s="226" t="s">
        <v>798</v>
      </c>
      <c r="F182" s="227" t="s">
        <v>799</v>
      </c>
      <c r="G182" s="228" t="s">
        <v>237</v>
      </c>
      <c r="H182" s="229">
        <v>19.722999999999999</v>
      </c>
      <c r="I182" s="230"/>
      <c r="J182" s="230"/>
      <c r="K182" s="231">
        <f>ROUND(P182*H182,2)</f>
        <v>0</v>
      </c>
      <c r="L182" s="227" t="s">
        <v>198</v>
      </c>
      <c r="M182" s="45"/>
      <c r="N182" s="232" t="s">
        <v>1</v>
      </c>
      <c r="O182" s="233" t="s">
        <v>38</v>
      </c>
      <c r="P182" s="234">
        <f>I182+J182</f>
        <v>0</v>
      </c>
      <c r="Q182" s="234">
        <f>ROUND(I182*H182,2)</f>
        <v>0</v>
      </c>
      <c r="R182" s="234">
        <f>ROUND(J182*H182,2)</f>
        <v>0</v>
      </c>
      <c r="S182" s="92"/>
      <c r="T182" s="235">
        <f>S182*H182</f>
        <v>0</v>
      </c>
      <c r="U182" s="235">
        <v>0</v>
      </c>
      <c r="V182" s="235">
        <f>U182*H182</f>
        <v>0</v>
      </c>
      <c r="W182" s="235">
        <v>0</v>
      </c>
      <c r="X182" s="236">
        <f>W182*H182</f>
        <v>0</v>
      </c>
      <c r="Y182" s="39"/>
      <c r="Z182" s="39"/>
      <c r="AA182" s="39"/>
      <c r="AB182" s="39"/>
      <c r="AC182" s="39"/>
      <c r="AD182" s="39"/>
      <c r="AE182" s="39"/>
      <c r="AR182" s="237" t="s">
        <v>173</v>
      </c>
      <c r="AT182" s="237" t="s">
        <v>157</v>
      </c>
      <c r="AU182" s="237" t="s">
        <v>85</v>
      </c>
      <c r="AY182" s="18" t="s">
        <v>156</v>
      </c>
      <c r="BE182" s="238">
        <f>IF(O182="základní",K182,0)</f>
        <v>0</v>
      </c>
      <c r="BF182" s="238">
        <f>IF(O182="snížená",K182,0)</f>
        <v>0</v>
      </c>
      <c r="BG182" s="238">
        <f>IF(O182="zákl. přenesená",K182,0)</f>
        <v>0</v>
      </c>
      <c r="BH182" s="238">
        <f>IF(O182="sníž. přenesená",K182,0)</f>
        <v>0</v>
      </c>
      <c r="BI182" s="238">
        <f>IF(O182="nulová",K182,0)</f>
        <v>0</v>
      </c>
      <c r="BJ182" s="18" t="s">
        <v>83</v>
      </c>
      <c r="BK182" s="238">
        <f>ROUND(P182*H182,2)</f>
        <v>0</v>
      </c>
      <c r="BL182" s="18" t="s">
        <v>173</v>
      </c>
      <c r="BM182" s="237" t="s">
        <v>800</v>
      </c>
    </row>
    <row r="183" s="12" customFormat="1">
      <c r="A183" s="12"/>
      <c r="B183" s="239"/>
      <c r="C183" s="240"/>
      <c r="D183" s="241" t="s">
        <v>163</v>
      </c>
      <c r="E183" s="242" t="s">
        <v>1</v>
      </c>
      <c r="F183" s="243" t="s">
        <v>801</v>
      </c>
      <c r="G183" s="240"/>
      <c r="H183" s="244">
        <v>1.296</v>
      </c>
      <c r="I183" s="245"/>
      <c r="J183" s="245"/>
      <c r="K183" s="240"/>
      <c r="L183" s="240"/>
      <c r="M183" s="246"/>
      <c r="N183" s="247"/>
      <c r="O183" s="248"/>
      <c r="P183" s="248"/>
      <c r="Q183" s="248"/>
      <c r="R183" s="248"/>
      <c r="S183" s="248"/>
      <c r="T183" s="248"/>
      <c r="U183" s="248"/>
      <c r="V183" s="248"/>
      <c r="W183" s="248"/>
      <c r="X183" s="249"/>
      <c r="Y183" s="12"/>
      <c r="Z183" s="12"/>
      <c r="AA183" s="12"/>
      <c r="AB183" s="12"/>
      <c r="AC183" s="12"/>
      <c r="AD183" s="12"/>
      <c r="AE183" s="12"/>
      <c r="AT183" s="250" t="s">
        <v>163</v>
      </c>
      <c r="AU183" s="250" t="s">
        <v>85</v>
      </c>
      <c r="AV183" s="12" t="s">
        <v>85</v>
      </c>
      <c r="AW183" s="12" t="s">
        <v>5</v>
      </c>
      <c r="AX183" s="12" t="s">
        <v>75</v>
      </c>
      <c r="AY183" s="250" t="s">
        <v>156</v>
      </c>
    </row>
    <row r="184" s="12" customFormat="1">
      <c r="A184" s="12"/>
      <c r="B184" s="239"/>
      <c r="C184" s="240"/>
      <c r="D184" s="241" t="s">
        <v>163</v>
      </c>
      <c r="E184" s="242" t="s">
        <v>1</v>
      </c>
      <c r="F184" s="243" t="s">
        <v>802</v>
      </c>
      <c r="G184" s="240"/>
      <c r="H184" s="244">
        <v>3.0099999999999998</v>
      </c>
      <c r="I184" s="245"/>
      <c r="J184" s="245"/>
      <c r="K184" s="240"/>
      <c r="L184" s="240"/>
      <c r="M184" s="246"/>
      <c r="N184" s="247"/>
      <c r="O184" s="248"/>
      <c r="P184" s="248"/>
      <c r="Q184" s="248"/>
      <c r="R184" s="248"/>
      <c r="S184" s="248"/>
      <c r="T184" s="248"/>
      <c r="U184" s="248"/>
      <c r="V184" s="248"/>
      <c r="W184" s="248"/>
      <c r="X184" s="249"/>
      <c r="Y184" s="12"/>
      <c r="Z184" s="12"/>
      <c r="AA184" s="12"/>
      <c r="AB184" s="12"/>
      <c r="AC184" s="12"/>
      <c r="AD184" s="12"/>
      <c r="AE184" s="12"/>
      <c r="AT184" s="250" t="s">
        <v>163</v>
      </c>
      <c r="AU184" s="250" t="s">
        <v>85</v>
      </c>
      <c r="AV184" s="12" t="s">
        <v>85</v>
      </c>
      <c r="AW184" s="12" t="s">
        <v>5</v>
      </c>
      <c r="AX184" s="12" t="s">
        <v>75</v>
      </c>
      <c r="AY184" s="250" t="s">
        <v>156</v>
      </c>
    </row>
    <row r="185" s="12" customFormat="1">
      <c r="A185" s="12"/>
      <c r="B185" s="239"/>
      <c r="C185" s="240"/>
      <c r="D185" s="241" t="s">
        <v>163</v>
      </c>
      <c r="E185" s="242" t="s">
        <v>1</v>
      </c>
      <c r="F185" s="243" t="s">
        <v>803</v>
      </c>
      <c r="G185" s="240"/>
      <c r="H185" s="244">
        <v>1.2350000000000001</v>
      </c>
      <c r="I185" s="245"/>
      <c r="J185" s="245"/>
      <c r="K185" s="240"/>
      <c r="L185" s="240"/>
      <c r="M185" s="246"/>
      <c r="N185" s="247"/>
      <c r="O185" s="248"/>
      <c r="P185" s="248"/>
      <c r="Q185" s="248"/>
      <c r="R185" s="248"/>
      <c r="S185" s="248"/>
      <c r="T185" s="248"/>
      <c r="U185" s="248"/>
      <c r="V185" s="248"/>
      <c r="W185" s="248"/>
      <c r="X185" s="249"/>
      <c r="Y185" s="12"/>
      <c r="Z185" s="12"/>
      <c r="AA185" s="12"/>
      <c r="AB185" s="12"/>
      <c r="AC185" s="12"/>
      <c r="AD185" s="12"/>
      <c r="AE185" s="12"/>
      <c r="AT185" s="250" t="s">
        <v>163</v>
      </c>
      <c r="AU185" s="250" t="s">
        <v>85</v>
      </c>
      <c r="AV185" s="12" t="s">
        <v>85</v>
      </c>
      <c r="AW185" s="12" t="s">
        <v>5</v>
      </c>
      <c r="AX185" s="12" t="s">
        <v>75</v>
      </c>
      <c r="AY185" s="250" t="s">
        <v>156</v>
      </c>
    </row>
    <row r="186" s="12" customFormat="1">
      <c r="A186" s="12"/>
      <c r="B186" s="239"/>
      <c r="C186" s="240"/>
      <c r="D186" s="241" t="s">
        <v>163</v>
      </c>
      <c r="E186" s="242" t="s">
        <v>1</v>
      </c>
      <c r="F186" s="243" t="s">
        <v>804</v>
      </c>
      <c r="G186" s="240"/>
      <c r="H186" s="244">
        <v>1.827</v>
      </c>
      <c r="I186" s="245"/>
      <c r="J186" s="245"/>
      <c r="K186" s="240"/>
      <c r="L186" s="240"/>
      <c r="M186" s="246"/>
      <c r="N186" s="247"/>
      <c r="O186" s="248"/>
      <c r="P186" s="248"/>
      <c r="Q186" s="248"/>
      <c r="R186" s="248"/>
      <c r="S186" s="248"/>
      <c r="T186" s="248"/>
      <c r="U186" s="248"/>
      <c r="V186" s="248"/>
      <c r="W186" s="248"/>
      <c r="X186" s="249"/>
      <c r="Y186" s="12"/>
      <c r="Z186" s="12"/>
      <c r="AA186" s="12"/>
      <c r="AB186" s="12"/>
      <c r="AC186" s="12"/>
      <c r="AD186" s="12"/>
      <c r="AE186" s="12"/>
      <c r="AT186" s="250" t="s">
        <v>163</v>
      </c>
      <c r="AU186" s="250" t="s">
        <v>85</v>
      </c>
      <c r="AV186" s="12" t="s">
        <v>85</v>
      </c>
      <c r="AW186" s="12" t="s">
        <v>5</v>
      </c>
      <c r="AX186" s="12" t="s">
        <v>75</v>
      </c>
      <c r="AY186" s="250" t="s">
        <v>156</v>
      </c>
    </row>
    <row r="187" s="12" customFormat="1">
      <c r="A187" s="12"/>
      <c r="B187" s="239"/>
      <c r="C187" s="240"/>
      <c r="D187" s="241" t="s">
        <v>163</v>
      </c>
      <c r="E187" s="242" t="s">
        <v>1</v>
      </c>
      <c r="F187" s="243" t="s">
        <v>805</v>
      </c>
      <c r="G187" s="240"/>
      <c r="H187" s="244">
        <v>2.6200000000000001</v>
      </c>
      <c r="I187" s="245"/>
      <c r="J187" s="245"/>
      <c r="K187" s="240"/>
      <c r="L187" s="240"/>
      <c r="M187" s="246"/>
      <c r="N187" s="247"/>
      <c r="O187" s="248"/>
      <c r="P187" s="248"/>
      <c r="Q187" s="248"/>
      <c r="R187" s="248"/>
      <c r="S187" s="248"/>
      <c r="T187" s="248"/>
      <c r="U187" s="248"/>
      <c r="V187" s="248"/>
      <c r="W187" s="248"/>
      <c r="X187" s="249"/>
      <c r="Y187" s="12"/>
      <c r="Z187" s="12"/>
      <c r="AA187" s="12"/>
      <c r="AB187" s="12"/>
      <c r="AC187" s="12"/>
      <c r="AD187" s="12"/>
      <c r="AE187" s="12"/>
      <c r="AT187" s="250" t="s">
        <v>163</v>
      </c>
      <c r="AU187" s="250" t="s">
        <v>85</v>
      </c>
      <c r="AV187" s="12" t="s">
        <v>85</v>
      </c>
      <c r="AW187" s="12" t="s">
        <v>5</v>
      </c>
      <c r="AX187" s="12" t="s">
        <v>75</v>
      </c>
      <c r="AY187" s="250" t="s">
        <v>156</v>
      </c>
    </row>
    <row r="188" s="12" customFormat="1">
      <c r="A188" s="12"/>
      <c r="B188" s="239"/>
      <c r="C188" s="240"/>
      <c r="D188" s="241" t="s">
        <v>163</v>
      </c>
      <c r="E188" s="242" t="s">
        <v>1</v>
      </c>
      <c r="F188" s="243" t="s">
        <v>806</v>
      </c>
      <c r="G188" s="240"/>
      <c r="H188" s="244">
        <v>8.0850000000000009</v>
      </c>
      <c r="I188" s="245"/>
      <c r="J188" s="245"/>
      <c r="K188" s="240"/>
      <c r="L188" s="240"/>
      <c r="M188" s="246"/>
      <c r="N188" s="247"/>
      <c r="O188" s="248"/>
      <c r="P188" s="248"/>
      <c r="Q188" s="248"/>
      <c r="R188" s="248"/>
      <c r="S188" s="248"/>
      <c r="T188" s="248"/>
      <c r="U188" s="248"/>
      <c r="V188" s="248"/>
      <c r="W188" s="248"/>
      <c r="X188" s="249"/>
      <c r="Y188" s="12"/>
      <c r="Z188" s="12"/>
      <c r="AA188" s="12"/>
      <c r="AB188" s="12"/>
      <c r="AC188" s="12"/>
      <c r="AD188" s="12"/>
      <c r="AE188" s="12"/>
      <c r="AT188" s="250" t="s">
        <v>163</v>
      </c>
      <c r="AU188" s="250" t="s">
        <v>85</v>
      </c>
      <c r="AV188" s="12" t="s">
        <v>85</v>
      </c>
      <c r="AW188" s="12" t="s">
        <v>5</v>
      </c>
      <c r="AX188" s="12" t="s">
        <v>75</v>
      </c>
      <c r="AY188" s="250" t="s">
        <v>156</v>
      </c>
    </row>
    <row r="189" s="12" customFormat="1">
      <c r="A189" s="12"/>
      <c r="B189" s="239"/>
      <c r="C189" s="240"/>
      <c r="D189" s="241" t="s">
        <v>163</v>
      </c>
      <c r="E189" s="242" t="s">
        <v>1</v>
      </c>
      <c r="F189" s="243" t="s">
        <v>807</v>
      </c>
      <c r="G189" s="240"/>
      <c r="H189" s="244">
        <v>1.6499999999999999</v>
      </c>
      <c r="I189" s="245"/>
      <c r="J189" s="245"/>
      <c r="K189" s="240"/>
      <c r="L189" s="240"/>
      <c r="M189" s="246"/>
      <c r="N189" s="247"/>
      <c r="O189" s="248"/>
      <c r="P189" s="248"/>
      <c r="Q189" s="248"/>
      <c r="R189" s="248"/>
      <c r="S189" s="248"/>
      <c r="T189" s="248"/>
      <c r="U189" s="248"/>
      <c r="V189" s="248"/>
      <c r="W189" s="248"/>
      <c r="X189" s="249"/>
      <c r="Y189" s="12"/>
      <c r="Z189" s="12"/>
      <c r="AA189" s="12"/>
      <c r="AB189" s="12"/>
      <c r="AC189" s="12"/>
      <c r="AD189" s="12"/>
      <c r="AE189" s="12"/>
      <c r="AT189" s="250" t="s">
        <v>163</v>
      </c>
      <c r="AU189" s="250" t="s">
        <v>85</v>
      </c>
      <c r="AV189" s="12" t="s">
        <v>85</v>
      </c>
      <c r="AW189" s="12" t="s">
        <v>5</v>
      </c>
      <c r="AX189" s="12" t="s">
        <v>75</v>
      </c>
      <c r="AY189" s="250" t="s">
        <v>156</v>
      </c>
    </row>
    <row r="190" s="14" customFormat="1">
      <c r="A190" s="14"/>
      <c r="B190" s="278"/>
      <c r="C190" s="279"/>
      <c r="D190" s="241" t="s">
        <v>163</v>
      </c>
      <c r="E190" s="280" t="s">
        <v>1</v>
      </c>
      <c r="F190" s="281" t="s">
        <v>741</v>
      </c>
      <c r="G190" s="279"/>
      <c r="H190" s="282">
        <v>19.722999999999999</v>
      </c>
      <c r="I190" s="283"/>
      <c r="J190" s="283"/>
      <c r="K190" s="279"/>
      <c r="L190" s="279"/>
      <c r="M190" s="284"/>
      <c r="N190" s="285"/>
      <c r="O190" s="286"/>
      <c r="P190" s="286"/>
      <c r="Q190" s="286"/>
      <c r="R190" s="286"/>
      <c r="S190" s="286"/>
      <c r="T190" s="286"/>
      <c r="U190" s="286"/>
      <c r="V190" s="286"/>
      <c r="W190" s="286"/>
      <c r="X190" s="287"/>
      <c r="Y190" s="14"/>
      <c r="Z190" s="14"/>
      <c r="AA190" s="14"/>
      <c r="AB190" s="14"/>
      <c r="AC190" s="14"/>
      <c r="AD190" s="14"/>
      <c r="AE190" s="14"/>
      <c r="AT190" s="288" t="s">
        <v>163</v>
      </c>
      <c r="AU190" s="288" t="s">
        <v>85</v>
      </c>
      <c r="AV190" s="14" t="s">
        <v>173</v>
      </c>
      <c r="AW190" s="14" t="s">
        <v>5</v>
      </c>
      <c r="AX190" s="14" t="s">
        <v>83</v>
      </c>
      <c r="AY190" s="288" t="s">
        <v>156</v>
      </c>
    </row>
    <row r="191" s="2" customFormat="1" ht="24.15" customHeight="1">
      <c r="A191" s="39"/>
      <c r="B191" s="40"/>
      <c r="C191" s="225" t="s">
        <v>211</v>
      </c>
      <c r="D191" s="225" t="s">
        <v>157</v>
      </c>
      <c r="E191" s="226" t="s">
        <v>808</v>
      </c>
      <c r="F191" s="227" t="s">
        <v>809</v>
      </c>
      <c r="G191" s="228" t="s">
        <v>237</v>
      </c>
      <c r="H191" s="229">
        <v>49.771000000000001</v>
      </c>
      <c r="I191" s="230"/>
      <c r="J191" s="230"/>
      <c r="K191" s="231">
        <f>ROUND(P191*H191,2)</f>
        <v>0</v>
      </c>
      <c r="L191" s="227" t="s">
        <v>198</v>
      </c>
      <c r="M191" s="45"/>
      <c r="N191" s="232" t="s">
        <v>1</v>
      </c>
      <c r="O191" s="233" t="s">
        <v>38</v>
      </c>
      <c r="P191" s="234">
        <f>I191+J191</f>
        <v>0</v>
      </c>
      <c r="Q191" s="234">
        <f>ROUND(I191*H191,2)</f>
        <v>0</v>
      </c>
      <c r="R191" s="234">
        <f>ROUND(J191*H191,2)</f>
        <v>0</v>
      </c>
      <c r="S191" s="92"/>
      <c r="T191" s="235">
        <f>S191*H191</f>
        <v>0</v>
      </c>
      <c r="U191" s="235">
        <v>0</v>
      </c>
      <c r="V191" s="235">
        <f>U191*H191</f>
        <v>0</v>
      </c>
      <c r="W191" s="235">
        <v>0</v>
      </c>
      <c r="X191" s="236">
        <f>W191*H191</f>
        <v>0</v>
      </c>
      <c r="Y191" s="39"/>
      <c r="Z191" s="39"/>
      <c r="AA191" s="39"/>
      <c r="AB191" s="39"/>
      <c r="AC191" s="39"/>
      <c r="AD191" s="39"/>
      <c r="AE191" s="39"/>
      <c r="AR191" s="237" t="s">
        <v>173</v>
      </c>
      <c r="AT191" s="237" t="s">
        <v>157</v>
      </c>
      <c r="AU191" s="237" t="s">
        <v>85</v>
      </c>
      <c r="AY191" s="18" t="s">
        <v>156</v>
      </c>
      <c r="BE191" s="238">
        <f>IF(O191="základní",K191,0)</f>
        <v>0</v>
      </c>
      <c r="BF191" s="238">
        <f>IF(O191="snížená",K191,0)</f>
        <v>0</v>
      </c>
      <c r="BG191" s="238">
        <f>IF(O191="zákl. přenesená",K191,0)</f>
        <v>0</v>
      </c>
      <c r="BH191" s="238">
        <f>IF(O191="sníž. přenesená",K191,0)</f>
        <v>0</v>
      </c>
      <c r="BI191" s="238">
        <f>IF(O191="nulová",K191,0)</f>
        <v>0</v>
      </c>
      <c r="BJ191" s="18" t="s">
        <v>83</v>
      </c>
      <c r="BK191" s="238">
        <f>ROUND(P191*H191,2)</f>
        <v>0</v>
      </c>
      <c r="BL191" s="18" t="s">
        <v>173</v>
      </c>
      <c r="BM191" s="237" t="s">
        <v>810</v>
      </c>
    </row>
    <row r="192" s="15" customFormat="1">
      <c r="A192" s="15"/>
      <c r="B192" s="289"/>
      <c r="C192" s="290"/>
      <c r="D192" s="241" t="s">
        <v>163</v>
      </c>
      <c r="E192" s="291" t="s">
        <v>1</v>
      </c>
      <c r="F192" s="292" t="s">
        <v>811</v>
      </c>
      <c r="G192" s="290"/>
      <c r="H192" s="291" t="s">
        <v>1</v>
      </c>
      <c r="I192" s="293"/>
      <c r="J192" s="293"/>
      <c r="K192" s="290"/>
      <c r="L192" s="290"/>
      <c r="M192" s="294"/>
      <c r="N192" s="295"/>
      <c r="O192" s="296"/>
      <c r="P192" s="296"/>
      <c r="Q192" s="296"/>
      <c r="R192" s="296"/>
      <c r="S192" s="296"/>
      <c r="T192" s="296"/>
      <c r="U192" s="296"/>
      <c r="V192" s="296"/>
      <c r="W192" s="296"/>
      <c r="X192" s="297"/>
      <c r="Y192" s="15"/>
      <c r="Z192" s="15"/>
      <c r="AA192" s="15"/>
      <c r="AB192" s="15"/>
      <c r="AC192" s="15"/>
      <c r="AD192" s="15"/>
      <c r="AE192" s="15"/>
      <c r="AT192" s="298" t="s">
        <v>163</v>
      </c>
      <c r="AU192" s="298" t="s">
        <v>85</v>
      </c>
      <c r="AV192" s="15" t="s">
        <v>83</v>
      </c>
      <c r="AW192" s="15" t="s">
        <v>5</v>
      </c>
      <c r="AX192" s="15" t="s">
        <v>75</v>
      </c>
      <c r="AY192" s="298" t="s">
        <v>156</v>
      </c>
    </row>
    <row r="193" s="12" customFormat="1">
      <c r="A193" s="12"/>
      <c r="B193" s="239"/>
      <c r="C193" s="240"/>
      <c r="D193" s="241" t="s">
        <v>163</v>
      </c>
      <c r="E193" s="242" t="s">
        <v>1</v>
      </c>
      <c r="F193" s="243" t="s">
        <v>812</v>
      </c>
      <c r="G193" s="240"/>
      <c r="H193" s="244">
        <v>3.359</v>
      </c>
      <c r="I193" s="245"/>
      <c r="J193" s="245"/>
      <c r="K193" s="240"/>
      <c r="L193" s="240"/>
      <c r="M193" s="246"/>
      <c r="N193" s="247"/>
      <c r="O193" s="248"/>
      <c r="P193" s="248"/>
      <c r="Q193" s="248"/>
      <c r="R193" s="248"/>
      <c r="S193" s="248"/>
      <c r="T193" s="248"/>
      <c r="U193" s="248"/>
      <c r="V193" s="248"/>
      <c r="W193" s="248"/>
      <c r="X193" s="249"/>
      <c r="Y193" s="12"/>
      <c r="Z193" s="12"/>
      <c r="AA193" s="12"/>
      <c r="AB193" s="12"/>
      <c r="AC193" s="12"/>
      <c r="AD193" s="12"/>
      <c r="AE193" s="12"/>
      <c r="AT193" s="250" t="s">
        <v>163</v>
      </c>
      <c r="AU193" s="250" t="s">
        <v>85</v>
      </c>
      <c r="AV193" s="12" t="s">
        <v>85</v>
      </c>
      <c r="AW193" s="12" t="s">
        <v>5</v>
      </c>
      <c r="AX193" s="12" t="s">
        <v>75</v>
      </c>
      <c r="AY193" s="250" t="s">
        <v>156</v>
      </c>
    </row>
    <row r="194" s="12" customFormat="1">
      <c r="A194" s="12"/>
      <c r="B194" s="239"/>
      <c r="C194" s="240"/>
      <c r="D194" s="241" t="s">
        <v>163</v>
      </c>
      <c r="E194" s="242" t="s">
        <v>1</v>
      </c>
      <c r="F194" s="243" t="s">
        <v>813</v>
      </c>
      <c r="G194" s="240"/>
      <c r="H194" s="244">
        <v>5.1840000000000002</v>
      </c>
      <c r="I194" s="245"/>
      <c r="J194" s="245"/>
      <c r="K194" s="240"/>
      <c r="L194" s="240"/>
      <c r="M194" s="246"/>
      <c r="N194" s="247"/>
      <c r="O194" s="248"/>
      <c r="P194" s="248"/>
      <c r="Q194" s="248"/>
      <c r="R194" s="248"/>
      <c r="S194" s="248"/>
      <c r="T194" s="248"/>
      <c r="U194" s="248"/>
      <c r="V194" s="248"/>
      <c r="W194" s="248"/>
      <c r="X194" s="249"/>
      <c r="Y194" s="12"/>
      <c r="Z194" s="12"/>
      <c r="AA194" s="12"/>
      <c r="AB194" s="12"/>
      <c r="AC194" s="12"/>
      <c r="AD194" s="12"/>
      <c r="AE194" s="12"/>
      <c r="AT194" s="250" t="s">
        <v>163</v>
      </c>
      <c r="AU194" s="250" t="s">
        <v>85</v>
      </c>
      <c r="AV194" s="12" t="s">
        <v>85</v>
      </c>
      <c r="AW194" s="12" t="s">
        <v>5</v>
      </c>
      <c r="AX194" s="12" t="s">
        <v>75</v>
      </c>
      <c r="AY194" s="250" t="s">
        <v>156</v>
      </c>
    </row>
    <row r="195" s="12" customFormat="1">
      <c r="A195" s="12"/>
      <c r="B195" s="239"/>
      <c r="C195" s="240"/>
      <c r="D195" s="241" t="s">
        <v>163</v>
      </c>
      <c r="E195" s="242" t="s">
        <v>1</v>
      </c>
      <c r="F195" s="243" t="s">
        <v>814</v>
      </c>
      <c r="G195" s="240"/>
      <c r="H195" s="244">
        <v>1.9059999999999999</v>
      </c>
      <c r="I195" s="245"/>
      <c r="J195" s="245"/>
      <c r="K195" s="240"/>
      <c r="L195" s="240"/>
      <c r="M195" s="246"/>
      <c r="N195" s="247"/>
      <c r="O195" s="248"/>
      <c r="P195" s="248"/>
      <c r="Q195" s="248"/>
      <c r="R195" s="248"/>
      <c r="S195" s="248"/>
      <c r="T195" s="248"/>
      <c r="U195" s="248"/>
      <c r="V195" s="248"/>
      <c r="W195" s="248"/>
      <c r="X195" s="249"/>
      <c r="Y195" s="12"/>
      <c r="Z195" s="12"/>
      <c r="AA195" s="12"/>
      <c r="AB195" s="12"/>
      <c r="AC195" s="12"/>
      <c r="AD195" s="12"/>
      <c r="AE195" s="12"/>
      <c r="AT195" s="250" t="s">
        <v>163</v>
      </c>
      <c r="AU195" s="250" t="s">
        <v>85</v>
      </c>
      <c r="AV195" s="12" t="s">
        <v>85</v>
      </c>
      <c r="AW195" s="12" t="s">
        <v>5</v>
      </c>
      <c r="AX195" s="12" t="s">
        <v>75</v>
      </c>
      <c r="AY195" s="250" t="s">
        <v>156</v>
      </c>
    </row>
    <row r="196" s="12" customFormat="1">
      <c r="A196" s="12"/>
      <c r="B196" s="239"/>
      <c r="C196" s="240"/>
      <c r="D196" s="241" t="s">
        <v>163</v>
      </c>
      <c r="E196" s="242" t="s">
        <v>1</v>
      </c>
      <c r="F196" s="243" t="s">
        <v>815</v>
      </c>
      <c r="G196" s="240"/>
      <c r="H196" s="244">
        <v>2.7229999999999999</v>
      </c>
      <c r="I196" s="245"/>
      <c r="J196" s="245"/>
      <c r="K196" s="240"/>
      <c r="L196" s="240"/>
      <c r="M196" s="246"/>
      <c r="N196" s="247"/>
      <c r="O196" s="248"/>
      <c r="P196" s="248"/>
      <c r="Q196" s="248"/>
      <c r="R196" s="248"/>
      <c r="S196" s="248"/>
      <c r="T196" s="248"/>
      <c r="U196" s="248"/>
      <c r="V196" s="248"/>
      <c r="W196" s="248"/>
      <c r="X196" s="249"/>
      <c r="Y196" s="12"/>
      <c r="Z196" s="12"/>
      <c r="AA196" s="12"/>
      <c r="AB196" s="12"/>
      <c r="AC196" s="12"/>
      <c r="AD196" s="12"/>
      <c r="AE196" s="12"/>
      <c r="AT196" s="250" t="s">
        <v>163</v>
      </c>
      <c r="AU196" s="250" t="s">
        <v>85</v>
      </c>
      <c r="AV196" s="12" t="s">
        <v>85</v>
      </c>
      <c r="AW196" s="12" t="s">
        <v>5</v>
      </c>
      <c r="AX196" s="12" t="s">
        <v>75</v>
      </c>
      <c r="AY196" s="250" t="s">
        <v>156</v>
      </c>
    </row>
    <row r="197" s="15" customFormat="1">
      <c r="A197" s="15"/>
      <c r="B197" s="289"/>
      <c r="C197" s="290"/>
      <c r="D197" s="241" t="s">
        <v>163</v>
      </c>
      <c r="E197" s="291" t="s">
        <v>1</v>
      </c>
      <c r="F197" s="292" t="s">
        <v>816</v>
      </c>
      <c r="G197" s="290"/>
      <c r="H197" s="291" t="s">
        <v>1</v>
      </c>
      <c r="I197" s="293"/>
      <c r="J197" s="293"/>
      <c r="K197" s="290"/>
      <c r="L197" s="290"/>
      <c r="M197" s="294"/>
      <c r="N197" s="295"/>
      <c r="O197" s="296"/>
      <c r="P197" s="296"/>
      <c r="Q197" s="296"/>
      <c r="R197" s="296"/>
      <c r="S197" s="296"/>
      <c r="T197" s="296"/>
      <c r="U197" s="296"/>
      <c r="V197" s="296"/>
      <c r="W197" s="296"/>
      <c r="X197" s="297"/>
      <c r="Y197" s="15"/>
      <c r="Z197" s="15"/>
      <c r="AA197" s="15"/>
      <c r="AB197" s="15"/>
      <c r="AC197" s="15"/>
      <c r="AD197" s="15"/>
      <c r="AE197" s="15"/>
      <c r="AT197" s="298" t="s">
        <v>163</v>
      </c>
      <c r="AU197" s="298" t="s">
        <v>85</v>
      </c>
      <c r="AV197" s="15" t="s">
        <v>83</v>
      </c>
      <c r="AW197" s="15" t="s">
        <v>5</v>
      </c>
      <c r="AX197" s="15" t="s">
        <v>75</v>
      </c>
      <c r="AY197" s="298" t="s">
        <v>156</v>
      </c>
    </row>
    <row r="198" s="12" customFormat="1">
      <c r="A198" s="12"/>
      <c r="B198" s="239"/>
      <c r="C198" s="240"/>
      <c r="D198" s="241" t="s">
        <v>163</v>
      </c>
      <c r="E198" s="242" t="s">
        <v>1</v>
      </c>
      <c r="F198" s="243" t="s">
        <v>817</v>
      </c>
      <c r="G198" s="240"/>
      <c r="H198" s="244">
        <v>2.431</v>
      </c>
      <c r="I198" s="245"/>
      <c r="J198" s="245"/>
      <c r="K198" s="240"/>
      <c r="L198" s="240"/>
      <c r="M198" s="246"/>
      <c r="N198" s="247"/>
      <c r="O198" s="248"/>
      <c r="P198" s="248"/>
      <c r="Q198" s="248"/>
      <c r="R198" s="248"/>
      <c r="S198" s="248"/>
      <c r="T198" s="248"/>
      <c r="U198" s="248"/>
      <c r="V198" s="248"/>
      <c r="W198" s="248"/>
      <c r="X198" s="249"/>
      <c r="Y198" s="12"/>
      <c r="Z198" s="12"/>
      <c r="AA198" s="12"/>
      <c r="AB198" s="12"/>
      <c r="AC198" s="12"/>
      <c r="AD198" s="12"/>
      <c r="AE198" s="12"/>
      <c r="AT198" s="250" t="s">
        <v>163</v>
      </c>
      <c r="AU198" s="250" t="s">
        <v>85</v>
      </c>
      <c r="AV198" s="12" t="s">
        <v>85</v>
      </c>
      <c r="AW198" s="12" t="s">
        <v>5</v>
      </c>
      <c r="AX198" s="12" t="s">
        <v>75</v>
      </c>
      <c r="AY198" s="250" t="s">
        <v>156</v>
      </c>
    </row>
    <row r="199" s="12" customFormat="1">
      <c r="A199" s="12"/>
      <c r="B199" s="239"/>
      <c r="C199" s="240"/>
      <c r="D199" s="241" t="s">
        <v>163</v>
      </c>
      <c r="E199" s="242" t="s">
        <v>1</v>
      </c>
      <c r="F199" s="243" t="s">
        <v>818</v>
      </c>
      <c r="G199" s="240"/>
      <c r="H199" s="244">
        <v>2.145</v>
      </c>
      <c r="I199" s="245"/>
      <c r="J199" s="245"/>
      <c r="K199" s="240"/>
      <c r="L199" s="240"/>
      <c r="M199" s="246"/>
      <c r="N199" s="247"/>
      <c r="O199" s="248"/>
      <c r="P199" s="248"/>
      <c r="Q199" s="248"/>
      <c r="R199" s="248"/>
      <c r="S199" s="248"/>
      <c r="T199" s="248"/>
      <c r="U199" s="248"/>
      <c r="V199" s="248"/>
      <c r="W199" s="248"/>
      <c r="X199" s="249"/>
      <c r="Y199" s="12"/>
      <c r="Z199" s="12"/>
      <c r="AA199" s="12"/>
      <c r="AB199" s="12"/>
      <c r="AC199" s="12"/>
      <c r="AD199" s="12"/>
      <c r="AE199" s="12"/>
      <c r="AT199" s="250" t="s">
        <v>163</v>
      </c>
      <c r="AU199" s="250" t="s">
        <v>85</v>
      </c>
      <c r="AV199" s="12" t="s">
        <v>85</v>
      </c>
      <c r="AW199" s="12" t="s">
        <v>5</v>
      </c>
      <c r="AX199" s="12" t="s">
        <v>75</v>
      </c>
      <c r="AY199" s="250" t="s">
        <v>156</v>
      </c>
    </row>
    <row r="200" s="12" customFormat="1">
      <c r="A200" s="12"/>
      <c r="B200" s="239"/>
      <c r="C200" s="240"/>
      <c r="D200" s="241" t="s">
        <v>163</v>
      </c>
      <c r="E200" s="242" t="s">
        <v>1</v>
      </c>
      <c r="F200" s="243" t="s">
        <v>819</v>
      </c>
      <c r="G200" s="240"/>
      <c r="H200" s="244">
        <v>1.353</v>
      </c>
      <c r="I200" s="245"/>
      <c r="J200" s="245"/>
      <c r="K200" s="240"/>
      <c r="L200" s="240"/>
      <c r="M200" s="246"/>
      <c r="N200" s="247"/>
      <c r="O200" s="248"/>
      <c r="P200" s="248"/>
      <c r="Q200" s="248"/>
      <c r="R200" s="248"/>
      <c r="S200" s="248"/>
      <c r="T200" s="248"/>
      <c r="U200" s="248"/>
      <c r="V200" s="248"/>
      <c r="W200" s="248"/>
      <c r="X200" s="249"/>
      <c r="Y200" s="12"/>
      <c r="Z200" s="12"/>
      <c r="AA200" s="12"/>
      <c r="AB200" s="12"/>
      <c r="AC200" s="12"/>
      <c r="AD200" s="12"/>
      <c r="AE200" s="12"/>
      <c r="AT200" s="250" t="s">
        <v>163</v>
      </c>
      <c r="AU200" s="250" t="s">
        <v>85</v>
      </c>
      <c r="AV200" s="12" t="s">
        <v>85</v>
      </c>
      <c r="AW200" s="12" t="s">
        <v>5</v>
      </c>
      <c r="AX200" s="12" t="s">
        <v>75</v>
      </c>
      <c r="AY200" s="250" t="s">
        <v>156</v>
      </c>
    </row>
    <row r="201" s="15" customFormat="1">
      <c r="A201" s="15"/>
      <c r="B201" s="289"/>
      <c r="C201" s="290"/>
      <c r="D201" s="241" t="s">
        <v>163</v>
      </c>
      <c r="E201" s="291" t="s">
        <v>1</v>
      </c>
      <c r="F201" s="292" t="s">
        <v>820</v>
      </c>
      <c r="G201" s="290"/>
      <c r="H201" s="291" t="s">
        <v>1</v>
      </c>
      <c r="I201" s="293"/>
      <c r="J201" s="293"/>
      <c r="K201" s="290"/>
      <c r="L201" s="290"/>
      <c r="M201" s="294"/>
      <c r="N201" s="295"/>
      <c r="O201" s="296"/>
      <c r="P201" s="296"/>
      <c r="Q201" s="296"/>
      <c r="R201" s="296"/>
      <c r="S201" s="296"/>
      <c r="T201" s="296"/>
      <c r="U201" s="296"/>
      <c r="V201" s="296"/>
      <c r="W201" s="296"/>
      <c r="X201" s="297"/>
      <c r="Y201" s="15"/>
      <c r="Z201" s="15"/>
      <c r="AA201" s="15"/>
      <c r="AB201" s="15"/>
      <c r="AC201" s="15"/>
      <c r="AD201" s="15"/>
      <c r="AE201" s="15"/>
      <c r="AT201" s="298" t="s">
        <v>163</v>
      </c>
      <c r="AU201" s="298" t="s">
        <v>85</v>
      </c>
      <c r="AV201" s="15" t="s">
        <v>83</v>
      </c>
      <c r="AW201" s="15" t="s">
        <v>5</v>
      </c>
      <c r="AX201" s="15" t="s">
        <v>75</v>
      </c>
      <c r="AY201" s="298" t="s">
        <v>156</v>
      </c>
    </row>
    <row r="202" s="12" customFormat="1">
      <c r="A202" s="12"/>
      <c r="B202" s="239"/>
      <c r="C202" s="240"/>
      <c r="D202" s="241" t="s">
        <v>163</v>
      </c>
      <c r="E202" s="242" t="s">
        <v>1</v>
      </c>
      <c r="F202" s="243" t="s">
        <v>821</v>
      </c>
      <c r="G202" s="240"/>
      <c r="H202" s="244">
        <v>2.3690000000000002</v>
      </c>
      <c r="I202" s="245"/>
      <c r="J202" s="245"/>
      <c r="K202" s="240"/>
      <c r="L202" s="240"/>
      <c r="M202" s="246"/>
      <c r="N202" s="247"/>
      <c r="O202" s="248"/>
      <c r="P202" s="248"/>
      <c r="Q202" s="248"/>
      <c r="R202" s="248"/>
      <c r="S202" s="248"/>
      <c r="T202" s="248"/>
      <c r="U202" s="248"/>
      <c r="V202" s="248"/>
      <c r="W202" s="248"/>
      <c r="X202" s="249"/>
      <c r="Y202" s="12"/>
      <c r="Z202" s="12"/>
      <c r="AA202" s="12"/>
      <c r="AB202" s="12"/>
      <c r="AC202" s="12"/>
      <c r="AD202" s="12"/>
      <c r="AE202" s="12"/>
      <c r="AT202" s="250" t="s">
        <v>163</v>
      </c>
      <c r="AU202" s="250" t="s">
        <v>85</v>
      </c>
      <c r="AV202" s="12" t="s">
        <v>85</v>
      </c>
      <c r="AW202" s="12" t="s">
        <v>5</v>
      </c>
      <c r="AX202" s="12" t="s">
        <v>75</v>
      </c>
      <c r="AY202" s="250" t="s">
        <v>156</v>
      </c>
    </row>
    <row r="203" s="12" customFormat="1">
      <c r="A203" s="12"/>
      <c r="B203" s="239"/>
      <c r="C203" s="240"/>
      <c r="D203" s="241" t="s">
        <v>163</v>
      </c>
      <c r="E203" s="242" t="s">
        <v>1</v>
      </c>
      <c r="F203" s="243" t="s">
        <v>822</v>
      </c>
      <c r="G203" s="240"/>
      <c r="H203" s="244">
        <v>2.6899999999999999</v>
      </c>
      <c r="I203" s="245"/>
      <c r="J203" s="245"/>
      <c r="K203" s="240"/>
      <c r="L203" s="240"/>
      <c r="M203" s="246"/>
      <c r="N203" s="247"/>
      <c r="O203" s="248"/>
      <c r="P203" s="248"/>
      <c r="Q203" s="248"/>
      <c r="R203" s="248"/>
      <c r="S203" s="248"/>
      <c r="T203" s="248"/>
      <c r="U203" s="248"/>
      <c r="V203" s="248"/>
      <c r="W203" s="248"/>
      <c r="X203" s="249"/>
      <c r="Y203" s="12"/>
      <c r="Z203" s="12"/>
      <c r="AA203" s="12"/>
      <c r="AB203" s="12"/>
      <c r="AC203" s="12"/>
      <c r="AD203" s="12"/>
      <c r="AE203" s="12"/>
      <c r="AT203" s="250" t="s">
        <v>163</v>
      </c>
      <c r="AU203" s="250" t="s">
        <v>85</v>
      </c>
      <c r="AV203" s="12" t="s">
        <v>85</v>
      </c>
      <c r="AW203" s="12" t="s">
        <v>5</v>
      </c>
      <c r="AX203" s="12" t="s">
        <v>75</v>
      </c>
      <c r="AY203" s="250" t="s">
        <v>156</v>
      </c>
    </row>
    <row r="204" s="15" customFormat="1">
      <c r="A204" s="15"/>
      <c r="B204" s="289"/>
      <c r="C204" s="290"/>
      <c r="D204" s="241" t="s">
        <v>163</v>
      </c>
      <c r="E204" s="291" t="s">
        <v>1</v>
      </c>
      <c r="F204" s="292" t="s">
        <v>823</v>
      </c>
      <c r="G204" s="290"/>
      <c r="H204" s="291" t="s">
        <v>1</v>
      </c>
      <c r="I204" s="293"/>
      <c r="J204" s="293"/>
      <c r="K204" s="290"/>
      <c r="L204" s="290"/>
      <c r="M204" s="294"/>
      <c r="N204" s="295"/>
      <c r="O204" s="296"/>
      <c r="P204" s="296"/>
      <c r="Q204" s="296"/>
      <c r="R204" s="296"/>
      <c r="S204" s="296"/>
      <c r="T204" s="296"/>
      <c r="U204" s="296"/>
      <c r="V204" s="296"/>
      <c r="W204" s="296"/>
      <c r="X204" s="297"/>
      <c r="Y204" s="15"/>
      <c r="Z204" s="15"/>
      <c r="AA204" s="15"/>
      <c r="AB204" s="15"/>
      <c r="AC204" s="15"/>
      <c r="AD204" s="15"/>
      <c r="AE204" s="15"/>
      <c r="AT204" s="298" t="s">
        <v>163</v>
      </c>
      <c r="AU204" s="298" t="s">
        <v>85</v>
      </c>
      <c r="AV204" s="15" t="s">
        <v>83</v>
      </c>
      <c r="AW204" s="15" t="s">
        <v>5</v>
      </c>
      <c r="AX204" s="15" t="s">
        <v>75</v>
      </c>
      <c r="AY204" s="298" t="s">
        <v>156</v>
      </c>
    </row>
    <row r="205" s="12" customFormat="1">
      <c r="A205" s="12"/>
      <c r="B205" s="239"/>
      <c r="C205" s="240"/>
      <c r="D205" s="241" t="s">
        <v>163</v>
      </c>
      <c r="E205" s="242" t="s">
        <v>1</v>
      </c>
      <c r="F205" s="243" t="s">
        <v>824</v>
      </c>
      <c r="G205" s="240"/>
      <c r="H205" s="244">
        <v>3.2639999999999998</v>
      </c>
      <c r="I205" s="245"/>
      <c r="J205" s="245"/>
      <c r="K205" s="240"/>
      <c r="L205" s="240"/>
      <c r="M205" s="246"/>
      <c r="N205" s="247"/>
      <c r="O205" s="248"/>
      <c r="P205" s="248"/>
      <c r="Q205" s="248"/>
      <c r="R205" s="248"/>
      <c r="S205" s="248"/>
      <c r="T205" s="248"/>
      <c r="U205" s="248"/>
      <c r="V205" s="248"/>
      <c r="W205" s="248"/>
      <c r="X205" s="249"/>
      <c r="Y205" s="12"/>
      <c r="Z205" s="12"/>
      <c r="AA205" s="12"/>
      <c r="AB205" s="12"/>
      <c r="AC205" s="12"/>
      <c r="AD205" s="12"/>
      <c r="AE205" s="12"/>
      <c r="AT205" s="250" t="s">
        <v>163</v>
      </c>
      <c r="AU205" s="250" t="s">
        <v>85</v>
      </c>
      <c r="AV205" s="12" t="s">
        <v>85</v>
      </c>
      <c r="AW205" s="12" t="s">
        <v>5</v>
      </c>
      <c r="AX205" s="12" t="s">
        <v>75</v>
      </c>
      <c r="AY205" s="250" t="s">
        <v>156</v>
      </c>
    </row>
    <row r="206" s="15" customFormat="1">
      <c r="A206" s="15"/>
      <c r="B206" s="289"/>
      <c r="C206" s="290"/>
      <c r="D206" s="241" t="s">
        <v>163</v>
      </c>
      <c r="E206" s="291" t="s">
        <v>1</v>
      </c>
      <c r="F206" s="292" t="s">
        <v>825</v>
      </c>
      <c r="G206" s="290"/>
      <c r="H206" s="291" t="s">
        <v>1</v>
      </c>
      <c r="I206" s="293"/>
      <c r="J206" s="293"/>
      <c r="K206" s="290"/>
      <c r="L206" s="290"/>
      <c r="M206" s="294"/>
      <c r="N206" s="295"/>
      <c r="O206" s="296"/>
      <c r="P206" s="296"/>
      <c r="Q206" s="296"/>
      <c r="R206" s="296"/>
      <c r="S206" s="296"/>
      <c r="T206" s="296"/>
      <c r="U206" s="296"/>
      <c r="V206" s="296"/>
      <c r="W206" s="296"/>
      <c r="X206" s="297"/>
      <c r="Y206" s="15"/>
      <c r="Z206" s="15"/>
      <c r="AA206" s="15"/>
      <c r="AB206" s="15"/>
      <c r="AC206" s="15"/>
      <c r="AD206" s="15"/>
      <c r="AE206" s="15"/>
      <c r="AT206" s="298" t="s">
        <v>163</v>
      </c>
      <c r="AU206" s="298" t="s">
        <v>85</v>
      </c>
      <c r="AV206" s="15" t="s">
        <v>83</v>
      </c>
      <c r="AW206" s="15" t="s">
        <v>5</v>
      </c>
      <c r="AX206" s="15" t="s">
        <v>75</v>
      </c>
      <c r="AY206" s="298" t="s">
        <v>156</v>
      </c>
    </row>
    <row r="207" s="12" customFormat="1">
      <c r="A207" s="12"/>
      <c r="B207" s="239"/>
      <c r="C207" s="240"/>
      <c r="D207" s="241" t="s">
        <v>163</v>
      </c>
      <c r="E207" s="242" t="s">
        <v>1</v>
      </c>
      <c r="F207" s="243" t="s">
        <v>826</v>
      </c>
      <c r="G207" s="240"/>
      <c r="H207" s="244">
        <v>6.4779999999999998</v>
      </c>
      <c r="I207" s="245"/>
      <c r="J207" s="245"/>
      <c r="K207" s="240"/>
      <c r="L207" s="240"/>
      <c r="M207" s="246"/>
      <c r="N207" s="247"/>
      <c r="O207" s="248"/>
      <c r="P207" s="248"/>
      <c r="Q207" s="248"/>
      <c r="R207" s="248"/>
      <c r="S207" s="248"/>
      <c r="T207" s="248"/>
      <c r="U207" s="248"/>
      <c r="V207" s="248"/>
      <c r="W207" s="248"/>
      <c r="X207" s="249"/>
      <c r="Y207" s="12"/>
      <c r="Z207" s="12"/>
      <c r="AA207" s="12"/>
      <c r="AB207" s="12"/>
      <c r="AC207" s="12"/>
      <c r="AD207" s="12"/>
      <c r="AE207" s="12"/>
      <c r="AT207" s="250" t="s">
        <v>163</v>
      </c>
      <c r="AU207" s="250" t="s">
        <v>85</v>
      </c>
      <c r="AV207" s="12" t="s">
        <v>85</v>
      </c>
      <c r="AW207" s="12" t="s">
        <v>5</v>
      </c>
      <c r="AX207" s="12" t="s">
        <v>75</v>
      </c>
      <c r="AY207" s="250" t="s">
        <v>156</v>
      </c>
    </row>
    <row r="208" s="15" customFormat="1">
      <c r="A208" s="15"/>
      <c r="B208" s="289"/>
      <c r="C208" s="290"/>
      <c r="D208" s="241" t="s">
        <v>163</v>
      </c>
      <c r="E208" s="291" t="s">
        <v>1</v>
      </c>
      <c r="F208" s="292" t="s">
        <v>827</v>
      </c>
      <c r="G208" s="290"/>
      <c r="H208" s="291" t="s">
        <v>1</v>
      </c>
      <c r="I208" s="293"/>
      <c r="J208" s="293"/>
      <c r="K208" s="290"/>
      <c r="L208" s="290"/>
      <c r="M208" s="294"/>
      <c r="N208" s="295"/>
      <c r="O208" s="296"/>
      <c r="P208" s="296"/>
      <c r="Q208" s="296"/>
      <c r="R208" s="296"/>
      <c r="S208" s="296"/>
      <c r="T208" s="296"/>
      <c r="U208" s="296"/>
      <c r="V208" s="296"/>
      <c r="W208" s="296"/>
      <c r="X208" s="297"/>
      <c r="Y208" s="15"/>
      <c r="Z208" s="15"/>
      <c r="AA208" s="15"/>
      <c r="AB208" s="15"/>
      <c r="AC208" s="15"/>
      <c r="AD208" s="15"/>
      <c r="AE208" s="15"/>
      <c r="AT208" s="298" t="s">
        <v>163</v>
      </c>
      <c r="AU208" s="298" t="s">
        <v>85</v>
      </c>
      <c r="AV208" s="15" t="s">
        <v>83</v>
      </c>
      <c r="AW208" s="15" t="s">
        <v>5</v>
      </c>
      <c r="AX208" s="15" t="s">
        <v>75</v>
      </c>
      <c r="AY208" s="298" t="s">
        <v>156</v>
      </c>
    </row>
    <row r="209" s="12" customFormat="1">
      <c r="A209" s="12"/>
      <c r="B209" s="239"/>
      <c r="C209" s="240"/>
      <c r="D209" s="241" t="s">
        <v>163</v>
      </c>
      <c r="E209" s="242" t="s">
        <v>1</v>
      </c>
      <c r="F209" s="243" t="s">
        <v>828</v>
      </c>
      <c r="G209" s="240"/>
      <c r="H209" s="244">
        <v>7.1470000000000002</v>
      </c>
      <c r="I209" s="245"/>
      <c r="J209" s="245"/>
      <c r="K209" s="240"/>
      <c r="L209" s="240"/>
      <c r="M209" s="246"/>
      <c r="N209" s="247"/>
      <c r="O209" s="248"/>
      <c r="P209" s="248"/>
      <c r="Q209" s="248"/>
      <c r="R209" s="248"/>
      <c r="S209" s="248"/>
      <c r="T209" s="248"/>
      <c r="U209" s="248"/>
      <c r="V209" s="248"/>
      <c r="W209" s="248"/>
      <c r="X209" s="249"/>
      <c r="Y209" s="12"/>
      <c r="Z209" s="12"/>
      <c r="AA209" s="12"/>
      <c r="AB209" s="12"/>
      <c r="AC209" s="12"/>
      <c r="AD209" s="12"/>
      <c r="AE209" s="12"/>
      <c r="AT209" s="250" t="s">
        <v>163</v>
      </c>
      <c r="AU209" s="250" t="s">
        <v>85</v>
      </c>
      <c r="AV209" s="12" t="s">
        <v>85</v>
      </c>
      <c r="AW209" s="12" t="s">
        <v>5</v>
      </c>
      <c r="AX209" s="12" t="s">
        <v>75</v>
      </c>
      <c r="AY209" s="250" t="s">
        <v>156</v>
      </c>
    </row>
    <row r="210" s="12" customFormat="1">
      <c r="A210" s="12"/>
      <c r="B210" s="239"/>
      <c r="C210" s="240"/>
      <c r="D210" s="241" t="s">
        <v>163</v>
      </c>
      <c r="E210" s="242" t="s">
        <v>1</v>
      </c>
      <c r="F210" s="243" t="s">
        <v>829</v>
      </c>
      <c r="G210" s="240"/>
      <c r="H210" s="244">
        <v>7.2039999999999997</v>
      </c>
      <c r="I210" s="245"/>
      <c r="J210" s="245"/>
      <c r="K210" s="240"/>
      <c r="L210" s="240"/>
      <c r="M210" s="246"/>
      <c r="N210" s="247"/>
      <c r="O210" s="248"/>
      <c r="P210" s="248"/>
      <c r="Q210" s="248"/>
      <c r="R210" s="248"/>
      <c r="S210" s="248"/>
      <c r="T210" s="248"/>
      <c r="U210" s="248"/>
      <c r="V210" s="248"/>
      <c r="W210" s="248"/>
      <c r="X210" s="249"/>
      <c r="Y210" s="12"/>
      <c r="Z210" s="12"/>
      <c r="AA210" s="12"/>
      <c r="AB210" s="12"/>
      <c r="AC210" s="12"/>
      <c r="AD210" s="12"/>
      <c r="AE210" s="12"/>
      <c r="AT210" s="250" t="s">
        <v>163</v>
      </c>
      <c r="AU210" s="250" t="s">
        <v>85</v>
      </c>
      <c r="AV210" s="12" t="s">
        <v>85</v>
      </c>
      <c r="AW210" s="12" t="s">
        <v>5</v>
      </c>
      <c r="AX210" s="12" t="s">
        <v>75</v>
      </c>
      <c r="AY210" s="250" t="s">
        <v>156</v>
      </c>
    </row>
    <row r="211" s="12" customFormat="1">
      <c r="A211" s="12"/>
      <c r="B211" s="239"/>
      <c r="C211" s="240"/>
      <c r="D211" s="241" t="s">
        <v>163</v>
      </c>
      <c r="E211" s="242" t="s">
        <v>1</v>
      </c>
      <c r="F211" s="243" t="s">
        <v>830</v>
      </c>
      <c r="G211" s="240"/>
      <c r="H211" s="244">
        <v>1.518</v>
      </c>
      <c r="I211" s="245"/>
      <c r="J211" s="245"/>
      <c r="K211" s="240"/>
      <c r="L211" s="240"/>
      <c r="M211" s="246"/>
      <c r="N211" s="247"/>
      <c r="O211" s="248"/>
      <c r="P211" s="248"/>
      <c r="Q211" s="248"/>
      <c r="R211" s="248"/>
      <c r="S211" s="248"/>
      <c r="T211" s="248"/>
      <c r="U211" s="248"/>
      <c r="V211" s="248"/>
      <c r="W211" s="248"/>
      <c r="X211" s="249"/>
      <c r="Y211" s="12"/>
      <c r="Z211" s="12"/>
      <c r="AA211" s="12"/>
      <c r="AB211" s="12"/>
      <c r="AC211" s="12"/>
      <c r="AD211" s="12"/>
      <c r="AE211" s="12"/>
      <c r="AT211" s="250" t="s">
        <v>163</v>
      </c>
      <c r="AU211" s="250" t="s">
        <v>85</v>
      </c>
      <c r="AV211" s="12" t="s">
        <v>85</v>
      </c>
      <c r="AW211" s="12" t="s">
        <v>5</v>
      </c>
      <c r="AX211" s="12" t="s">
        <v>75</v>
      </c>
      <c r="AY211" s="250" t="s">
        <v>156</v>
      </c>
    </row>
    <row r="212" s="14" customFormat="1">
      <c r="A212" s="14"/>
      <c r="B212" s="278"/>
      <c r="C212" s="279"/>
      <c r="D212" s="241" t="s">
        <v>163</v>
      </c>
      <c r="E212" s="280" t="s">
        <v>1</v>
      </c>
      <c r="F212" s="281" t="s">
        <v>741</v>
      </c>
      <c r="G212" s="279"/>
      <c r="H212" s="282">
        <v>49.771000000000001</v>
      </c>
      <c r="I212" s="283"/>
      <c r="J212" s="283"/>
      <c r="K212" s="279"/>
      <c r="L212" s="279"/>
      <c r="M212" s="284"/>
      <c r="N212" s="285"/>
      <c r="O212" s="286"/>
      <c r="P212" s="286"/>
      <c r="Q212" s="286"/>
      <c r="R212" s="286"/>
      <c r="S212" s="286"/>
      <c r="T212" s="286"/>
      <c r="U212" s="286"/>
      <c r="V212" s="286"/>
      <c r="W212" s="286"/>
      <c r="X212" s="287"/>
      <c r="Y212" s="14"/>
      <c r="Z212" s="14"/>
      <c r="AA212" s="14"/>
      <c r="AB212" s="14"/>
      <c r="AC212" s="14"/>
      <c r="AD212" s="14"/>
      <c r="AE212" s="14"/>
      <c r="AT212" s="288" t="s">
        <v>163</v>
      </c>
      <c r="AU212" s="288" t="s">
        <v>85</v>
      </c>
      <c r="AV212" s="14" t="s">
        <v>173</v>
      </c>
      <c r="AW212" s="14" t="s">
        <v>5</v>
      </c>
      <c r="AX212" s="14" t="s">
        <v>83</v>
      </c>
      <c r="AY212" s="288" t="s">
        <v>156</v>
      </c>
    </row>
    <row r="213" s="2" customFormat="1" ht="24.15" customHeight="1">
      <c r="A213" s="39"/>
      <c r="B213" s="40"/>
      <c r="C213" s="225" t="s">
        <v>201</v>
      </c>
      <c r="D213" s="225" t="s">
        <v>157</v>
      </c>
      <c r="E213" s="226" t="s">
        <v>831</v>
      </c>
      <c r="F213" s="227" t="s">
        <v>832</v>
      </c>
      <c r="G213" s="228" t="s">
        <v>197</v>
      </c>
      <c r="H213" s="229">
        <v>68.799000000000007</v>
      </c>
      <c r="I213" s="230"/>
      <c r="J213" s="230"/>
      <c r="K213" s="231">
        <f>ROUND(P213*H213,2)</f>
        <v>0</v>
      </c>
      <c r="L213" s="227" t="s">
        <v>198</v>
      </c>
      <c r="M213" s="45"/>
      <c r="N213" s="232" t="s">
        <v>1</v>
      </c>
      <c r="O213" s="233" t="s">
        <v>38</v>
      </c>
      <c r="P213" s="234">
        <f>I213+J213</f>
        <v>0</v>
      </c>
      <c r="Q213" s="234">
        <f>ROUND(I213*H213,2)</f>
        <v>0</v>
      </c>
      <c r="R213" s="234">
        <f>ROUND(J213*H213,2)</f>
        <v>0</v>
      </c>
      <c r="S213" s="92"/>
      <c r="T213" s="235">
        <f>S213*H213</f>
        <v>0</v>
      </c>
      <c r="U213" s="235">
        <v>0</v>
      </c>
      <c r="V213" s="235">
        <f>U213*H213</f>
        <v>0</v>
      </c>
      <c r="W213" s="235">
        <v>0</v>
      </c>
      <c r="X213" s="236">
        <f>W213*H213</f>
        <v>0</v>
      </c>
      <c r="Y213" s="39"/>
      <c r="Z213" s="39"/>
      <c r="AA213" s="39"/>
      <c r="AB213" s="39"/>
      <c r="AC213" s="39"/>
      <c r="AD213" s="39"/>
      <c r="AE213" s="39"/>
      <c r="AR213" s="237" t="s">
        <v>173</v>
      </c>
      <c r="AT213" s="237" t="s">
        <v>157</v>
      </c>
      <c r="AU213" s="237" t="s">
        <v>85</v>
      </c>
      <c r="AY213" s="18" t="s">
        <v>156</v>
      </c>
      <c r="BE213" s="238">
        <f>IF(O213="základní",K213,0)</f>
        <v>0</v>
      </c>
      <c r="BF213" s="238">
        <f>IF(O213="snížená",K213,0)</f>
        <v>0</v>
      </c>
      <c r="BG213" s="238">
        <f>IF(O213="zákl. přenesená",K213,0)</f>
        <v>0</v>
      </c>
      <c r="BH213" s="238">
        <f>IF(O213="sníž. přenesená",K213,0)</f>
        <v>0</v>
      </c>
      <c r="BI213" s="238">
        <f>IF(O213="nulová",K213,0)</f>
        <v>0</v>
      </c>
      <c r="BJ213" s="18" t="s">
        <v>83</v>
      </c>
      <c r="BK213" s="238">
        <f>ROUND(P213*H213,2)</f>
        <v>0</v>
      </c>
      <c r="BL213" s="18" t="s">
        <v>173</v>
      </c>
      <c r="BM213" s="237" t="s">
        <v>833</v>
      </c>
    </row>
    <row r="214" s="15" customFormat="1">
      <c r="A214" s="15"/>
      <c r="B214" s="289"/>
      <c r="C214" s="290"/>
      <c r="D214" s="241" t="s">
        <v>163</v>
      </c>
      <c r="E214" s="291" t="s">
        <v>1</v>
      </c>
      <c r="F214" s="292" t="s">
        <v>834</v>
      </c>
      <c r="G214" s="290"/>
      <c r="H214" s="291" t="s">
        <v>1</v>
      </c>
      <c r="I214" s="293"/>
      <c r="J214" s="293"/>
      <c r="K214" s="290"/>
      <c r="L214" s="290"/>
      <c r="M214" s="294"/>
      <c r="N214" s="295"/>
      <c r="O214" s="296"/>
      <c r="P214" s="296"/>
      <c r="Q214" s="296"/>
      <c r="R214" s="296"/>
      <c r="S214" s="296"/>
      <c r="T214" s="296"/>
      <c r="U214" s="296"/>
      <c r="V214" s="296"/>
      <c r="W214" s="296"/>
      <c r="X214" s="297"/>
      <c r="Y214" s="15"/>
      <c r="Z214" s="15"/>
      <c r="AA214" s="15"/>
      <c r="AB214" s="15"/>
      <c r="AC214" s="15"/>
      <c r="AD214" s="15"/>
      <c r="AE214" s="15"/>
      <c r="AT214" s="298" t="s">
        <v>163</v>
      </c>
      <c r="AU214" s="298" t="s">
        <v>85</v>
      </c>
      <c r="AV214" s="15" t="s">
        <v>83</v>
      </c>
      <c r="AW214" s="15" t="s">
        <v>5</v>
      </c>
      <c r="AX214" s="15" t="s">
        <v>75</v>
      </c>
      <c r="AY214" s="298" t="s">
        <v>156</v>
      </c>
    </row>
    <row r="215" s="12" customFormat="1">
      <c r="A215" s="12"/>
      <c r="B215" s="239"/>
      <c r="C215" s="240"/>
      <c r="D215" s="241" t="s">
        <v>163</v>
      </c>
      <c r="E215" s="242" t="s">
        <v>1</v>
      </c>
      <c r="F215" s="243" t="s">
        <v>835</v>
      </c>
      <c r="G215" s="240"/>
      <c r="H215" s="244">
        <v>1.206</v>
      </c>
      <c r="I215" s="245"/>
      <c r="J215" s="245"/>
      <c r="K215" s="240"/>
      <c r="L215" s="240"/>
      <c r="M215" s="246"/>
      <c r="N215" s="247"/>
      <c r="O215" s="248"/>
      <c r="P215" s="248"/>
      <c r="Q215" s="248"/>
      <c r="R215" s="248"/>
      <c r="S215" s="248"/>
      <c r="T215" s="248"/>
      <c r="U215" s="248"/>
      <c r="V215" s="248"/>
      <c r="W215" s="248"/>
      <c r="X215" s="249"/>
      <c r="Y215" s="12"/>
      <c r="Z215" s="12"/>
      <c r="AA215" s="12"/>
      <c r="AB215" s="12"/>
      <c r="AC215" s="12"/>
      <c r="AD215" s="12"/>
      <c r="AE215" s="12"/>
      <c r="AT215" s="250" t="s">
        <v>163</v>
      </c>
      <c r="AU215" s="250" t="s">
        <v>85</v>
      </c>
      <c r="AV215" s="12" t="s">
        <v>85</v>
      </c>
      <c r="AW215" s="12" t="s">
        <v>5</v>
      </c>
      <c r="AX215" s="12" t="s">
        <v>75</v>
      </c>
      <c r="AY215" s="250" t="s">
        <v>156</v>
      </c>
    </row>
    <row r="216" s="12" customFormat="1">
      <c r="A216" s="12"/>
      <c r="B216" s="239"/>
      <c r="C216" s="240"/>
      <c r="D216" s="241" t="s">
        <v>163</v>
      </c>
      <c r="E216" s="242" t="s">
        <v>1</v>
      </c>
      <c r="F216" s="243" t="s">
        <v>836</v>
      </c>
      <c r="G216" s="240"/>
      <c r="H216" s="244">
        <v>2.4900000000000002</v>
      </c>
      <c r="I216" s="245"/>
      <c r="J216" s="245"/>
      <c r="K216" s="240"/>
      <c r="L216" s="240"/>
      <c r="M216" s="246"/>
      <c r="N216" s="247"/>
      <c r="O216" s="248"/>
      <c r="P216" s="248"/>
      <c r="Q216" s="248"/>
      <c r="R216" s="248"/>
      <c r="S216" s="248"/>
      <c r="T216" s="248"/>
      <c r="U216" s="248"/>
      <c r="V216" s="248"/>
      <c r="W216" s="248"/>
      <c r="X216" s="249"/>
      <c r="Y216" s="12"/>
      <c r="Z216" s="12"/>
      <c r="AA216" s="12"/>
      <c r="AB216" s="12"/>
      <c r="AC216" s="12"/>
      <c r="AD216" s="12"/>
      <c r="AE216" s="12"/>
      <c r="AT216" s="250" t="s">
        <v>163</v>
      </c>
      <c r="AU216" s="250" t="s">
        <v>85</v>
      </c>
      <c r="AV216" s="12" t="s">
        <v>85</v>
      </c>
      <c r="AW216" s="12" t="s">
        <v>5</v>
      </c>
      <c r="AX216" s="12" t="s">
        <v>75</v>
      </c>
      <c r="AY216" s="250" t="s">
        <v>156</v>
      </c>
    </row>
    <row r="217" s="12" customFormat="1">
      <c r="A217" s="12"/>
      <c r="B217" s="239"/>
      <c r="C217" s="240"/>
      <c r="D217" s="241" t="s">
        <v>163</v>
      </c>
      <c r="E217" s="242" t="s">
        <v>1</v>
      </c>
      <c r="F217" s="243" t="s">
        <v>837</v>
      </c>
      <c r="G217" s="240"/>
      <c r="H217" s="244">
        <v>1.49</v>
      </c>
      <c r="I217" s="245"/>
      <c r="J217" s="245"/>
      <c r="K217" s="240"/>
      <c r="L217" s="240"/>
      <c r="M217" s="246"/>
      <c r="N217" s="247"/>
      <c r="O217" s="248"/>
      <c r="P217" s="248"/>
      <c r="Q217" s="248"/>
      <c r="R217" s="248"/>
      <c r="S217" s="248"/>
      <c r="T217" s="248"/>
      <c r="U217" s="248"/>
      <c r="V217" s="248"/>
      <c r="W217" s="248"/>
      <c r="X217" s="249"/>
      <c r="Y217" s="12"/>
      <c r="Z217" s="12"/>
      <c r="AA217" s="12"/>
      <c r="AB217" s="12"/>
      <c r="AC217" s="12"/>
      <c r="AD217" s="12"/>
      <c r="AE217" s="12"/>
      <c r="AT217" s="250" t="s">
        <v>163</v>
      </c>
      <c r="AU217" s="250" t="s">
        <v>85</v>
      </c>
      <c r="AV217" s="12" t="s">
        <v>85</v>
      </c>
      <c r="AW217" s="12" t="s">
        <v>5</v>
      </c>
      <c r="AX217" s="12" t="s">
        <v>75</v>
      </c>
      <c r="AY217" s="250" t="s">
        <v>156</v>
      </c>
    </row>
    <row r="218" s="12" customFormat="1">
      <c r="A218" s="12"/>
      <c r="B218" s="239"/>
      <c r="C218" s="240"/>
      <c r="D218" s="241" t="s">
        <v>163</v>
      </c>
      <c r="E218" s="242" t="s">
        <v>1</v>
      </c>
      <c r="F218" s="243" t="s">
        <v>838</v>
      </c>
      <c r="G218" s="240"/>
      <c r="H218" s="244">
        <v>2.3900000000000001</v>
      </c>
      <c r="I218" s="245"/>
      <c r="J218" s="245"/>
      <c r="K218" s="240"/>
      <c r="L218" s="240"/>
      <c r="M218" s="246"/>
      <c r="N218" s="247"/>
      <c r="O218" s="248"/>
      <c r="P218" s="248"/>
      <c r="Q218" s="248"/>
      <c r="R218" s="248"/>
      <c r="S218" s="248"/>
      <c r="T218" s="248"/>
      <c r="U218" s="248"/>
      <c r="V218" s="248"/>
      <c r="W218" s="248"/>
      <c r="X218" s="249"/>
      <c r="Y218" s="12"/>
      <c r="Z218" s="12"/>
      <c r="AA218" s="12"/>
      <c r="AB218" s="12"/>
      <c r="AC218" s="12"/>
      <c r="AD218" s="12"/>
      <c r="AE218" s="12"/>
      <c r="AT218" s="250" t="s">
        <v>163</v>
      </c>
      <c r="AU218" s="250" t="s">
        <v>85</v>
      </c>
      <c r="AV218" s="12" t="s">
        <v>85</v>
      </c>
      <c r="AW218" s="12" t="s">
        <v>5</v>
      </c>
      <c r="AX218" s="12" t="s">
        <v>75</v>
      </c>
      <c r="AY218" s="250" t="s">
        <v>156</v>
      </c>
    </row>
    <row r="219" s="12" customFormat="1">
      <c r="A219" s="12"/>
      <c r="B219" s="239"/>
      <c r="C219" s="240"/>
      <c r="D219" s="241" t="s">
        <v>163</v>
      </c>
      <c r="E219" s="242" t="s">
        <v>1</v>
      </c>
      <c r="F219" s="243" t="s">
        <v>839</v>
      </c>
      <c r="G219" s="240"/>
      <c r="H219" s="244">
        <v>3.79</v>
      </c>
      <c r="I219" s="245"/>
      <c r="J219" s="245"/>
      <c r="K219" s="240"/>
      <c r="L219" s="240"/>
      <c r="M219" s="246"/>
      <c r="N219" s="247"/>
      <c r="O219" s="248"/>
      <c r="P219" s="248"/>
      <c r="Q219" s="248"/>
      <c r="R219" s="248"/>
      <c r="S219" s="248"/>
      <c r="T219" s="248"/>
      <c r="U219" s="248"/>
      <c r="V219" s="248"/>
      <c r="W219" s="248"/>
      <c r="X219" s="249"/>
      <c r="Y219" s="12"/>
      <c r="Z219" s="12"/>
      <c r="AA219" s="12"/>
      <c r="AB219" s="12"/>
      <c r="AC219" s="12"/>
      <c r="AD219" s="12"/>
      <c r="AE219" s="12"/>
      <c r="AT219" s="250" t="s">
        <v>163</v>
      </c>
      <c r="AU219" s="250" t="s">
        <v>85</v>
      </c>
      <c r="AV219" s="12" t="s">
        <v>85</v>
      </c>
      <c r="AW219" s="12" t="s">
        <v>5</v>
      </c>
      <c r="AX219" s="12" t="s">
        <v>75</v>
      </c>
      <c r="AY219" s="250" t="s">
        <v>156</v>
      </c>
    </row>
    <row r="220" s="12" customFormat="1">
      <c r="A220" s="12"/>
      <c r="B220" s="239"/>
      <c r="C220" s="240"/>
      <c r="D220" s="241" t="s">
        <v>163</v>
      </c>
      <c r="E220" s="242" t="s">
        <v>1</v>
      </c>
      <c r="F220" s="243" t="s">
        <v>840</v>
      </c>
      <c r="G220" s="240"/>
      <c r="H220" s="244">
        <v>2.0499999999999998</v>
      </c>
      <c r="I220" s="245"/>
      <c r="J220" s="245"/>
      <c r="K220" s="240"/>
      <c r="L220" s="240"/>
      <c r="M220" s="246"/>
      <c r="N220" s="247"/>
      <c r="O220" s="248"/>
      <c r="P220" s="248"/>
      <c r="Q220" s="248"/>
      <c r="R220" s="248"/>
      <c r="S220" s="248"/>
      <c r="T220" s="248"/>
      <c r="U220" s="248"/>
      <c r="V220" s="248"/>
      <c r="W220" s="248"/>
      <c r="X220" s="249"/>
      <c r="Y220" s="12"/>
      <c r="Z220" s="12"/>
      <c r="AA220" s="12"/>
      <c r="AB220" s="12"/>
      <c r="AC220" s="12"/>
      <c r="AD220" s="12"/>
      <c r="AE220" s="12"/>
      <c r="AT220" s="250" t="s">
        <v>163</v>
      </c>
      <c r="AU220" s="250" t="s">
        <v>85</v>
      </c>
      <c r="AV220" s="12" t="s">
        <v>85</v>
      </c>
      <c r="AW220" s="12" t="s">
        <v>5</v>
      </c>
      <c r="AX220" s="12" t="s">
        <v>75</v>
      </c>
      <c r="AY220" s="250" t="s">
        <v>156</v>
      </c>
    </row>
    <row r="221" s="15" customFormat="1">
      <c r="A221" s="15"/>
      <c r="B221" s="289"/>
      <c r="C221" s="290"/>
      <c r="D221" s="241" t="s">
        <v>163</v>
      </c>
      <c r="E221" s="291" t="s">
        <v>1</v>
      </c>
      <c r="F221" s="292" t="s">
        <v>841</v>
      </c>
      <c r="G221" s="290"/>
      <c r="H221" s="291" t="s">
        <v>1</v>
      </c>
      <c r="I221" s="293"/>
      <c r="J221" s="293"/>
      <c r="K221" s="290"/>
      <c r="L221" s="290"/>
      <c r="M221" s="294"/>
      <c r="N221" s="295"/>
      <c r="O221" s="296"/>
      <c r="P221" s="296"/>
      <c r="Q221" s="296"/>
      <c r="R221" s="296"/>
      <c r="S221" s="296"/>
      <c r="T221" s="296"/>
      <c r="U221" s="296"/>
      <c r="V221" s="296"/>
      <c r="W221" s="296"/>
      <c r="X221" s="297"/>
      <c r="Y221" s="15"/>
      <c r="Z221" s="15"/>
      <c r="AA221" s="15"/>
      <c r="AB221" s="15"/>
      <c r="AC221" s="15"/>
      <c r="AD221" s="15"/>
      <c r="AE221" s="15"/>
      <c r="AT221" s="298" t="s">
        <v>163</v>
      </c>
      <c r="AU221" s="298" t="s">
        <v>85</v>
      </c>
      <c r="AV221" s="15" t="s">
        <v>83</v>
      </c>
      <c r="AW221" s="15" t="s">
        <v>5</v>
      </c>
      <c r="AX221" s="15" t="s">
        <v>75</v>
      </c>
      <c r="AY221" s="298" t="s">
        <v>156</v>
      </c>
    </row>
    <row r="222" s="12" customFormat="1">
      <c r="A222" s="12"/>
      <c r="B222" s="239"/>
      <c r="C222" s="240"/>
      <c r="D222" s="241" t="s">
        <v>163</v>
      </c>
      <c r="E222" s="242" t="s">
        <v>1</v>
      </c>
      <c r="F222" s="243" t="s">
        <v>842</v>
      </c>
      <c r="G222" s="240"/>
      <c r="H222" s="244">
        <v>7.843</v>
      </c>
      <c r="I222" s="245"/>
      <c r="J222" s="245"/>
      <c r="K222" s="240"/>
      <c r="L222" s="240"/>
      <c r="M222" s="246"/>
      <c r="N222" s="247"/>
      <c r="O222" s="248"/>
      <c r="P222" s="248"/>
      <c r="Q222" s="248"/>
      <c r="R222" s="248"/>
      <c r="S222" s="248"/>
      <c r="T222" s="248"/>
      <c r="U222" s="248"/>
      <c r="V222" s="248"/>
      <c r="W222" s="248"/>
      <c r="X222" s="249"/>
      <c r="Y222" s="12"/>
      <c r="Z222" s="12"/>
      <c r="AA222" s="12"/>
      <c r="AB222" s="12"/>
      <c r="AC222" s="12"/>
      <c r="AD222" s="12"/>
      <c r="AE222" s="12"/>
      <c r="AT222" s="250" t="s">
        <v>163</v>
      </c>
      <c r="AU222" s="250" t="s">
        <v>85</v>
      </c>
      <c r="AV222" s="12" t="s">
        <v>85</v>
      </c>
      <c r="AW222" s="12" t="s">
        <v>5</v>
      </c>
      <c r="AX222" s="12" t="s">
        <v>75</v>
      </c>
      <c r="AY222" s="250" t="s">
        <v>156</v>
      </c>
    </row>
    <row r="223" s="12" customFormat="1">
      <c r="A223" s="12"/>
      <c r="B223" s="239"/>
      <c r="C223" s="240"/>
      <c r="D223" s="241" t="s">
        <v>163</v>
      </c>
      <c r="E223" s="242" t="s">
        <v>1</v>
      </c>
      <c r="F223" s="243" t="s">
        <v>843</v>
      </c>
      <c r="G223" s="240"/>
      <c r="H223" s="244">
        <v>6.798</v>
      </c>
      <c r="I223" s="245"/>
      <c r="J223" s="245"/>
      <c r="K223" s="240"/>
      <c r="L223" s="240"/>
      <c r="M223" s="246"/>
      <c r="N223" s="247"/>
      <c r="O223" s="248"/>
      <c r="P223" s="248"/>
      <c r="Q223" s="248"/>
      <c r="R223" s="248"/>
      <c r="S223" s="248"/>
      <c r="T223" s="248"/>
      <c r="U223" s="248"/>
      <c r="V223" s="248"/>
      <c r="W223" s="248"/>
      <c r="X223" s="249"/>
      <c r="Y223" s="12"/>
      <c r="Z223" s="12"/>
      <c r="AA223" s="12"/>
      <c r="AB223" s="12"/>
      <c r="AC223" s="12"/>
      <c r="AD223" s="12"/>
      <c r="AE223" s="12"/>
      <c r="AT223" s="250" t="s">
        <v>163</v>
      </c>
      <c r="AU223" s="250" t="s">
        <v>85</v>
      </c>
      <c r="AV223" s="12" t="s">
        <v>85</v>
      </c>
      <c r="AW223" s="12" t="s">
        <v>5</v>
      </c>
      <c r="AX223" s="12" t="s">
        <v>75</v>
      </c>
      <c r="AY223" s="250" t="s">
        <v>156</v>
      </c>
    </row>
    <row r="224" s="12" customFormat="1">
      <c r="A224" s="12"/>
      <c r="B224" s="239"/>
      <c r="C224" s="240"/>
      <c r="D224" s="241" t="s">
        <v>163</v>
      </c>
      <c r="E224" s="242" t="s">
        <v>1</v>
      </c>
      <c r="F224" s="243" t="s">
        <v>844</v>
      </c>
      <c r="G224" s="240"/>
      <c r="H224" s="244">
        <v>4.681</v>
      </c>
      <c r="I224" s="245"/>
      <c r="J224" s="245"/>
      <c r="K224" s="240"/>
      <c r="L224" s="240"/>
      <c r="M224" s="246"/>
      <c r="N224" s="247"/>
      <c r="O224" s="248"/>
      <c r="P224" s="248"/>
      <c r="Q224" s="248"/>
      <c r="R224" s="248"/>
      <c r="S224" s="248"/>
      <c r="T224" s="248"/>
      <c r="U224" s="248"/>
      <c r="V224" s="248"/>
      <c r="W224" s="248"/>
      <c r="X224" s="249"/>
      <c r="Y224" s="12"/>
      <c r="Z224" s="12"/>
      <c r="AA224" s="12"/>
      <c r="AB224" s="12"/>
      <c r="AC224" s="12"/>
      <c r="AD224" s="12"/>
      <c r="AE224" s="12"/>
      <c r="AT224" s="250" t="s">
        <v>163</v>
      </c>
      <c r="AU224" s="250" t="s">
        <v>85</v>
      </c>
      <c r="AV224" s="12" t="s">
        <v>85</v>
      </c>
      <c r="AW224" s="12" t="s">
        <v>5</v>
      </c>
      <c r="AX224" s="12" t="s">
        <v>75</v>
      </c>
      <c r="AY224" s="250" t="s">
        <v>156</v>
      </c>
    </row>
    <row r="225" s="12" customFormat="1">
      <c r="A225" s="12"/>
      <c r="B225" s="239"/>
      <c r="C225" s="240"/>
      <c r="D225" s="241" t="s">
        <v>163</v>
      </c>
      <c r="E225" s="242" t="s">
        <v>1</v>
      </c>
      <c r="F225" s="243" t="s">
        <v>845</v>
      </c>
      <c r="G225" s="240"/>
      <c r="H225" s="244">
        <v>4.1719999999999997</v>
      </c>
      <c r="I225" s="245"/>
      <c r="J225" s="245"/>
      <c r="K225" s="240"/>
      <c r="L225" s="240"/>
      <c r="M225" s="246"/>
      <c r="N225" s="247"/>
      <c r="O225" s="248"/>
      <c r="P225" s="248"/>
      <c r="Q225" s="248"/>
      <c r="R225" s="248"/>
      <c r="S225" s="248"/>
      <c r="T225" s="248"/>
      <c r="U225" s="248"/>
      <c r="V225" s="248"/>
      <c r="W225" s="248"/>
      <c r="X225" s="249"/>
      <c r="Y225" s="12"/>
      <c r="Z225" s="12"/>
      <c r="AA225" s="12"/>
      <c r="AB225" s="12"/>
      <c r="AC225" s="12"/>
      <c r="AD225" s="12"/>
      <c r="AE225" s="12"/>
      <c r="AT225" s="250" t="s">
        <v>163</v>
      </c>
      <c r="AU225" s="250" t="s">
        <v>85</v>
      </c>
      <c r="AV225" s="12" t="s">
        <v>85</v>
      </c>
      <c r="AW225" s="12" t="s">
        <v>5</v>
      </c>
      <c r="AX225" s="12" t="s">
        <v>75</v>
      </c>
      <c r="AY225" s="250" t="s">
        <v>156</v>
      </c>
    </row>
    <row r="226" s="12" customFormat="1">
      <c r="A226" s="12"/>
      <c r="B226" s="239"/>
      <c r="C226" s="240"/>
      <c r="D226" s="241" t="s">
        <v>163</v>
      </c>
      <c r="E226" s="242" t="s">
        <v>1</v>
      </c>
      <c r="F226" s="243" t="s">
        <v>846</v>
      </c>
      <c r="G226" s="240"/>
      <c r="H226" s="244">
        <v>6.2910000000000004</v>
      </c>
      <c r="I226" s="245"/>
      <c r="J226" s="245"/>
      <c r="K226" s="240"/>
      <c r="L226" s="240"/>
      <c r="M226" s="246"/>
      <c r="N226" s="247"/>
      <c r="O226" s="248"/>
      <c r="P226" s="248"/>
      <c r="Q226" s="248"/>
      <c r="R226" s="248"/>
      <c r="S226" s="248"/>
      <c r="T226" s="248"/>
      <c r="U226" s="248"/>
      <c r="V226" s="248"/>
      <c r="W226" s="248"/>
      <c r="X226" s="249"/>
      <c r="Y226" s="12"/>
      <c r="Z226" s="12"/>
      <c r="AA226" s="12"/>
      <c r="AB226" s="12"/>
      <c r="AC226" s="12"/>
      <c r="AD226" s="12"/>
      <c r="AE226" s="12"/>
      <c r="AT226" s="250" t="s">
        <v>163</v>
      </c>
      <c r="AU226" s="250" t="s">
        <v>85</v>
      </c>
      <c r="AV226" s="12" t="s">
        <v>85</v>
      </c>
      <c r="AW226" s="12" t="s">
        <v>5</v>
      </c>
      <c r="AX226" s="12" t="s">
        <v>75</v>
      </c>
      <c r="AY226" s="250" t="s">
        <v>156</v>
      </c>
    </row>
    <row r="227" s="12" customFormat="1">
      <c r="A227" s="12"/>
      <c r="B227" s="239"/>
      <c r="C227" s="240"/>
      <c r="D227" s="241" t="s">
        <v>163</v>
      </c>
      <c r="E227" s="242" t="s">
        <v>1</v>
      </c>
      <c r="F227" s="243" t="s">
        <v>847</v>
      </c>
      <c r="G227" s="240"/>
      <c r="H227" s="244">
        <v>13.837999999999999</v>
      </c>
      <c r="I227" s="245"/>
      <c r="J227" s="245"/>
      <c r="K227" s="240"/>
      <c r="L227" s="240"/>
      <c r="M227" s="246"/>
      <c r="N227" s="247"/>
      <c r="O227" s="248"/>
      <c r="P227" s="248"/>
      <c r="Q227" s="248"/>
      <c r="R227" s="248"/>
      <c r="S227" s="248"/>
      <c r="T227" s="248"/>
      <c r="U227" s="248"/>
      <c r="V227" s="248"/>
      <c r="W227" s="248"/>
      <c r="X227" s="249"/>
      <c r="Y227" s="12"/>
      <c r="Z227" s="12"/>
      <c r="AA227" s="12"/>
      <c r="AB227" s="12"/>
      <c r="AC227" s="12"/>
      <c r="AD227" s="12"/>
      <c r="AE227" s="12"/>
      <c r="AT227" s="250" t="s">
        <v>163</v>
      </c>
      <c r="AU227" s="250" t="s">
        <v>85</v>
      </c>
      <c r="AV227" s="12" t="s">
        <v>85</v>
      </c>
      <c r="AW227" s="12" t="s">
        <v>5</v>
      </c>
      <c r="AX227" s="12" t="s">
        <v>75</v>
      </c>
      <c r="AY227" s="250" t="s">
        <v>156</v>
      </c>
    </row>
    <row r="228" s="12" customFormat="1">
      <c r="A228" s="12"/>
      <c r="B228" s="239"/>
      <c r="C228" s="240"/>
      <c r="D228" s="241" t="s">
        <v>163</v>
      </c>
      <c r="E228" s="242" t="s">
        <v>1</v>
      </c>
      <c r="F228" s="243" t="s">
        <v>848</v>
      </c>
      <c r="G228" s="240"/>
      <c r="H228" s="244">
        <v>9.9000000000000004</v>
      </c>
      <c r="I228" s="245"/>
      <c r="J228" s="245"/>
      <c r="K228" s="240"/>
      <c r="L228" s="240"/>
      <c r="M228" s="246"/>
      <c r="N228" s="247"/>
      <c r="O228" s="248"/>
      <c r="P228" s="248"/>
      <c r="Q228" s="248"/>
      <c r="R228" s="248"/>
      <c r="S228" s="248"/>
      <c r="T228" s="248"/>
      <c r="U228" s="248"/>
      <c r="V228" s="248"/>
      <c r="W228" s="248"/>
      <c r="X228" s="249"/>
      <c r="Y228" s="12"/>
      <c r="Z228" s="12"/>
      <c r="AA228" s="12"/>
      <c r="AB228" s="12"/>
      <c r="AC228" s="12"/>
      <c r="AD228" s="12"/>
      <c r="AE228" s="12"/>
      <c r="AT228" s="250" t="s">
        <v>163</v>
      </c>
      <c r="AU228" s="250" t="s">
        <v>85</v>
      </c>
      <c r="AV228" s="12" t="s">
        <v>85</v>
      </c>
      <c r="AW228" s="12" t="s">
        <v>5</v>
      </c>
      <c r="AX228" s="12" t="s">
        <v>75</v>
      </c>
      <c r="AY228" s="250" t="s">
        <v>156</v>
      </c>
    </row>
    <row r="229" s="12" customFormat="1">
      <c r="A229" s="12"/>
      <c r="B229" s="239"/>
      <c r="C229" s="240"/>
      <c r="D229" s="241" t="s">
        <v>163</v>
      </c>
      <c r="E229" s="242" t="s">
        <v>1</v>
      </c>
      <c r="F229" s="243" t="s">
        <v>849</v>
      </c>
      <c r="G229" s="240"/>
      <c r="H229" s="244">
        <v>1.3720000000000001</v>
      </c>
      <c r="I229" s="245"/>
      <c r="J229" s="245"/>
      <c r="K229" s="240"/>
      <c r="L229" s="240"/>
      <c r="M229" s="246"/>
      <c r="N229" s="247"/>
      <c r="O229" s="248"/>
      <c r="P229" s="248"/>
      <c r="Q229" s="248"/>
      <c r="R229" s="248"/>
      <c r="S229" s="248"/>
      <c r="T229" s="248"/>
      <c r="U229" s="248"/>
      <c r="V229" s="248"/>
      <c r="W229" s="248"/>
      <c r="X229" s="249"/>
      <c r="Y229" s="12"/>
      <c r="Z229" s="12"/>
      <c r="AA229" s="12"/>
      <c r="AB229" s="12"/>
      <c r="AC229" s="12"/>
      <c r="AD229" s="12"/>
      <c r="AE229" s="12"/>
      <c r="AT229" s="250" t="s">
        <v>163</v>
      </c>
      <c r="AU229" s="250" t="s">
        <v>85</v>
      </c>
      <c r="AV229" s="12" t="s">
        <v>85</v>
      </c>
      <c r="AW229" s="12" t="s">
        <v>5</v>
      </c>
      <c r="AX229" s="12" t="s">
        <v>75</v>
      </c>
      <c r="AY229" s="250" t="s">
        <v>156</v>
      </c>
    </row>
    <row r="230" s="12" customFormat="1">
      <c r="A230" s="12"/>
      <c r="B230" s="239"/>
      <c r="C230" s="240"/>
      <c r="D230" s="241" t="s">
        <v>163</v>
      </c>
      <c r="E230" s="242" t="s">
        <v>1</v>
      </c>
      <c r="F230" s="243" t="s">
        <v>850</v>
      </c>
      <c r="G230" s="240"/>
      <c r="H230" s="244">
        <v>0.48799999999999999</v>
      </c>
      <c r="I230" s="245"/>
      <c r="J230" s="245"/>
      <c r="K230" s="240"/>
      <c r="L230" s="240"/>
      <c r="M230" s="246"/>
      <c r="N230" s="247"/>
      <c r="O230" s="248"/>
      <c r="P230" s="248"/>
      <c r="Q230" s="248"/>
      <c r="R230" s="248"/>
      <c r="S230" s="248"/>
      <c r="T230" s="248"/>
      <c r="U230" s="248"/>
      <c r="V230" s="248"/>
      <c r="W230" s="248"/>
      <c r="X230" s="249"/>
      <c r="Y230" s="12"/>
      <c r="Z230" s="12"/>
      <c r="AA230" s="12"/>
      <c r="AB230" s="12"/>
      <c r="AC230" s="12"/>
      <c r="AD230" s="12"/>
      <c r="AE230" s="12"/>
      <c r="AT230" s="250" t="s">
        <v>163</v>
      </c>
      <c r="AU230" s="250" t="s">
        <v>85</v>
      </c>
      <c r="AV230" s="12" t="s">
        <v>85</v>
      </c>
      <c r="AW230" s="12" t="s">
        <v>5</v>
      </c>
      <c r="AX230" s="12" t="s">
        <v>75</v>
      </c>
      <c r="AY230" s="250" t="s">
        <v>156</v>
      </c>
    </row>
    <row r="231" s="14" customFormat="1">
      <c r="A231" s="14"/>
      <c r="B231" s="278"/>
      <c r="C231" s="279"/>
      <c r="D231" s="241" t="s">
        <v>163</v>
      </c>
      <c r="E231" s="280" t="s">
        <v>1</v>
      </c>
      <c r="F231" s="281" t="s">
        <v>741</v>
      </c>
      <c r="G231" s="279"/>
      <c r="H231" s="282">
        <v>68.798999999999992</v>
      </c>
      <c r="I231" s="283"/>
      <c r="J231" s="283"/>
      <c r="K231" s="279"/>
      <c r="L231" s="279"/>
      <c r="M231" s="284"/>
      <c r="N231" s="285"/>
      <c r="O231" s="286"/>
      <c r="P231" s="286"/>
      <c r="Q231" s="286"/>
      <c r="R231" s="286"/>
      <c r="S231" s="286"/>
      <c r="T231" s="286"/>
      <c r="U231" s="286"/>
      <c r="V231" s="286"/>
      <c r="W231" s="286"/>
      <c r="X231" s="287"/>
      <c r="Y231" s="14"/>
      <c r="Z231" s="14"/>
      <c r="AA231" s="14"/>
      <c r="AB231" s="14"/>
      <c r="AC231" s="14"/>
      <c r="AD231" s="14"/>
      <c r="AE231" s="14"/>
      <c r="AT231" s="288" t="s">
        <v>163</v>
      </c>
      <c r="AU231" s="288" t="s">
        <v>85</v>
      </c>
      <c r="AV231" s="14" t="s">
        <v>173</v>
      </c>
      <c r="AW231" s="14" t="s">
        <v>5</v>
      </c>
      <c r="AX231" s="14" t="s">
        <v>83</v>
      </c>
      <c r="AY231" s="288" t="s">
        <v>156</v>
      </c>
    </row>
    <row r="232" s="2" customFormat="1" ht="24.15" customHeight="1">
      <c r="A232" s="39"/>
      <c r="B232" s="40"/>
      <c r="C232" s="225" t="s">
        <v>643</v>
      </c>
      <c r="D232" s="225" t="s">
        <v>157</v>
      </c>
      <c r="E232" s="226" t="s">
        <v>851</v>
      </c>
      <c r="F232" s="227" t="s">
        <v>852</v>
      </c>
      <c r="G232" s="228" t="s">
        <v>197</v>
      </c>
      <c r="H232" s="229">
        <v>68.799000000000007</v>
      </c>
      <c r="I232" s="230"/>
      <c r="J232" s="230"/>
      <c r="K232" s="231">
        <f>ROUND(P232*H232,2)</f>
        <v>0</v>
      </c>
      <c r="L232" s="227" t="s">
        <v>198</v>
      </c>
      <c r="M232" s="45"/>
      <c r="N232" s="232" t="s">
        <v>1</v>
      </c>
      <c r="O232" s="233" t="s">
        <v>38</v>
      </c>
      <c r="P232" s="234">
        <f>I232+J232</f>
        <v>0</v>
      </c>
      <c r="Q232" s="234">
        <f>ROUND(I232*H232,2)</f>
        <v>0</v>
      </c>
      <c r="R232" s="234">
        <f>ROUND(J232*H232,2)</f>
        <v>0</v>
      </c>
      <c r="S232" s="92"/>
      <c r="T232" s="235">
        <f>S232*H232</f>
        <v>0</v>
      </c>
      <c r="U232" s="235">
        <v>0</v>
      </c>
      <c r="V232" s="235">
        <f>U232*H232</f>
        <v>0</v>
      </c>
      <c r="W232" s="235">
        <v>0</v>
      </c>
      <c r="X232" s="236">
        <f>W232*H232</f>
        <v>0</v>
      </c>
      <c r="Y232" s="39"/>
      <c r="Z232" s="39"/>
      <c r="AA232" s="39"/>
      <c r="AB232" s="39"/>
      <c r="AC232" s="39"/>
      <c r="AD232" s="39"/>
      <c r="AE232" s="39"/>
      <c r="AR232" s="237" t="s">
        <v>173</v>
      </c>
      <c r="AT232" s="237" t="s">
        <v>157</v>
      </c>
      <c r="AU232" s="237" t="s">
        <v>85</v>
      </c>
      <c r="AY232" s="18" t="s">
        <v>156</v>
      </c>
      <c r="BE232" s="238">
        <f>IF(O232="základní",K232,0)</f>
        <v>0</v>
      </c>
      <c r="BF232" s="238">
        <f>IF(O232="snížená",K232,0)</f>
        <v>0</v>
      </c>
      <c r="BG232" s="238">
        <f>IF(O232="zákl. přenesená",K232,0)</f>
        <v>0</v>
      </c>
      <c r="BH232" s="238">
        <f>IF(O232="sníž. přenesená",K232,0)</f>
        <v>0</v>
      </c>
      <c r="BI232" s="238">
        <f>IF(O232="nulová",K232,0)</f>
        <v>0</v>
      </c>
      <c r="BJ232" s="18" t="s">
        <v>83</v>
      </c>
      <c r="BK232" s="238">
        <f>ROUND(P232*H232,2)</f>
        <v>0</v>
      </c>
      <c r="BL232" s="18" t="s">
        <v>173</v>
      </c>
      <c r="BM232" s="237" t="s">
        <v>853</v>
      </c>
    </row>
    <row r="233" s="2" customFormat="1">
      <c r="A233" s="39"/>
      <c r="B233" s="40"/>
      <c r="C233" s="225" t="s">
        <v>200</v>
      </c>
      <c r="D233" s="225" t="s">
        <v>157</v>
      </c>
      <c r="E233" s="226" t="s">
        <v>854</v>
      </c>
      <c r="F233" s="227" t="s">
        <v>855</v>
      </c>
      <c r="G233" s="228" t="s">
        <v>274</v>
      </c>
      <c r="H233" s="229">
        <v>5.4809999999999999</v>
      </c>
      <c r="I233" s="230"/>
      <c r="J233" s="230"/>
      <c r="K233" s="231">
        <f>ROUND(P233*H233,2)</f>
        <v>0</v>
      </c>
      <c r="L233" s="227" t="s">
        <v>198</v>
      </c>
      <c r="M233" s="45"/>
      <c r="N233" s="232" t="s">
        <v>1</v>
      </c>
      <c r="O233" s="233" t="s">
        <v>38</v>
      </c>
      <c r="P233" s="234">
        <f>I233+J233</f>
        <v>0</v>
      </c>
      <c r="Q233" s="234">
        <f>ROUND(I233*H233,2)</f>
        <v>0</v>
      </c>
      <c r="R233" s="234">
        <f>ROUND(J233*H233,2)</f>
        <v>0</v>
      </c>
      <c r="S233" s="92"/>
      <c r="T233" s="235">
        <f>S233*H233</f>
        <v>0</v>
      </c>
      <c r="U233" s="235">
        <v>0</v>
      </c>
      <c r="V233" s="235">
        <f>U233*H233</f>
        <v>0</v>
      </c>
      <c r="W233" s="235">
        <v>0</v>
      </c>
      <c r="X233" s="236">
        <f>W233*H233</f>
        <v>0</v>
      </c>
      <c r="Y233" s="39"/>
      <c r="Z233" s="39"/>
      <c r="AA233" s="39"/>
      <c r="AB233" s="39"/>
      <c r="AC233" s="39"/>
      <c r="AD233" s="39"/>
      <c r="AE233" s="39"/>
      <c r="AR233" s="237" t="s">
        <v>173</v>
      </c>
      <c r="AT233" s="237" t="s">
        <v>157</v>
      </c>
      <c r="AU233" s="237" t="s">
        <v>85</v>
      </c>
      <c r="AY233" s="18" t="s">
        <v>156</v>
      </c>
      <c r="BE233" s="238">
        <f>IF(O233="základní",K233,0)</f>
        <v>0</v>
      </c>
      <c r="BF233" s="238">
        <f>IF(O233="snížená",K233,0)</f>
        <v>0</v>
      </c>
      <c r="BG233" s="238">
        <f>IF(O233="zákl. přenesená",K233,0)</f>
        <v>0</v>
      </c>
      <c r="BH233" s="238">
        <f>IF(O233="sníž. přenesená",K233,0)</f>
        <v>0</v>
      </c>
      <c r="BI233" s="238">
        <f>IF(O233="nulová",K233,0)</f>
        <v>0</v>
      </c>
      <c r="BJ233" s="18" t="s">
        <v>83</v>
      </c>
      <c r="BK233" s="238">
        <f>ROUND(P233*H233,2)</f>
        <v>0</v>
      </c>
      <c r="BL233" s="18" t="s">
        <v>173</v>
      </c>
      <c r="BM233" s="237" t="s">
        <v>856</v>
      </c>
    </row>
    <row r="234" s="12" customFormat="1">
      <c r="A234" s="12"/>
      <c r="B234" s="239"/>
      <c r="C234" s="240"/>
      <c r="D234" s="241" t="s">
        <v>163</v>
      </c>
      <c r="E234" s="242" t="s">
        <v>1</v>
      </c>
      <c r="F234" s="243" t="s">
        <v>857</v>
      </c>
      <c r="G234" s="240"/>
      <c r="H234" s="244">
        <v>5.4809999999999999</v>
      </c>
      <c r="I234" s="245"/>
      <c r="J234" s="245"/>
      <c r="K234" s="240"/>
      <c r="L234" s="240"/>
      <c r="M234" s="246"/>
      <c r="N234" s="247"/>
      <c r="O234" s="248"/>
      <c r="P234" s="248"/>
      <c r="Q234" s="248"/>
      <c r="R234" s="248"/>
      <c r="S234" s="248"/>
      <c r="T234" s="248"/>
      <c r="U234" s="248"/>
      <c r="V234" s="248"/>
      <c r="W234" s="248"/>
      <c r="X234" s="249"/>
      <c r="Y234" s="12"/>
      <c r="Z234" s="12"/>
      <c r="AA234" s="12"/>
      <c r="AB234" s="12"/>
      <c r="AC234" s="12"/>
      <c r="AD234" s="12"/>
      <c r="AE234" s="12"/>
      <c r="AT234" s="250" t="s">
        <v>163</v>
      </c>
      <c r="AU234" s="250" t="s">
        <v>85</v>
      </c>
      <c r="AV234" s="12" t="s">
        <v>85</v>
      </c>
      <c r="AW234" s="12" t="s">
        <v>5</v>
      </c>
      <c r="AX234" s="12" t="s">
        <v>75</v>
      </c>
      <c r="AY234" s="250" t="s">
        <v>156</v>
      </c>
    </row>
    <row r="235" s="14" customFormat="1">
      <c r="A235" s="14"/>
      <c r="B235" s="278"/>
      <c r="C235" s="279"/>
      <c r="D235" s="241" t="s">
        <v>163</v>
      </c>
      <c r="E235" s="280" t="s">
        <v>1</v>
      </c>
      <c r="F235" s="281" t="s">
        <v>741</v>
      </c>
      <c r="G235" s="279"/>
      <c r="H235" s="282">
        <v>5.4809999999999999</v>
      </c>
      <c r="I235" s="283"/>
      <c r="J235" s="283"/>
      <c r="K235" s="279"/>
      <c r="L235" s="279"/>
      <c r="M235" s="284"/>
      <c r="N235" s="285"/>
      <c r="O235" s="286"/>
      <c r="P235" s="286"/>
      <c r="Q235" s="286"/>
      <c r="R235" s="286"/>
      <c r="S235" s="286"/>
      <c r="T235" s="286"/>
      <c r="U235" s="286"/>
      <c r="V235" s="286"/>
      <c r="W235" s="286"/>
      <c r="X235" s="287"/>
      <c r="Y235" s="14"/>
      <c r="Z235" s="14"/>
      <c r="AA235" s="14"/>
      <c r="AB235" s="14"/>
      <c r="AC235" s="14"/>
      <c r="AD235" s="14"/>
      <c r="AE235" s="14"/>
      <c r="AT235" s="288" t="s">
        <v>163</v>
      </c>
      <c r="AU235" s="288" t="s">
        <v>85</v>
      </c>
      <c r="AV235" s="14" t="s">
        <v>173</v>
      </c>
      <c r="AW235" s="14" t="s">
        <v>5</v>
      </c>
      <c r="AX235" s="14" t="s">
        <v>83</v>
      </c>
      <c r="AY235" s="288" t="s">
        <v>156</v>
      </c>
    </row>
    <row r="236" s="11" customFormat="1" ht="22.8" customHeight="1">
      <c r="A236" s="11"/>
      <c r="B236" s="210"/>
      <c r="C236" s="211"/>
      <c r="D236" s="212" t="s">
        <v>74</v>
      </c>
      <c r="E236" s="262" t="s">
        <v>168</v>
      </c>
      <c r="F236" s="262" t="s">
        <v>326</v>
      </c>
      <c r="G236" s="211"/>
      <c r="H236" s="211"/>
      <c r="I236" s="214"/>
      <c r="J236" s="214"/>
      <c r="K236" s="263">
        <f>BK236</f>
        <v>0</v>
      </c>
      <c r="L236" s="211"/>
      <c r="M236" s="216"/>
      <c r="N236" s="217"/>
      <c r="O236" s="218"/>
      <c r="P236" s="218"/>
      <c r="Q236" s="219">
        <f>SUM(Q237:Q291)</f>
        <v>0</v>
      </c>
      <c r="R236" s="219">
        <f>SUM(R237:R291)</f>
        <v>0</v>
      </c>
      <c r="S236" s="218"/>
      <c r="T236" s="220">
        <f>SUM(T237:T291)</f>
        <v>0</v>
      </c>
      <c r="U236" s="218"/>
      <c r="V236" s="220">
        <f>SUM(V237:V291)</f>
        <v>0</v>
      </c>
      <c r="W236" s="218"/>
      <c r="X236" s="221">
        <f>SUM(X237:X291)</f>
        <v>0</v>
      </c>
      <c r="Y236" s="11"/>
      <c r="Z236" s="11"/>
      <c r="AA236" s="11"/>
      <c r="AB236" s="11"/>
      <c r="AC236" s="11"/>
      <c r="AD236" s="11"/>
      <c r="AE236" s="11"/>
      <c r="AR236" s="222" t="s">
        <v>83</v>
      </c>
      <c r="AT236" s="223" t="s">
        <v>74</v>
      </c>
      <c r="AU236" s="223" t="s">
        <v>83</v>
      </c>
      <c r="AY236" s="222" t="s">
        <v>156</v>
      </c>
      <c r="BK236" s="224">
        <f>SUM(BK237:BK291)</f>
        <v>0</v>
      </c>
    </row>
    <row r="237" s="2" customFormat="1" ht="33" customHeight="1">
      <c r="A237" s="39"/>
      <c r="B237" s="40"/>
      <c r="C237" s="225" t="s">
        <v>245</v>
      </c>
      <c r="D237" s="225" t="s">
        <v>157</v>
      </c>
      <c r="E237" s="226" t="s">
        <v>858</v>
      </c>
      <c r="F237" s="227" t="s">
        <v>859</v>
      </c>
      <c r="G237" s="228" t="s">
        <v>237</v>
      </c>
      <c r="H237" s="229">
        <v>46.222999999999999</v>
      </c>
      <c r="I237" s="230"/>
      <c r="J237" s="230"/>
      <c r="K237" s="231">
        <f>ROUND(P237*H237,2)</f>
        <v>0</v>
      </c>
      <c r="L237" s="227" t="s">
        <v>1</v>
      </c>
      <c r="M237" s="45"/>
      <c r="N237" s="232" t="s">
        <v>1</v>
      </c>
      <c r="O237" s="233" t="s">
        <v>38</v>
      </c>
      <c r="P237" s="234">
        <f>I237+J237</f>
        <v>0</v>
      </c>
      <c r="Q237" s="234">
        <f>ROUND(I237*H237,2)</f>
        <v>0</v>
      </c>
      <c r="R237" s="234">
        <f>ROUND(J237*H237,2)</f>
        <v>0</v>
      </c>
      <c r="S237" s="92"/>
      <c r="T237" s="235">
        <f>S237*H237</f>
        <v>0</v>
      </c>
      <c r="U237" s="235">
        <v>0</v>
      </c>
      <c r="V237" s="235">
        <f>U237*H237</f>
        <v>0</v>
      </c>
      <c r="W237" s="235">
        <v>0</v>
      </c>
      <c r="X237" s="236">
        <f>W237*H237</f>
        <v>0</v>
      </c>
      <c r="Y237" s="39"/>
      <c r="Z237" s="39"/>
      <c r="AA237" s="39"/>
      <c r="AB237" s="39"/>
      <c r="AC237" s="39"/>
      <c r="AD237" s="39"/>
      <c r="AE237" s="39"/>
      <c r="AR237" s="237" t="s">
        <v>173</v>
      </c>
      <c r="AT237" s="237" t="s">
        <v>157</v>
      </c>
      <c r="AU237" s="237" t="s">
        <v>85</v>
      </c>
      <c r="AY237" s="18" t="s">
        <v>156</v>
      </c>
      <c r="BE237" s="238">
        <f>IF(O237="základní",K237,0)</f>
        <v>0</v>
      </c>
      <c r="BF237" s="238">
        <f>IF(O237="snížená",K237,0)</f>
        <v>0</v>
      </c>
      <c r="BG237" s="238">
        <f>IF(O237="zákl. přenesená",K237,0)</f>
        <v>0</v>
      </c>
      <c r="BH237" s="238">
        <f>IF(O237="sníž. přenesená",K237,0)</f>
        <v>0</v>
      </c>
      <c r="BI237" s="238">
        <f>IF(O237="nulová",K237,0)</f>
        <v>0</v>
      </c>
      <c r="BJ237" s="18" t="s">
        <v>83</v>
      </c>
      <c r="BK237" s="238">
        <f>ROUND(P237*H237,2)</f>
        <v>0</v>
      </c>
      <c r="BL237" s="18" t="s">
        <v>173</v>
      </c>
      <c r="BM237" s="237" t="s">
        <v>860</v>
      </c>
    </row>
    <row r="238" s="15" customFormat="1">
      <c r="A238" s="15"/>
      <c r="B238" s="289"/>
      <c r="C238" s="290"/>
      <c r="D238" s="241" t="s">
        <v>163</v>
      </c>
      <c r="E238" s="291" t="s">
        <v>1</v>
      </c>
      <c r="F238" s="292" t="s">
        <v>861</v>
      </c>
      <c r="G238" s="290"/>
      <c r="H238" s="291" t="s">
        <v>1</v>
      </c>
      <c r="I238" s="293"/>
      <c r="J238" s="293"/>
      <c r="K238" s="290"/>
      <c r="L238" s="290"/>
      <c r="M238" s="294"/>
      <c r="N238" s="295"/>
      <c r="O238" s="296"/>
      <c r="P238" s="296"/>
      <c r="Q238" s="296"/>
      <c r="R238" s="296"/>
      <c r="S238" s="296"/>
      <c r="T238" s="296"/>
      <c r="U238" s="296"/>
      <c r="V238" s="296"/>
      <c r="W238" s="296"/>
      <c r="X238" s="297"/>
      <c r="Y238" s="15"/>
      <c r="Z238" s="15"/>
      <c r="AA238" s="15"/>
      <c r="AB238" s="15"/>
      <c r="AC238" s="15"/>
      <c r="AD238" s="15"/>
      <c r="AE238" s="15"/>
      <c r="AT238" s="298" t="s">
        <v>163</v>
      </c>
      <c r="AU238" s="298" t="s">
        <v>85</v>
      </c>
      <c r="AV238" s="15" t="s">
        <v>83</v>
      </c>
      <c r="AW238" s="15" t="s">
        <v>5</v>
      </c>
      <c r="AX238" s="15" t="s">
        <v>75</v>
      </c>
      <c r="AY238" s="298" t="s">
        <v>156</v>
      </c>
    </row>
    <row r="239" s="12" customFormat="1">
      <c r="A239" s="12"/>
      <c r="B239" s="239"/>
      <c r="C239" s="240"/>
      <c r="D239" s="241" t="s">
        <v>163</v>
      </c>
      <c r="E239" s="242" t="s">
        <v>1</v>
      </c>
      <c r="F239" s="243" t="s">
        <v>862</v>
      </c>
      <c r="G239" s="240"/>
      <c r="H239" s="244">
        <v>3.343</v>
      </c>
      <c r="I239" s="245"/>
      <c r="J239" s="245"/>
      <c r="K239" s="240"/>
      <c r="L239" s="240"/>
      <c r="M239" s="246"/>
      <c r="N239" s="247"/>
      <c r="O239" s="248"/>
      <c r="P239" s="248"/>
      <c r="Q239" s="248"/>
      <c r="R239" s="248"/>
      <c r="S239" s="248"/>
      <c r="T239" s="248"/>
      <c r="U239" s="248"/>
      <c r="V239" s="248"/>
      <c r="W239" s="248"/>
      <c r="X239" s="249"/>
      <c r="Y239" s="12"/>
      <c r="Z239" s="12"/>
      <c r="AA239" s="12"/>
      <c r="AB239" s="12"/>
      <c r="AC239" s="12"/>
      <c r="AD239" s="12"/>
      <c r="AE239" s="12"/>
      <c r="AT239" s="250" t="s">
        <v>163</v>
      </c>
      <c r="AU239" s="250" t="s">
        <v>85</v>
      </c>
      <c r="AV239" s="12" t="s">
        <v>85</v>
      </c>
      <c r="AW239" s="12" t="s">
        <v>5</v>
      </c>
      <c r="AX239" s="12" t="s">
        <v>75</v>
      </c>
      <c r="AY239" s="250" t="s">
        <v>156</v>
      </c>
    </row>
    <row r="240" s="12" customFormat="1">
      <c r="A240" s="12"/>
      <c r="B240" s="239"/>
      <c r="C240" s="240"/>
      <c r="D240" s="241" t="s">
        <v>163</v>
      </c>
      <c r="E240" s="242" t="s">
        <v>1</v>
      </c>
      <c r="F240" s="243" t="s">
        <v>863</v>
      </c>
      <c r="G240" s="240"/>
      <c r="H240" s="244">
        <v>3.1890000000000001</v>
      </c>
      <c r="I240" s="245"/>
      <c r="J240" s="245"/>
      <c r="K240" s="240"/>
      <c r="L240" s="240"/>
      <c r="M240" s="246"/>
      <c r="N240" s="247"/>
      <c r="O240" s="248"/>
      <c r="P240" s="248"/>
      <c r="Q240" s="248"/>
      <c r="R240" s="248"/>
      <c r="S240" s="248"/>
      <c r="T240" s="248"/>
      <c r="U240" s="248"/>
      <c r="V240" s="248"/>
      <c r="W240" s="248"/>
      <c r="X240" s="249"/>
      <c r="Y240" s="12"/>
      <c r="Z240" s="12"/>
      <c r="AA240" s="12"/>
      <c r="AB240" s="12"/>
      <c r="AC240" s="12"/>
      <c r="AD240" s="12"/>
      <c r="AE240" s="12"/>
      <c r="AT240" s="250" t="s">
        <v>163</v>
      </c>
      <c r="AU240" s="250" t="s">
        <v>85</v>
      </c>
      <c r="AV240" s="12" t="s">
        <v>85</v>
      </c>
      <c r="AW240" s="12" t="s">
        <v>5</v>
      </c>
      <c r="AX240" s="12" t="s">
        <v>75</v>
      </c>
      <c r="AY240" s="250" t="s">
        <v>156</v>
      </c>
    </row>
    <row r="241" s="12" customFormat="1">
      <c r="A241" s="12"/>
      <c r="B241" s="239"/>
      <c r="C241" s="240"/>
      <c r="D241" s="241" t="s">
        <v>163</v>
      </c>
      <c r="E241" s="242" t="s">
        <v>1</v>
      </c>
      <c r="F241" s="243" t="s">
        <v>864</v>
      </c>
      <c r="G241" s="240"/>
      <c r="H241" s="244">
        <v>2.9940000000000002</v>
      </c>
      <c r="I241" s="245"/>
      <c r="J241" s="245"/>
      <c r="K241" s="240"/>
      <c r="L241" s="240"/>
      <c r="M241" s="246"/>
      <c r="N241" s="247"/>
      <c r="O241" s="248"/>
      <c r="P241" s="248"/>
      <c r="Q241" s="248"/>
      <c r="R241" s="248"/>
      <c r="S241" s="248"/>
      <c r="T241" s="248"/>
      <c r="U241" s="248"/>
      <c r="V241" s="248"/>
      <c r="W241" s="248"/>
      <c r="X241" s="249"/>
      <c r="Y241" s="12"/>
      <c r="Z241" s="12"/>
      <c r="AA241" s="12"/>
      <c r="AB241" s="12"/>
      <c r="AC241" s="12"/>
      <c r="AD241" s="12"/>
      <c r="AE241" s="12"/>
      <c r="AT241" s="250" t="s">
        <v>163</v>
      </c>
      <c r="AU241" s="250" t="s">
        <v>85</v>
      </c>
      <c r="AV241" s="12" t="s">
        <v>85</v>
      </c>
      <c r="AW241" s="12" t="s">
        <v>5</v>
      </c>
      <c r="AX241" s="12" t="s">
        <v>75</v>
      </c>
      <c r="AY241" s="250" t="s">
        <v>156</v>
      </c>
    </row>
    <row r="242" s="12" customFormat="1">
      <c r="A242" s="12"/>
      <c r="B242" s="239"/>
      <c r="C242" s="240"/>
      <c r="D242" s="241" t="s">
        <v>163</v>
      </c>
      <c r="E242" s="242" t="s">
        <v>1</v>
      </c>
      <c r="F242" s="243" t="s">
        <v>865</v>
      </c>
      <c r="G242" s="240"/>
      <c r="H242" s="244">
        <v>2.4140000000000001</v>
      </c>
      <c r="I242" s="245"/>
      <c r="J242" s="245"/>
      <c r="K242" s="240"/>
      <c r="L242" s="240"/>
      <c r="M242" s="246"/>
      <c r="N242" s="247"/>
      <c r="O242" s="248"/>
      <c r="P242" s="248"/>
      <c r="Q242" s="248"/>
      <c r="R242" s="248"/>
      <c r="S242" s="248"/>
      <c r="T242" s="248"/>
      <c r="U242" s="248"/>
      <c r="V242" s="248"/>
      <c r="W242" s="248"/>
      <c r="X242" s="249"/>
      <c r="Y242" s="12"/>
      <c r="Z242" s="12"/>
      <c r="AA242" s="12"/>
      <c r="AB242" s="12"/>
      <c r="AC242" s="12"/>
      <c r="AD242" s="12"/>
      <c r="AE242" s="12"/>
      <c r="AT242" s="250" t="s">
        <v>163</v>
      </c>
      <c r="AU242" s="250" t="s">
        <v>85</v>
      </c>
      <c r="AV242" s="12" t="s">
        <v>85</v>
      </c>
      <c r="AW242" s="12" t="s">
        <v>5</v>
      </c>
      <c r="AX242" s="12" t="s">
        <v>75</v>
      </c>
      <c r="AY242" s="250" t="s">
        <v>156</v>
      </c>
    </row>
    <row r="243" s="12" customFormat="1">
      <c r="A243" s="12"/>
      <c r="B243" s="239"/>
      <c r="C243" s="240"/>
      <c r="D243" s="241" t="s">
        <v>163</v>
      </c>
      <c r="E243" s="242" t="s">
        <v>1</v>
      </c>
      <c r="F243" s="243" t="s">
        <v>866</v>
      </c>
      <c r="G243" s="240"/>
      <c r="H243" s="244">
        <v>3.8809999999999998</v>
      </c>
      <c r="I243" s="245"/>
      <c r="J243" s="245"/>
      <c r="K243" s="240"/>
      <c r="L243" s="240"/>
      <c r="M243" s="246"/>
      <c r="N243" s="247"/>
      <c r="O243" s="248"/>
      <c r="P243" s="248"/>
      <c r="Q243" s="248"/>
      <c r="R243" s="248"/>
      <c r="S243" s="248"/>
      <c r="T243" s="248"/>
      <c r="U243" s="248"/>
      <c r="V243" s="248"/>
      <c r="W243" s="248"/>
      <c r="X243" s="249"/>
      <c r="Y243" s="12"/>
      <c r="Z243" s="12"/>
      <c r="AA243" s="12"/>
      <c r="AB243" s="12"/>
      <c r="AC243" s="12"/>
      <c r="AD243" s="12"/>
      <c r="AE243" s="12"/>
      <c r="AT243" s="250" t="s">
        <v>163</v>
      </c>
      <c r="AU243" s="250" t="s">
        <v>85</v>
      </c>
      <c r="AV243" s="12" t="s">
        <v>85</v>
      </c>
      <c r="AW243" s="12" t="s">
        <v>5</v>
      </c>
      <c r="AX243" s="12" t="s">
        <v>75</v>
      </c>
      <c r="AY243" s="250" t="s">
        <v>156</v>
      </c>
    </row>
    <row r="244" s="15" customFormat="1">
      <c r="A244" s="15"/>
      <c r="B244" s="289"/>
      <c r="C244" s="290"/>
      <c r="D244" s="241" t="s">
        <v>163</v>
      </c>
      <c r="E244" s="291" t="s">
        <v>1</v>
      </c>
      <c r="F244" s="292" t="s">
        <v>867</v>
      </c>
      <c r="G244" s="290"/>
      <c r="H244" s="291" t="s">
        <v>1</v>
      </c>
      <c r="I244" s="293"/>
      <c r="J244" s="293"/>
      <c r="K244" s="290"/>
      <c r="L244" s="290"/>
      <c r="M244" s="294"/>
      <c r="N244" s="295"/>
      <c r="O244" s="296"/>
      <c r="P244" s="296"/>
      <c r="Q244" s="296"/>
      <c r="R244" s="296"/>
      <c r="S244" s="296"/>
      <c r="T244" s="296"/>
      <c r="U244" s="296"/>
      <c r="V244" s="296"/>
      <c r="W244" s="296"/>
      <c r="X244" s="297"/>
      <c r="Y244" s="15"/>
      <c r="Z244" s="15"/>
      <c r="AA244" s="15"/>
      <c r="AB244" s="15"/>
      <c r="AC244" s="15"/>
      <c r="AD244" s="15"/>
      <c r="AE244" s="15"/>
      <c r="AT244" s="298" t="s">
        <v>163</v>
      </c>
      <c r="AU244" s="298" t="s">
        <v>85</v>
      </c>
      <c r="AV244" s="15" t="s">
        <v>83</v>
      </c>
      <c r="AW244" s="15" t="s">
        <v>5</v>
      </c>
      <c r="AX244" s="15" t="s">
        <v>75</v>
      </c>
      <c r="AY244" s="298" t="s">
        <v>156</v>
      </c>
    </row>
    <row r="245" s="12" customFormat="1">
      <c r="A245" s="12"/>
      <c r="B245" s="239"/>
      <c r="C245" s="240"/>
      <c r="D245" s="241" t="s">
        <v>163</v>
      </c>
      <c r="E245" s="242" t="s">
        <v>1</v>
      </c>
      <c r="F245" s="243" t="s">
        <v>868</v>
      </c>
      <c r="G245" s="240"/>
      <c r="H245" s="244">
        <v>3.6419999999999999</v>
      </c>
      <c r="I245" s="245"/>
      <c r="J245" s="245"/>
      <c r="K245" s="240"/>
      <c r="L245" s="240"/>
      <c r="M245" s="246"/>
      <c r="N245" s="247"/>
      <c r="O245" s="248"/>
      <c r="P245" s="248"/>
      <c r="Q245" s="248"/>
      <c r="R245" s="248"/>
      <c r="S245" s="248"/>
      <c r="T245" s="248"/>
      <c r="U245" s="248"/>
      <c r="V245" s="248"/>
      <c r="W245" s="248"/>
      <c r="X245" s="249"/>
      <c r="Y245" s="12"/>
      <c r="Z245" s="12"/>
      <c r="AA245" s="12"/>
      <c r="AB245" s="12"/>
      <c r="AC245" s="12"/>
      <c r="AD245" s="12"/>
      <c r="AE245" s="12"/>
      <c r="AT245" s="250" t="s">
        <v>163</v>
      </c>
      <c r="AU245" s="250" t="s">
        <v>85</v>
      </c>
      <c r="AV245" s="12" t="s">
        <v>85</v>
      </c>
      <c r="AW245" s="12" t="s">
        <v>5</v>
      </c>
      <c r="AX245" s="12" t="s">
        <v>75</v>
      </c>
      <c r="AY245" s="250" t="s">
        <v>156</v>
      </c>
    </row>
    <row r="246" s="12" customFormat="1">
      <c r="A246" s="12"/>
      <c r="B246" s="239"/>
      <c r="C246" s="240"/>
      <c r="D246" s="241" t="s">
        <v>163</v>
      </c>
      <c r="E246" s="242" t="s">
        <v>1</v>
      </c>
      <c r="F246" s="243" t="s">
        <v>866</v>
      </c>
      <c r="G246" s="240"/>
      <c r="H246" s="244">
        <v>3.8809999999999998</v>
      </c>
      <c r="I246" s="245"/>
      <c r="J246" s="245"/>
      <c r="K246" s="240"/>
      <c r="L246" s="240"/>
      <c r="M246" s="246"/>
      <c r="N246" s="247"/>
      <c r="O246" s="248"/>
      <c r="P246" s="248"/>
      <c r="Q246" s="248"/>
      <c r="R246" s="248"/>
      <c r="S246" s="248"/>
      <c r="T246" s="248"/>
      <c r="U246" s="248"/>
      <c r="V246" s="248"/>
      <c r="W246" s="248"/>
      <c r="X246" s="249"/>
      <c r="Y246" s="12"/>
      <c r="Z246" s="12"/>
      <c r="AA246" s="12"/>
      <c r="AB246" s="12"/>
      <c r="AC246" s="12"/>
      <c r="AD246" s="12"/>
      <c r="AE246" s="12"/>
      <c r="AT246" s="250" t="s">
        <v>163</v>
      </c>
      <c r="AU246" s="250" t="s">
        <v>85</v>
      </c>
      <c r="AV246" s="12" t="s">
        <v>85</v>
      </c>
      <c r="AW246" s="12" t="s">
        <v>5</v>
      </c>
      <c r="AX246" s="12" t="s">
        <v>75</v>
      </c>
      <c r="AY246" s="250" t="s">
        <v>156</v>
      </c>
    </row>
    <row r="247" s="12" customFormat="1">
      <c r="A247" s="12"/>
      <c r="B247" s="239"/>
      <c r="C247" s="240"/>
      <c r="D247" s="241" t="s">
        <v>163</v>
      </c>
      <c r="E247" s="242" t="s">
        <v>1</v>
      </c>
      <c r="F247" s="243" t="s">
        <v>869</v>
      </c>
      <c r="G247" s="240"/>
      <c r="H247" s="244">
        <v>2.3479999999999999</v>
      </c>
      <c r="I247" s="245"/>
      <c r="J247" s="245"/>
      <c r="K247" s="240"/>
      <c r="L247" s="240"/>
      <c r="M247" s="246"/>
      <c r="N247" s="247"/>
      <c r="O247" s="248"/>
      <c r="P247" s="248"/>
      <c r="Q247" s="248"/>
      <c r="R247" s="248"/>
      <c r="S247" s="248"/>
      <c r="T247" s="248"/>
      <c r="U247" s="248"/>
      <c r="V247" s="248"/>
      <c r="W247" s="248"/>
      <c r="X247" s="249"/>
      <c r="Y247" s="12"/>
      <c r="Z247" s="12"/>
      <c r="AA247" s="12"/>
      <c r="AB247" s="12"/>
      <c r="AC247" s="12"/>
      <c r="AD247" s="12"/>
      <c r="AE247" s="12"/>
      <c r="AT247" s="250" t="s">
        <v>163</v>
      </c>
      <c r="AU247" s="250" t="s">
        <v>85</v>
      </c>
      <c r="AV247" s="12" t="s">
        <v>85</v>
      </c>
      <c r="AW247" s="12" t="s">
        <v>5</v>
      </c>
      <c r="AX247" s="12" t="s">
        <v>75</v>
      </c>
      <c r="AY247" s="250" t="s">
        <v>156</v>
      </c>
    </row>
    <row r="248" s="15" customFormat="1">
      <c r="A248" s="15"/>
      <c r="B248" s="289"/>
      <c r="C248" s="290"/>
      <c r="D248" s="241" t="s">
        <v>163</v>
      </c>
      <c r="E248" s="291" t="s">
        <v>1</v>
      </c>
      <c r="F248" s="292" t="s">
        <v>870</v>
      </c>
      <c r="G248" s="290"/>
      <c r="H248" s="291" t="s">
        <v>1</v>
      </c>
      <c r="I248" s="293"/>
      <c r="J248" s="293"/>
      <c r="K248" s="290"/>
      <c r="L248" s="290"/>
      <c r="M248" s="294"/>
      <c r="N248" s="295"/>
      <c r="O248" s="296"/>
      <c r="P248" s="296"/>
      <c r="Q248" s="296"/>
      <c r="R248" s="296"/>
      <c r="S248" s="296"/>
      <c r="T248" s="296"/>
      <c r="U248" s="296"/>
      <c r="V248" s="296"/>
      <c r="W248" s="296"/>
      <c r="X248" s="297"/>
      <c r="Y248" s="15"/>
      <c r="Z248" s="15"/>
      <c r="AA248" s="15"/>
      <c r="AB248" s="15"/>
      <c r="AC248" s="15"/>
      <c r="AD248" s="15"/>
      <c r="AE248" s="15"/>
      <c r="AT248" s="298" t="s">
        <v>163</v>
      </c>
      <c r="AU248" s="298" t="s">
        <v>85</v>
      </c>
      <c r="AV248" s="15" t="s">
        <v>83</v>
      </c>
      <c r="AW248" s="15" t="s">
        <v>5</v>
      </c>
      <c r="AX248" s="15" t="s">
        <v>75</v>
      </c>
      <c r="AY248" s="298" t="s">
        <v>156</v>
      </c>
    </row>
    <row r="249" s="12" customFormat="1">
      <c r="A249" s="12"/>
      <c r="B249" s="239"/>
      <c r="C249" s="240"/>
      <c r="D249" s="241" t="s">
        <v>163</v>
      </c>
      <c r="E249" s="242" t="s">
        <v>1</v>
      </c>
      <c r="F249" s="243" t="s">
        <v>871</v>
      </c>
      <c r="G249" s="240"/>
      <c r="H249" s="244">
        <v>1.206</v>
      </c>
      <c r="I249" s="245"/>
      <c r="J249" s="245"/>
      <c r="K249" s="240"/>
      <c r="L249" s="240"/>
      <c r="M249" s="246"/>
      <c r="N249" s="247"/>
      <c r="O249" s="248"/>
      <c r="P249" s="248"/>
      <c r="Q249" s="248"/>
      <c r="R249" s="248"/>
      <c r="S249" s="248"/>
      <c r="T249" s="248"/>
      <c r="U249" s="248"/>
      <c r="V249" s="248"/>
      <c r="W249" s="248"/>
      <c r="X249" s="249"/>
      <c r="Y249" s="12"/>
      <c r="Z249" s="12"/>
      <c r="AA249" s="12"/>
      <c r="AB249" s="12"/>
      <c r="AC249" s="12"/>
      <c r="AD249" s="12"/>
      <c r="AE249" s="12"/>
      <c r="AT249" s="250" t="s">
        <v>163</v>
      </c>
      <c r="AU249" s="250" t="s">
        <v>85</v>
      </c>
      <c r="AV249" s="12" t="s">
        <v>85</v>
      </c>
      <c r="AW249" s="12" t="s">
        <v>5</v>
      </c>
      <c r="AX249" s="12" t="s">
        <v>75</v>
      </c>
      <c r="AY249" s="250" t="s">
        <v>156</v>
      </c>
    </row>
    <row r="250" s="12" customFormat="1">
      <c r="A250" s="12"/>
      <c r="B250" s="239"/>
      <c r="C250" s="240"/>
      <c r="D250" s="241" t="s">
        <v>163</v>
      </c>
      <c r="E250" s="242" t="s">
        <v>1</v>
      </c>
      <c r="F250" s="243" t="s">
        <v>872</v>
      </c>
      <c r="G250" s="240"/>
      <c r="H250" s="244">
        <v>1.913</v>
      </c>
      <c r="I250" s="245"/>
      <c r="J250" s="245"/>
      <c r="K250" s="240"/>
      <c r="L250" s="240"/>
      <c r="M250" s="246"/>
      <c r="N250" s="247"/>
      <c r="O250" s="248"/>
      <c r="P250" s="248"/>
      <c r="Q250" s="248"/>
      <c r="R250" s="248"/>
      <c r="S250" s="248"/>
      <c r="T250" s="248"/>
      <c r="U250" s="248"/>
      <c r="V250" s="248"/>
      <c r="W250" s="248"/>
      <c r="X250" s="249"/>
      <c r="Y250" s="12"/>
      <c r="Z250" s="12"/>
      <c r="AA250" s="12"/>
      <c r="AB250" s="12"/>
      <c r="AC250" s="12"/>
      <c r="AD250" s="12"/>
      <c r="AE250" s="12"/>
      <c r="AT250" s="250" t="s">
        <v>163</v>
      </c>
      <c r="AU250" s="250" t="s">
        <v>85</v>
      </c>
      <c r="AV250" s="12" t="s">
        <v>85</v>
      </c>
      <c r="AW250" s="12" t="s">
        <v>5</v>
      </c>
      <c r="AX250" s="12" t="s">
        <v>75</v>
      </c>
      <c r="AY250" s="250" t="s">
        <v>156</v>
      </c>
    </row>
    <row r="251" s="15" customFormat="1">
      <c r="A251" s="15"/>
      <c r="B251" s="289"/>
      <c r="C251" s="290"/>
      <c r="D251" s="241" t="s">
        <v>163</v>
      </c>
      <c r="E251" s="291" t="s">
        <v>1</v>
      </c>
      <c r="F251" s="292" t="s">
        <v>873</v>
      </c>
      <c r="G251" s="290"/>
      <c r="H251" s="291" t="s">
        <v>1</v>
      </c>
      <c r="I251" s="293"/>
      <c r="J251" s="293"/>
      <c r="K251" s="290"/>
      <c r="L251" s="290"/>
      <c r="M251" s="294"/>
      <c r="N251" s="295"/>
      <c r="O251" s="296"/>
      <c r="P251" s="296"/>
      <c r="Q251" s="296"/>
      <c r="R251" s="296"/>
      <c r="S251" s="296"/>
      <c r="T251" s="296"/>
      <c r="U251" s="296"/>
      <c r="V251" s="296"/>
      <c r="W251" s="296"/>
      <c r="X251" s="297"/>
      <c r="Y251" s="15"/>
      <c r="Z251" s="15"/>
      <c r="AA251" s="15"/>
      <c r="AB251" s="15"/>
      <c r="AC251" s="15"/>
      <c r="AD251" s="15"/>
      <c r="AE251" s="15"/>
      <c r="AT251" s="298" t="s">
        <v>163</v>
      </c>
      <c r="AU251" s="298" t="s">
        <v>85</v>
      </c>
      <c r="AV251" s="15" t="s">
        <v>83</v>
      </c>
      <c r="AW251" s="15" t="s">
        <v>5</v>
      </c>
      <c r="AX251" s="15" t="s">
        <v>75</v>
      </c>
      <c r="AY251" s="298" t="s">
        <v>156</v>
      </c>
    </row>
    <row r="252" s="12" customFormat="1">
      <c r="A252" s="12"/>
      <c r="B252" s="239"/>
      <c r="C252" s="240"/>
      <c r="D252" s="241" t="s">
        <v>163</v>
      </c>
      <c r="E252" s="242" t="s">
        <v>1</v>
      </c>
      <c r="F252" s="243" t="s">
        <v>874</v>
      </c>
      <c r="G252" s="240"/>
      <c r="H252" s="244">
        <v>2.331</v>
      </c>
      <c r="I252" s="245"/>
      <c r="J252" s="245"/>
      <c r="K252" s="240"/>
      <c r="L252" s="240"/>
      <c r="M252" s="246"/>
      <c r="N252" s="247"/>
      <c r="O252" s="248"/>
      <c r="P252" s="248"/>
      <c r="Q252" s="248"/>
      <c r="R252" s="248"/>
      <c r="S252" s="248"/>
      <c r="T252" s="248"/>
      <c r="U252" s="248"/>
      <c r="V252" s="248"/>
      <c r="W252" s="248"/>
      <c r="X252" s="249"/>
      <c r="Y252" s="12"/>
      <c r="Z252" s="12"/>
      <c r="AA252" s="12"/>
      <c r="AB252" s="12"/>
      <c r="AC252" s="12"/>
      <c r="AD252" s="12"/>
      <c r="AE252" s="12"/>
      <c r="AT252" s="250" t="s">
        <v>163</v>
      </c>
      <c r="AU252" s="250" t="s">
        <v>85</v>
      </c>
      <c r="AV252" s="12" t="s">
        <v>85</v>
      </c>
      <c r="AW252" s="12" t="s">
        <v>5</v>
      </c>
      <c r="AX252" s="12" t="s">
        <v>75</v>
      </c>
      <c r="AY252" s="250" t="s">
        <v>156</v>
      </c>
    </row>
    <row r="253" s="15" customFormat="1">
      <c r="A253" s="15"/>
      <c r="B253" s="289"/>
      <c r="C253" s="290"/>
      <c r="D253" s="241" t="s">
        <v>163</v>
      </c>
      <c r="E253" s="291" t="s">
        <v>1</v>
      </c>
      <c r="F253" s="292" t="s">
        <v>875</v>
      </c>
      <c r="G253" s="290"/>
      <c r="H253" s="291" t="s">
        <v>1</v>
      </c>
      <c r="I253" s="293"/>
      <c r="J253" s="293"/>
      <c r="K253" s="290"/>
      <c r="L253" s="290"/>
      <c r="M253" s="294"/>
      <c r="N253" s="295"/>
      <c r="O253" s="296"/>
      <c r="P253" s="296"/>
      <c r="Q253" s="296"/>
      <c r="R253" s="296"/>
      <c r="S253" s="296"/>
      <c r="T253" s="296"/>
      <c r="U253" s="296"/>
      <c r="V253" s="296"/>
      <c r="W253" s="296"/>
      <c r="X253" s="297"/>
      <c r="Y253" s="15"/>
      <c r="Z253" s="15"/>
      <c r="AA253" s="15"/>
      <c r="AB253" s="15"/>
      <c r="AC253" s="15"/>
      <c r="AD253" s="15"/>
      <c r="AE253" s="15"/>
      <c r="AT253" s="298" t="s">
        <v>163</v>
      </c>
      <c r="AU253" s="298" t="s">
        <v>85</v>
      </c>
      <c r="AV253" s="15" t="s">
        <v>83</v>
      </c>
      <c r="AW253" s="15" t="s">
        <v>5</v>
      </c>
      <c r="AX253" s="15" t="s">
        <v>75</v>
      </c>
      <c r="AY253" s="298" t="s">
        <v>156</v>
      </c>
    </row>
    <row r="254" s="12" customFormat="1">
      <c r="A254" s="12"/>
      <c r="B254" s="239"/>
      <c r="C254" s="240"/>
      <c r="D254" s="241" t="s">
        <v>163</v>
      </c>
      <c r="E254" s="242" t="s">
        <v>1</v>
      </c>
      <c r="F254" s="243" t="s">
        <v>876</v>
      </c>
      <c r="G254" s="240"/>
      <c r="H254" s="244">
        <v>3.1680000000000001</v>
      </c>
      <c r="I254" s="245"/>
      <c r="J254" s="245"/>
      <c r="K254" s="240"/>
      <c r="L254" s="240"/>
      <c r="M254" s="246"/>
      <c r="N254" s="247"/>
      <c r="O254" s="248"/>
      <c r="P254" s="248"/>
      <c r="Q254" s="248"/>
      <c r="R254" s="248"/>
      <c r="S254" s="248"/>
      <c r="T254" s="248"/>
      <c r="U254" s="248"/>
      <c r="V254" s="248"/>
      <c r="W254" s="248"/>
      <c r="X254" s="249"/>
      <c r="Y254" s="12"/>
      <c r="Z254" s="12"/>
      <c r="AA254" s="12"/>
      <c r="AB254" s="12"/>
      <c r="AC254" s="12"/>
      <c r="AD254" s="12"/>
      <c r="AE254" s="12"/>
      <c r="AT254" s="250" t="s">
        <v>163</v>
      </c>
      <c r="AU254" s="250" t="s">
        <v>85</v>
      </c>
      <c r="AV254" s="12" t="s">
        <v>85</v>
      </c>
      <c r="AW254" s="12" t="s">
        <v>5</v>
      </c>
      <c r="AX254" s="12" t="s">
        <v>75</v>
      </c>
      <c r="AY254" s="250" t="s">
        <v>156</v>
      </c>
    </row>
    <row r="255" s="15" customFormat="1">
      <c r="A255" s="15"/>
      <c r="B255" s="289"/>
      <c r="C255" s="290"/>
      <c r="D255" s="241" t="s">
        <v>163</v>
      </c>
      <c r="E255" s="291" t="s">
        <v>1</v>
      </c>
      <c r="F255" s="292" t="s">
        <v>877</v>
      </c>
      <c r="G255" s="290"/>
      <c r="H255" s="291" t="s">
        <v>1</v>
      </c>
      <c r="I255" s="293"/>
      <c r="J255" s="293"/>
      <c r="K255" s="290"/>
      <c r="L255" s="290"/>
      <c r="M255" s="294"/>
      <c r="N255" s="295"/>
      <c r="O255" s="296"/>
      <c r="P255" s="296"/>
      <c r="Q255" s="296"/>
      <c r="R255" s="296"/>
      <c r="S255" s="296"/>
      <c r="T255" s="296"/>
      <c r="U255" s="296"/>
      <c r="V255" s="296"/>
      <c r="W255" s="296"/>
      <c r="X255" s="297"/>
      <c r="Y255" s="15"/>
      <c r="Z255" s="15"/>
      <c r="AA255" s="15"/>
      <c r="AB255" s="15"/>
      <c r="AC255" s="15"/>
      <c r="AD255" s="15"/>
      <c r="AE255" s="15"/>
      <c r="AT255" s="298" t="s">
        <v>163</v>
      </c>
      <c r="AU255" s="298" t="s">
        <v>85</v>
      </c>
      <c r="AV255" s="15" t="s">
        <v>83</v>
      </c>
      <c r="AW255" s="15" t="s">
        <v>5</v>
      </c>
      <c r="AX255" s="15" t="s">
        <v>75</v>
      </c>
      <c r="AY255" s="298" t="s">
        <v>156</v>
      </c>
    </row>
    <row r="256" s="12" customFormat="1">
      <c r="A256" s="12"/>
      <c r="B256" s="239"/>
      <c r="C256" s="240"/>
      <c r="D256" s="241" t="s">
        <v>163</v>
      </c>
      <c r="E256" s="242" t="s">
        <v>1</v>
      </c>
      <c r="F256" s="243" t="s">
        <v>878</v>
      </c>
      <c r="G256" s="240"/>
      <c r="H256" s="244">
        <v>2.2200000000000002</v>
      </c>
      <c r="I256" s="245"/>
      <c r="J256" s="245"/>
      <c r="K256" s="240"/>
      <c r="L256" s="240"/>
      <c r="M256" s="246"/>
      <c r="N256" s="247"/>
      <c r="O256" s="248"/>
      <c r="P256" s="248"/>
      <c r="Q256" s="248"/>
      <c r="R256" s="248"/>
      <c r="S256" s="248"/>
      <c r="T256" s="248"/>
      <c r="U256" s="248"/>
      <c r="V256" s="248"/>
      <c r="W256" s="248"/>
      <c r="X256" s="249"/>
      <c r="Y256" s="12"/>
      <c r="Z256" s="12"/>
      <c r="AA256" s="12"/>
      <c r="AB256" s="12"/>
      <c r="AC256" s="12"/>
      <c r="AD256" s="12"/>
      <c r="AE256" s="12"/>
      <c r="AT256" s="250" t="s">
        <v>163</v>
      </c>
      <c r="AU256" s="250" t="s">
        <v>85</v>
      </c>
      <c r="AV256" s="12" t="s">
        <v>85</v>
      </c>
      <c r="AW256" s="12" t="s">
        <v>5</v>
      </c>
      <c r="AX256" s="12" t="s">
        <v>75</v>
      </c>
      <c r="AY256" s="250" t="s">
        <v>156</v>
      </c>
    </row>
    <row r="257" s="12" customFormat="1">
      <c r="A257" s="12"/>
      <c r="B257" s="239"/>
      <c r="C257" s="240"/>
      <c r="D257" s="241" t="s">
        <v>163</v>
      </c>
      <c r="E257" s="242" t="s">
        <v>1</v>
      </c>
      <c r="F257" s="243" t="s">
        <v>879</v>
      </c>
      <c r="G257" s="240"/>
      <c r="H257" s="244">
        <v>3.4460000000000002</v>
      </c>
      <c r="I257" s="245"/>
      <c r="J257" s="245"/>
      <c r="K257" s="240"/>
      <c r="L257" s="240"/>
      <c r="M257" s="246"/>
      <c r="N257" s="247"/>
      <c r="O257" s="248"/>
      <c r="P257" s="248"/>
      <c r="Q257" s="248"/>
      <c r="R257" s="248"/>
      <c r="S257" s="248"/>
      <c r="T257" s="248"/>
      <c r="U257" s="248"/>
      <c r="V257" s="248"/>
      <c r="W257" s="248"/>
      <c r="X257" s="249"/>
      <c r="Y257" s="12"/>
      <c r="Z257" s="12"/>
      <c r="AA257" s="12"/>
      <c r="AB257" s="12"/>
      <c r="AC257" s="12"/>
      <c r="AD257" s="12"/>
      <c r="AE257" s="12"/>
      <c r="AT257" s="250" t="s">
        <v>163</v>
      </c>
      <c r="AU257" s="250" t="s">
        <v>85</v>
      </c>
      <c r="AV257" s="12" t="s">
        <v>85</v>
      </c>
      <c r="AW257" s="12" t="s">
        <v>5</v>
      </c>
      <c r="AX257" s="12" t="s">
        <v>75</v>
      </c>
      <c r="AY257" s="250" t="s">
        <v>156</v>
      </c>
    </row>
    <row r="258" s="12" customFormat="1">
      <c r="A258" s="12"/>
      <c r="B258" s="239"/>
      <c r="C258" s="240"/>
      <c r="D258" s="241" t="s">
        <v>163</v>
      </c>
      <c r="E258" s="242" t="s">
        <v>1</v>
      </c>
      <c r="F258" s="243" t="s">
        <v>880</v>
      </c>
      <c r="G258" s="240"/>
      <c r="H258" s="244">
        <v>1.9290000000000001</v>
      </c>
      <c r="I258" s="245"/>
      <c r="J258" s="245"/>
      <c r="K258" s="240"/>
      <c r="L258" s="240"/>
      <c r="M258" s="246"/>
      <c r="N258" s="247"/>
      <c r="O258" s="248"/>
      <c r="P258" s="248"/>
      <c r="Q258" s="248"/>
      <c r="R258" s="248"/>
      <c r="S258" s="248"/>
      <c r="T258" s="248"/>
      <c r="U258" s="248"/>
      <c r="V258" s="248"/>
      <c r="W258" s="248"/>
      <c r="X258" s="249"/>
      <c r="Y258" s="12"/>
      <c r="Z258" s="12"/>
      <c r="AA258" s="12"/>
      <c r="AB258" s="12"/>
      <c r="AC258" s="12"/>
      <c r="AD258" s="12"/>
      <c r="AE258" s="12"/>
      <c r="AT258" s="250" t="s">
        <v>163</v>
      </c>
      <c r="AU258" s="250" t="s">
        <v>85</v>
      </c>
      <c r="AV258" s="12" t="s">
        <v>85</v>
      </c>
      <c r="AW258" s="12" t="s">
        <v>5</v>
      </c>
      <c r="AX258" s="12" t="s">
        <v>75</v>
      </c>
      <c r="AY258" s="250" t="s">
        <v>156</v>
      </c>
    </row>
    <row r="259" s="12" customFormat="1">
      <c r="A259" s="12"/>
      <c r="B259" s="239"/>
      <c r="C259" s="240"/>
      <c r="D259" s="241" t="s">
        <v>163</v>
      </c>
      <c r="E259" s="242" t="s">
        <v>1</v>
      </c>
      <c r="F259" s="243" t="s">
        <v>881</v>
      </c>
      <c r="G259" s="240"/>
      <c r="H259" s="244">
        <v>2.9470000000000001</v>
      </c>
      <c r="I259" s="245"/>
      <c r="J259" s="245"/>
      <c r="K259" s="240"/>
      <c r="L259" s="240"/>
      <c r="M259" s="246"/>
      <c r="N259" s="247"/>
      <c r="O259" s="248"/>
      <c r="P259" s="248"/>
      <c r="Q259" s="248"/>
      <c r="R259" s="248"/>
      <c r="S259" s="248"/>
      <c r="T259" s="248"/>
      <c r="U259" s="248"/>
      <c r="V259" s="248"/>
      <c r="W259" s="248"/>
      <c r="X259" s="249"/>
      <c r="Y259" s="12"/>
      <c r="Z259" s="12"/>
      <c r="AA259" s="12"/>
      <c r="AB259" s="12"/>
      <c r="AC259" s="12"/>
      <c r="AD259" s="12"/>
      <c r="AE259" s="12"/>
      <c r="AT259" s="250" t="s">
        <v>163</v>
      </c>
      <c r="AU259" s="250" t="s">
        <v>85</v>
      </c>
      <c r="AV259" s="12" t="s">
        <v>85</v>
      </c>
      <c r="AW259" s="12" t="s">
        <v>5</v>
      </c>
      <c r="AX259" s="12" t="s">
        <v>75</v>
      </c>
      <c r="AY259" s="250" t="s">
        <v>156</v>
      </c>
    </row>
    <row r="260" s="12" customFormat="1">
      <c r="A260" s="12"/>
      <c r="B260" s="239"/>
      <c r="C260" s="240"/>
      <c r="D260" s="241" t="s">
        <v>163</v>
      </c>
      <c r="E260" s="242" t="s">
        <v>1</v>
      </c>
      <c r="F260" s="243" t="s">
        <v>882</v>
      </c>
      <c r="G260" s="240"/>
      <c r="H260" s="244">
        <v>1.371</v>
      </c>
      <c r="I260" s="245"/>
      <c r="J260" s="245"/>
      <c r="K260" s="240"/>
      <c r="L260" s="240"/>
      <c r="M260" s="246"/>
      <c r="N260" s="247"/>
      <c r="O260" s="248"/>
      <c r="P260" s="248"/>
      <c r="Q260" s="248"/>
      <c r="R260" s="248"/>
      <c r="S260" s="248"/>
      <c r="T260" s="248"/>
      <c r="U260" s="248"/>
      <c r="V260" s="248"/>
      <c r="W260" s="248"/>
      <c r="X260" s="249"/>
      <c r="Y260" s="12"/>
      <c r="Z260" s="12"/>
      <c r="AA260" s="12"/>
      <c r="AB260" s="12"/>
      <c r="AC260" s="12"/>
      <c r="AD260" s="12"/>
      <c r="AE260" s="12"/>
      <c r="AT260" s="250" t="s">
        <v>163</v>
      </c>
      <c r="AU260" s="250" t="s">
        <v>85</v>
      </c>
      <c r="AV260" s="12" t="s">
        <v>85</v>
      </c>
      <c r="AW260" s="12" t="s">
        <v>5</v>
      </c>
      <c r="AX260" s="12" t="s">
        <v>75</v>
      </c>
      <c r="AY260" s="250" t="s">
        <v>156</v>
      </c>
    </row>
    <row r="261" s="14" customFormat="1">
      <c r="A261" s="14"/>
      <c r="B261" s="278"/>
      <c r="C261" s="279"/>
      <c r="D261" s="241" t="s">
        <v>163</v>
      </c>
      <c r="E261" s="280" t="s">
        <v>1</v>
      </c>
      <c r="F261" s="281" t="s">
        <v>741</v>
      </c>
      <c r="G261" s="279"/>
      <c r="H261" s="282">
        <v>46.223000000000006</v>
      </c>
      <c r="I261" s="283"/>
      <c r="J261" s="283"/>
      <c r="K261" s="279"/>
      <c r="L261" s="279"/>
      <c r="M261" s="284"/>
      <c r="N261" s="285"/>
      <c r="O261" s="286"/>
      <c r="P261" s="286"/>
      <c r="Q261" s="286"/>
      <c r="R261" s="286"/>
      <c r="S261" s="286"/>
      <c r="T261" s="286"/>
      <c r="U261" s="286"/>
      <c r="V261" s="286"/>
      <c r="W261" s="286"/>
      <c r="X261" s="287"/>
      <c r="Y261" s="14"/>
      <c r="Z261" s="14"/>
      <c r="AA261" s="14"/>
      <c r="AB261" s="14"/>
      <c r="AC261" s="14"/>
      <c r="AD261" s="14"/>
      <c r="AE261" s="14"/>
      <c r="AT261" s="288" t="s">
        <v>163</v>
      </c>
      <c r="AU261" s="288" t="s">
        <v>85</v>
      </c>
      <c r="AV261" s="14" t="s">
        <v>173</v>
      </c>
      <c r="AW261" s="14" t="s">
        <v>5</v>
      </c>
      <c r="AX261" s="14" t="s">
        <v>83</v>
      </c>
      <c r="AY261" s="288" t="s">
        <v>156</v>
      </c>
    </row>
    <row r="262" s="2" customFormat="1" ht="16.5" customHeight="1">
      <c r="A262" s="39"/>
      <c r="B262" s="40"/>
      <c r="C262" s="225" t="s">
        <v>250</v>
      </c>
      <c r="D262" s="225" t="s">
        <v>157</v>
      </c>
      <c r="E262" s="226" t="s">
        <v>883</v>
      </c>
      <c r="F262" s="227" t="s">
        <v>884</v>
      </c>
      <c r="G262" s="228" t="s">
        <v>227</v>
      </c>
      <c r="H262" s="229">
        <v>63.5</v>
      </c>
      <c r="I262" s="230"/>
      <c r="J262" s="230"/>
      <c r="K262" s="231">
        <f>ROUND(P262*H262,2)</f>
        <v>0</v>
      </c>
      <c r="L262" s="227" t="s">
        <v>1</v>
      </c>
      <c r="M262" s="45"/>
      <c r="N262" s="232" t="s">
        <v>1</v>
      </c>
      <c r="O262" s="233" t="s">
        <v>38</v>
      </c>
      <c r="P262" s="234">
        <f>I262+J262</f>
        <v>0</v>
      </c>
      <c r="Q262" s="234">
        <f>ROUND(I262*H262,2)</f>
        <v>0</v>
      </c>
      <c r="R262" s="234">
        <f>ROUND(J262*H262,2)</f>
        <v>0</v>
      </c>
      <c r="S262" s="92"/>
      <c r="T262" s="235">
        <f>S262*H262</f>
        <v>0</v>
      </c>
      <c r="U262" s="235">
        <v>0</v>
      </c>
      <c r="V262" s="235">
        <f>U262*H262</f>
        <v>0</v>
      </c>
      <c r="W262" s="235">
        <v>0</v>
      </c>
      <c r="X262" s="236">
        <f>W262*H262</f>
        <v>0</v>
      </c>
      <c r="Y262" s="39"/>
      <c r="Z262" s="39"/>
      <c r="AA262" s="39"/>
      <c r="AB262" s="39"/>
      <c r="AC262" s="39"/>
      <c r="AD262" s="39"/>
      <c r="AE262" s="39"/>
      <c r="AR262" s="237" t="s">
        <v>173</v>
      </c>
      <c r="AT262" s="237" t="s">
        <v>157</v>
      </c>
      <c r="AU262" s="237" t="s">
        <v>85</v>
      </c>
      <c r="AY262" s="18" t="s">
        <v>156</v>
      </c>
      <c r="BE262" s="238">
        <f>IF(O262="základní",K262,0)</f>
        <v>0</v>
      </c>
      <c r="BF262" s="238">
        <f>IF(O262="snížená",K262,0)</f>
        <v>0</v>
      </c>
      <c r="BG262" s="238">
        <f>IF(O262="zákl. přenesená",K262,0)</f>
        <v>0</v>
      </c>
      <c r="BH262" s="238">
        <f>IF(O262="sníž. přenesená",K262,0)</f>
        <v>0</v>
      </c>
      <c r="BI262" s="238">
        <f>IF(O262="nulová",K262,0)</f>
        <v>0</v>
      </c>
      <c r="BJ262" s="18" t="s">
        <v>83</v>
      </c>
      <c r="BK262" s="238">
        <f>ROUND(P262*H262,2)</f>
        <v>0</v>
      </c>
      <c r="BL262" s="18" t="s">
        <v>173</v>
      </c>
      <c r="BM262" s="237" t="s">
        <v>885</v>
      </c>
    </row>
    <row r="263" s="12" customFormat="1">
      <c r="A263" s="12"/>
      <c r="B263" s="239"/>
      <c r="C263" s="240"/>
      <c r="D263" s="241" t="s">
        <v>163</v>
      </c>
      <c r="E263" s="242" t="s">
        <v>1</v>
      </c>
      <c r="F263" s="243" t="s">
        <v>886</v>
      </c>
      <c r="G263" s="240"/>
      <c r="H263" s="244">
        <v>13.199999999999999</v>
      </c>
      <c r="I263" s="245"/>
      <c r="J263" s="245"/>
      <c r="K263" s="240"/>
      <c r="L263" s="240"/>
      <c r="M263" s="246"/>
      <c r="N263" s="247"/>
      <c r="O263" s="248"/>
      <c r="P263" s="248"/>
      <c r="Q263" s="248"/>
      <c r="R263" s="248"/>
      <c r="S263" s="248"/>
      <c r="T263" s="248"/>
      <c r="U263" s="248"/>
      <c r="V263" s="248"/>
      <c r="W263" s="248"/>
      <c r="X263" s="249"/>
      <c r="Y263" s="12"/>
      <c r="Z263" s="12"/>
      <c r="AA263" s="12"/>
      <c r="AB263" s="12"/>
      <c r="AC263" s="12"/>
      <c r="AD263" s="12"/>
      <c r="AE263" s="12"/>
      <c r="AT263" s="250" t="s">
        <v>163</v>
      </c>
      <c r="AU263" s="250" t="s">
        <v>85</v>
      </c>
      <c r="AV263" s="12" t="s">
        <v>85</v>
      </c>
      <c r="AW263" s="12" t="s">
        <v>5</v>
      </c>
      <c r="AX263" s="12" t="s">
        <v>75</v>
      </c>
      <c r="AY263" s="250" t="s">
        <v>156</v>
      </c>
    </row>
    <row r="264" s="12" customFormat="1">
      <c r="A264" s="12"/>
      <c r="B264" s="239"/>
      <c r="C264" s="240"/>
      <c r="D264" s="241" t="s">
        <v>163</v>
      </c>
      <c r="E264" s="242" t="s">
        <v>1</v>
      </c>
      <c r="F264" s="243" t="s">
        <v>887</v>
      </c>
      <c r="G264" s="240"/>
      <c r="H264" s="244">
        <v>21.100000000000001</v>
      </c>
      <c r="I264" s="245"/>
      <c r="J264" s="245"/>
      <c r="K264" s="240"/>
      <c r="L264" s="240"/>
      <c r="M264" s="246"/>
      <c r="N264" s="247"/>
      <c r="O264" s="248"/>
      <c r="P264" s="248"/>
      <c r="Q264" s="248"/>
      <c r="R264" s="248"/>
      <c r="S264" s="248"/>
      <c r="T264" s="248"/>
      <c r="U264" s="248"/>
      <c r="V264" s="248"/>
      <c r="W264" s="248"/>
      <c r="X264" s="249"/>
      <c r="Y264" s="12"/>
      <c r="Z264" s="12"/>
      <c r="AA264" s="12"/>
      <c r="AB264" s="12"/>
      <c r="AC264" s="12"/>
      <c r="AD264" s="12"/>
      <c r="AE264" s="12"/>
      <c r="AT264" s="250" t="s">
        <v>163</v>
      </c>
      <c r="AU264" s="250" t="s">
        <v>85</v>
      </c>
      <c r="AV264" s="12" t="s">
        <v>85</v>
      </c>
      <c r="AW264" s="12" t="s">
        <v>5</v>
      </c>
      <c r="AX264" s="12" t="s">
        <v>75</v>
      </c>
      <c r="AY264" s="250" t="s">
        <v>156</v>
      </c>
    </row>
    <row r="265" s="12" customFormat="1">
      <c r="A265" s="12"/>
      <c r="B265" s="239"/>
      <c r="C265" s="240"/>
      <c r="D265" s="241" t="s">
        <v>163</v>
      </c>
      <c r="E265" s="242" t="s">
        <v>1</v>
      </c>
      <c r="F265" s="243" t="s">
        <v>888</v>
      </c>
      <c r="G265" s="240"/>
      <c r="H265" s="244">
        <v>29.199999999999999</v>
      </c>
      <c r="I265" s="245"/>
      <c r="J265" s="245"/>
      <c r="K265" s="240"/>
      <c r="L265" s="240"/>
      <c r="M265" s="246"/>
      <c r="N265" s="247"/>
      <c r="O265" s="248"/>
      <c r="P265" s="248"/>
      <c r="Q265" s="248"/>
      <c r="R265" s="248"/>
      <c r="S265" s="248"/>
      <c r="T265" s="248"/>
      <c r="U265" s="248"/>
      <c r="V265" s="248"/>
      <c r="W265" s="248"/>
      <c r="X265" s="249"/>
      <c r="Y265" s="12"/>
      <c r="Z265" s="12"/>
      <c r="AA265" s="12"/>
      <c r="AB265" s="12"/>
      <c r="AC265" s="12"/>
      <c r="AD265" s="12"/>
      <c r="AE265" s="12"/>
      <c r="AT265" s="250" t="s">
        <v>163</v>
      </c>
      <c r="AU265" s="250" t="s">
        <v>85</v>
      </c>
      <c r="AV265" s="12" t="s">
        <v>85</v>
      </c>
      <c r="AW265" s="12" t="s">
        <v>5</v>
      </c>
      <c r="AX265" s="12" t="s">
        <v>75</v>
      </c>
      <c r="AY265" s="250" t="s">
        <v>156</v>
      </c>
    </row>
    <row r="266" s="14" customFormat="1">
      <c r="A266" s="14"/>
      <c r="B266" s="278"/>
      <c r="C266" s="279"/>
      <c r="D266" s="241" t="s">
        <v>163</v>
      </c>
      <c r="E266" s="280" t="s">
        <v>1</v>
      </c>
      <c r="F266" s="281" t="s">
        <v>741</v>
      </c>
      <c r="G266" s="279"/>
      <c r="H266" s="282">
        <v>63.5</v>
      </c>
      <c r="I266" s="283"/>
      <c r="J266" s="283"/>
      <c r="K266" s="279"/>
      <c r="L266" s="279"/>
      <c r="M266" s="284"/>
      <c r="N266" s="285"/>
      <c r="O266" s="286"/>
      <c r="P266" s="286"/>
      <c r="Q266" s="286"/>
      <c r="R266" s="286"/>
      <c r="S266" s="286"/>
      <c r="T266" s="286"/>
      <c r="U266" s="286"/>
      <c r="V266" s="286"/>
      <c r="W266" s="286"/>
      <c r="X266" s="287"/>
      <c r="Y266" s="14"/>
      <c r="Z266" s="14"/>
      <c r="AA266" s="14"/>
      <c r="AB266" s="14"/>
      <c r="AC266" s="14"/>
      <c r="AD266" s="14"/>
      <c r="AE266" s="14"/>
      <c r="AT266" s="288" t="s">
        <v>163</v>
      </c>
      <c r="AU266" s="288" t="s">
        <v>85</v>
      </c>
      <c r="AV266" s="14" t="s">
        <v>173</v>
      </c>
      <c r="AW266" s="14" t="s">
        <v>5</v>
      </c>
      <c r="AX266" s="14" t="s">
        <v>83</v>
      </c>
      <c r="AY266" s="288" t="s">
        <v>156</v>
      </c>
    </row>
    <row r="267" s="2" customFormat="1" ht="24.15" customHeight="1">
      <c r="A267" s="39"/>
      <c r="B267" s="40"/>
      <c r="C267" s="225" t="s">
        <v>649</v>
      </c>
      <c r="D267" s="225" t="s">
        <v>157</v>
      </c>
      <c r="E267" s="226" t="s">
        <v>889</v>
      </c>
      <c r="F267" s="227" t="s">
        <v>890</v>
      </c>
      <c r="G267" s="228" t="s">
        <v>197</v>
      </c>
      <c r="H267" s="229">
        <v>131.868</v>
      </c>
      <c r="I267" s="230"/>
      <c r="J267" s="230"/>
      <c r="K267" s="231">
        <f>ROUND(P267*H267,2)</f>
        <v>0</v>
      </c>
      <c r="L267" s="227" t="s">
        <v>1</v>
      </c>
      <c r="M267" s="45"/>
      <c r="N267" s="232" t="s">
        <v>1</v>
      </c>
      <c r="O267" s="233" t="s">
        <v>38</v>
      </c>
      <c r="P267" s="234">
        <f>I267+J267</f>
        <v>0</v>
      </c>
      <c r="Q267" s="234">
        <f>ROUND(I267*H267,2)</f>
        <v>0</v>
      </c>
      <c r="R267" s="234">
        <f>ROUND(J267*H267,2)</f>
        <v>0</v>
      </c>
      <c r="S267" s="92"/>
      <c r="T267" s="235">
        <f>S267*H267</f>
        <v>0</v>
      </c>
      <c r="U267" s="235">
        <v>0</v>
      </c>
      <c r="V267" s="235">
        <f>U267*H267</f>
        <v>0</v>
      </c>
      <c r="W267" s="235">
        <v>0</v>
      </c>
      <c r="X267" s="236">
        <f>W267*H267</f>
        <v>0</v>
      </c>
      <c r="Y267" s="39"/>
      <c r="Z267" s="39"/>
      <c r="AA267" s="39"/>
      <c r="AB267" s="39"/>
      <c r="AC267" s="39"/>
      <c r="AD267" s="39"/>
      <c r="AE267" s="39"/>
      <c r="AR267" s="237" t="s">
        <v>173</v>
      </c>
      <c r="AT267" s="237" t="s">
        <v>157</v>
      </c>
      <c r="AU267" s="237" t="s">
        <v>85</v>
      </c>
      <c r="AY267" s="18" t="s">
        <v>156</v>
      </c>
      <c r="BE267" s="238">
        <f>IF(O267="základní",K267,0)</f>
        <v>0</v>
      </c>
      <c r="BF267" s="238">
        <f>IF(O267="snížená",K267,0)</f>
        <v>0</v>
      </c>
      <c r="BG267" s="238">
        <f>IF(O267="zákl. přenesená",K267,0)</f>
        <v>0</v>
      </c>
      <c r="BH267" s="238">
        <f>IF(O267="sníž. přenesená",K267,0)</f>
        <v>0</v>
      </c>
      <c r="BI267" s="238">
        <f>IF(O267="nulová",K267,0)</f>
        <v>0</v>
      </c>
      <c r="BJ267" s="18" t="s">
        <v>83</v>
      </c>
      <c r="BK267" s="238">
        <f>ROUND(P267*H267,2)</f>
        <v>0</v>
      </c>
      <c r="BL267" s="18" t="s">
        <v>173</v>
      </c>
      <c r="BM267" s="237" t="s">
        <v>891</v>
      </c>
    </row>
    <row r="268" s="12" customFormat="1">
      <c r="A268" s="12"/>
      <c r="B268" s="239"/>
      <c r="C268" s="240"/>
      <c r="D268" s="241" t="s">
        <v>163</v>
      </c>
      <c r="E268" s="242" t="s">
        <v>1</v>
      </c>
      <c r="F268" s="243" t="s">
        <v>892</v>
      </c>
      <c r="G268" s="240"/>
      <c r="H268" s="244">
        <v>28.649999999999999</v>
      </c>
      <c r="I268" s="245"/>
      <c r="J268" s="245"/>
      <c r="K268" s="240"/>
      <c r="L268" s="240"/>
      <c r="M268" s="246"/>
      <c r="N268" s="247"/>
      <c r="O268" s="248"/>
      <c r="P268" s="248"/>
      <c r="Q268" s="248"/>
      <c r="R268" s="248"/>
      <c r="S268" s="248"/>
      <c r="T268" s="248"/>
      <c r="U268" s="248"/>
      <c r="V268" s="248"/>
      <c r="W268" s="248"/>
      <c r="X268" s="249"/>
      <c r="Y268" s="12"/>
      <c r="Z268" s="12"/>
      <c r="AA268" s="12"/>
      <c r="AB268" s="12"/>
      <c r="AC268" s="12"/>
      <c r="AD268" s="12"/>
      <c r="AE268" s="12"/>
      <c r="AT268" s="250" t="s">
        <v>163</v>
      </c>
      <c r="AU268" s="250" t="s">
        <v>85</v>
      </c>
      <c r="AV268" s="12" t="s">
        <v>85</v>
      </c>
      <c r="AW268" s="12" t="s">
        <v>5</v>
      </c>
      <c r="AX268" s="12" t="s">
        <v>75</v>
      </c>
      <c r="AY268" s="250" t="s">
        <v>156</v>
      </c>
    </row>
    <row r="269" s="12" customFormat="1">
      <c r="A269" s="12"/>
      <c r="B269" s="239"/>
      <c r="C269" s="240"/>
      <c r="D269" s="241" t="s">
        <v>163</v>
      </c>
      <c r="E269" s="242" t="s">
        <v>1</v>
      </c>
      <c r="F269" s="243" t="s">
        <v>893</v>
      </c>
      <c r="G269" s="240"/>
      <c r="H269" s="244">
        <v>15.41</v>
      </c>
      <c r="I269" s="245"/>
      <c r="J269" s="245"/>
      <c r="K269" s="240"/>
      <c r="L269" s="240"/>
      <c r="M269" s="246"/>
      <c r="N269" s="247"/>
      <c r="O269" s="248"/>
      <c r="P269" s="248"/>
      <c r="Q269" s="248"/>
      <c r="R269" s="248"/>
      <c r="S269" s="248"/>
      <c r="T269" s="248"/>
      <c r="U269" s="248"/>
      <c r="V269" s="248"/>
      <c r="W269" s="248"/>
      <c r="X269" s="249"/>
      <c r="Y269" s="12"/>
      <c r="Z269" s="12"/>
      <c r="AA269" s="12"/>
      <c r="AB269" s="12"/>
      <c r="AC269" s="12"/>
      <c r="AD269" s="12"/>
      <c r="AE269" s="12"/>
      <c r="AT269" s="250" t="s">
        <v>163</v>
      </c>
      <c r="AU269" s="250" t="s">
        <v>85</v>
      </c>
      <c r="AV269" s="12" t="s">
        <v>85</v>
      </c>
      <c r="AW269" s="12" t="s">
        <v>5</v>
      </c>
      <c r="AX269" s="12" t="s">
        <v>75</v>
      </c>
      <c r="AY269" s="250" t="s">
        <v>156</v>
      </c>
    </row>
    <row r="270" s="12" customFormat="1">
      <c r="A270" s="12"/>
      <c r="B270" s="239"/>
      <c r="C270" s="240"/>
      <c r="D270" s="241" t="s">
        <v>163</v>
      </c>
      <c r="E270" s="242" t="s">
        <v>1</v>
      </c>
      <c r="F270" s="243" t="s">
        <v>894</v>
      </c>
      <c r="G270" s="240"/>
      <c r="H270" s="244">
        <v>47.747999999999998</v>
      </c>
      <c r="I270" s="245"/>
      <c r="J270" s="245"/>
      <c r="K270" s="240"/>
      <c r="L270" s="240"/>
      <c r="M270" s="246"/>
      <c r="N270" s="247"/>
      <c r="O270" s="248"/>
      <c r="P270" s="248"/>
      <c r="Q270" s="248"/>
      <c r="R270" s="248"/>
      <c r="S270" s="248"/>
      <c r="T270" s="248"/>
      <c r="U270" s="248"/>
      <c r="V270" s="248"/>
      <c r="W270" s="248"/>
      <c r="X270" s="249"/>
      <c r="Y270" s="12"/>
      <c r="Z270" s="12"/>
      <c r="AA270" s="12"/>
      <c r="AB270" s="12"/>
      <c r="AC270" s="12"/>
      <c r="AD270" s="12"/>
      <c r="AE270" s="12"/>
      <c r="AT270" s="250" t="s">
        <v>163</v>
      </c>
      <c r="AU270" s="250" t="s">
        <v>85</v>
      </c>
      <c r="AV270" s="12" t="s">
        <v>85</v>
      </c>
      <c r="AW270" s="12" t="s">
        <v>5</v>
      </c>
      <c r="AX270" s="12" t="s">
        <v>75</v>
      </c>
      <c r="AY270" s="250" t="s">
        <v>156</v>
      </c>
    </row>
    <row r="271" s="12" customFormat="1">
      <c r="A271" s="12"/>
      <c r="B271" s="239"/>
      <c r="C271" s="240"/>
      <c r="D271" s="241" t="s">
        <v>163</v>
      </c>
      <c r="E271" s="242" t="s">
        <v>1</v>
      </c>
      <c r="F271" s="243" t="s">
        <v>895</v>
      </c>
      <c r="G271" s="240"/>
      <c r="H271" s="244">
        <v>27.18</v>
      </c>
      <c r="I271" s="245"/>
      <c r="J271" s="245"/>
      <c r="K271" s="240"/>
      <c r="L271" s="240"/>
      <c r="M271" s="246"/>
      <c r="N271" s="247"/>
      <c r="O271" s="248"/>
      <c r="P271" s="248"/>
      <c r="Q271" s="248"/>
      <c r="R271" s="248"/>
      <c r="S271" s="248"/>
      <c r="T271" s="248"/>
      <c r="U271" s="248"/>
      <c r="V271" s="248"/>
      <c r="W271" s="248"/>
      <c r="X271" s="249"/>
      <c r="Y271" s="12"/>
      <c r="Z271" s="12"/>
      <c r="AA271" s="12"/>
      <c r="AB271" s="12"/>
      <c r="AC271" s="12"/>
      <c r="AD271" s="12"/>
      <c r="AE271" s="12"/>
      <c r="AT271" s="250" t="s">
        <v>163</v>
      </c>
      <c r="AU271" s="250" t="s">
        <v>85</v>
      </c>
      <c r="AV271" s="12" t="s">
        <v>85</v>
      </c>
      <c r="AW271" s="12" t="s">
        <v>5</v>
      </c>
      <c r="AX271" s="12" t="s">
        <v>75</v>
      </c>
      <c r="AY271" s="250" t="s">
        <v>156</v>
      </c>
    </row>
    <row r="272" s="12" customFormat="1">
      <c r="A272" s="12"/>
      <c r="B272" s="239"/>
      <c r="C272" s="240"/>
      <c r="D272" s="241" t="s">
        <v>163</v>
      </c>
      <c r="E272" s="242" t="s">
        <v>1</v>
      </c>
      <c r="F272" s="243" t="s">
        <v>896</v>
      </c>
      <c r="G272" s="240"/>
      <c r="H272" s="244">
        <v>5.1200000000000001</v>
      </c>
      <c r="I272" s="245"/>
      <c r="J272" s="245"/>
      <c r="K272" s="240"/>
      <c r="L272" s="240"/>
      <c r="M272" s="246"/>
      <c r="N272" s="247"/>
      <c r="O272" s="248"/>
      <c r="P272" s="248"/>
      <c r="Q272" s="248"/>
      <c r="R272" s="248"/>
      <c r="S272" s="248"/>
      <c r="T272" s="248"/>
      <c r="U272" s="248"/>
      <c r="V272" s="248"/>
      <c r="W272" s="248"/>
      <c r="X272" s="249"/>
      <c r="Y272" s="12"/>
      <c r="Z272" s="12"/>
      <c r="AA272" s="12"/>
      <c r="AB272" s="12"/>
      <c r="AC272" s="12"/>
      <c r="AD272" s="12"/>
      <c r="AE272" s="12"/>
      <c r="AT272" s="250" t="s">
        <v>163</v>
      </c>
      <c r="AU272" s="250" t="s">
        <v>85</v>
      </c>
      <c r="AV272" s="12" t="s">
        <v>85</v>
      </c>
      <c r="AW272" s="12" t="s">
        <v>5</v>
      </c>
      <c r="AX272" s="12" t="s">
        <v>75</v>
      </c>
      <c r="AY272" s="250" t="s">
        <v>156</v>
      </c>
    </row>
    <row r="273" s="12" customFormat="1">
      <c r="A273" s="12"/>
      <c r="B273" s="239"/>
      <c r="C273" s="240"/>
      <c r="D273" s="241" t="s">
        <v>163</v>
      </c>
      <c r="E273" s="242" t="s">
        <v>1</v>
      </c>
      <c r="F273" s="243" t="s">
        <v>897</v>
      </c>
      <c r="G273" s="240"/>
      <c r="H273" s="244">
        <v>7.7599999999999998</v>
      </c>
      <c r="I273" s="245"/>
      <c r="J273" s="245"/>
      <c r="K273" s="240"/>
      <c r="L273" s="240"/>
      <c r="M273" s="246"/>
      <c r="N273" s="247"/>
      <c r="O273" s="248"/>
      <c r="P273" s="248"/>
      <c r="Q273" s="248"/>
      <c r="R273" s="248"/>
      <c r="S273" s="248"/>
      <c r="T273" s="248"/>
      <c r="U273" s="248"/>
      <c r="V273" s="248"/>
      <c r="W273" s="248"/>
      <c r="X273" s="249"/>
      <c r="Y273" s="12"/>
      <c r="Z273" s="12"/>
      <c r="AA273" s="12"/>
      <c r="AB273" s="12"/>
      <c r="AC273" s="12"/>
      <c r="AD273" s="12"/>
      <c r="AE273" s="12"/>
      <c r="AT273" s="250" t="s">
        <v>163</v>
      </c>
      <c r="AU273" s="250" t="s">
        <v>85</v>
      </c>
      <c r="AV273" s="12" t="s">
        <v>85</v>
      </c>
      <c r="AW273" s="12" t="s">
        <v>5</v>
      </c>
      <c r="AX273" s="12" t="s">
        <v>75</v>
      </c>
      <c r="AY273" s="250" t="s">
        <v>156</v>
      </c>
    </row>
    <row r="274" s="14" customFormat="1">
      <c r="A274" s="14"/>
      <c r="B274" s="278"/>
      <c r="C274" s="279"/>
      <c r="D274" s="241" t="s">
        <v>163</v>
      </c>
      <c r="E274" s="280" t="s">
        <v>1</v>
      </c>
      <c r="F274" s="281" t="s">
        <v>741</v>
      </c>
      <c r="G274" s="279"/>
      <c r="H274" s="282">
        <v>131.868</v>
      </c>
      <c r="I274" s="283"/>
      <c r="J274" s="283"/>
      <c r="K274" s="279"/>
      <c r="L274" s="279"/>
      <c r="M274" s="284"/>
      <c r="N274" s="285"/>
      <c r="O274" s="286"/>
      <c r="P274" s="286"/>
      <c r="Q274" s="286"/>
      <c r="R274" s="286"/>
      <c r="S274" s="286"/>
      <c r="T274" s="286"/>
      <c r="U274" s="286"/>
      <c r="V274" s="286"/>
      <c r="W274" s="286"/>
      <c r="X274" s="287"/>
      <c r="Y274" s="14"/>
      <c r="Z274" s="14"/>
      <c r="AA274" s="14"/>
      <c r="AB274" s="14"/>
      <c r="AC274" s="14"/>
      <c r="AD274" s="14"/>
      <c r="AE274" s="14"/>
      <c r="AT274" s="288" t="s">
        <v>163</v>
      </c>
      <c r="AU274" s="288" t="s">
        <v>85</v>
      </c>
      <c r="AV274" s="14" t="s">
        <v>173</v>
      </c>
      <c r="AW274" s="14" t="s">
        <v>5</v>
      </c>
      <c r="AX274" s="14" t="s">
        <v>83</v>
      </c>
      <c r="AY274" s="288" t="s">
        <v>156</v>
      </c>
    </row>
    <row r="275" s="2" customFormat="1" ht="24.15" customHeight="1">
      <c r="A275" s="39"/>
      <c r="B275" s="40"/>
      <c r="C275" s="225" t="s">
        <v>8</v>
      </c>
      <c r="D275" s="225" t="s">
        <v>157</v>
      </c>
      <c r="E275" s="226" t="s">
        <v>898</v>
      </c>
      <c r="F275" s="227" t="s">
        <v>899</v>
      </c>
      <c r="G275" s="228" t="s">
        <v>197</v>
      </c>
      <c r="H275" s="229">
        <v>308.20400000000001</v>
      </c>
      <c r="I275" s="230"/>
      <c r="J275" s="230"/>
      <c r="K275" s="231">
        <f>ROUND(P275*H275,2)</f>
        <v>0</v>
      </c>
      <c r="L275" s="227" t="s">
        <v>198</v>
      </c>
      <c r="M275" s="45"/>
      <c r="N275" s="232" t="s">
        <v>1</v>
      </c>
      <c r="O275" s="233" t="s">
        <v>38</v>
      </c>
      <c r="P275" s="234">
        <f>I275+J275</f>
        <v>0</v>
      </c>
      <c r="Q275" s="234">
        <f>ROUND(I275*H275,2)</f>
        <v>0</v>
      </c>
      <c r="R275" s="234">
        <f>ROUND(J275*H275,2)</f>
        <v>0</v>
      </c>
      <c r="S275" s="92"/>
      <c r="T275" s="235">
        <f>S275*H275</f>
        <v>0</v>
      </c>
      <c r="U275" s="235">
        <v>0</v>
      </c>
      <c r="V275" s="235">
        <f>U275*H275</f>
        <v>0</v>
      </c>
      <c r="W275" s="235">
        <v>0</v>
      </c>
      <c r="X275" s="236">
        <f>W275*H275</f>
        <v>0</v>
      </c>
      <c r="Y275" s="39"/>
      <c r="Z275" s="39"/>
      <c r="AA275" s="39"/>
      <c r="AB275" s="39"/>
      <c r="AC275" s="39"/>
      <c r="AD275" s="39"/>
      <c r="AE275" s="39"/>
      <c r="AR275" s="237" t="s">
        <v>173</v>
      </c>
      <c r="AT275" s="237" t="s">
        <v>157</v>
      </c>
      <c r="AU275" s="237" t="s">
        <v>85</v>
      </c>
      <c r="AY275" s="18" t="s">
        <v>156</v>
      </c>
      <c r="BE275" s="238">
        <f>IF(O275="základní",K275,0)</f>
        <v>0</v>
      </c>
      <c r="BF275" s="238">
        <f>IF(O275="snížená",K275,0)</f>
        <v>0</v>
      </c>
      <c r="BG275" s="238">
        <f>IF(O275="zákl. přenesená",K275,0)</f>
        <v>0</v>
      </c>
      <c r="BH275" s="238">
        <f>IF(O275="sníž. přenesená",K275,0)</f>
        <v>0</v>
      </c>
      <c r="BI275" s="238">
        <f>IF(O275="nulová",K275,0)</f>
        <v>0</v>
      </c>
      <c r="BJ275" s="18" t="s">
        <v>83</v>
      </c>
      <c r="BK275" s="238">
        <f>ROUND(P275*H275,2)</f>
        <v>0</v>
      </c>
      <c r="BL275" s="18" t="s">
        <v>173</v>
      </c>
      <c r="BM275" s="237" t="s">
        <v>900</v>
      </c>
    </row>
    <row r="276" s="12" customFormat="1">
      <c r="A276" s="12"/>
      <c r="B276" s="239"/>
      <c r="C276" s="240"/>
      <c r="D276" s="241" t="s">
        <v>163</v>
      </c>
      <c r="E276" s="242" t="s">
        <v>1</v>
      </c>
      <c r="F276" s="243" t="s">
        <v>901</v>
      </c>
      <c r="G276" s="240"/>
      <c r="H276" s="244">
        <v>54.119999999999997</v>
      </c>
      <c r="I276" s="245"/>
      <c r="J276" s="245"/>
      <c r="K276" s="240"/>
      <c r="L276" s="240"/>
      <c r="M276" s="246"/>
      <c r="N276" s="247"/>
      <c r="O276" s="248"/>
      <c r="P276" s="248"/>
      <c r="Q276" s="248"/>
      <c r="R276" s="248"/>
      <c r="S276" s="248"/>
      <c r="T276" s="248"/>
      <c r="U276" s="248"/>
      <c r="V276" s="248"/>
      <c r="W276" s="248"/>
      <c r="X276" s="249"/>
      <c r="Y276" s="12"/>
      <c r="Z276" s="12"/>
      <c r="AA276" s="12"/>
      <c r="AB276" s="12"/>
      <c r="AC276" s="12"/>
      <c r="AD276" s="12"/>
      <c r="AE276" s="12"/>
      <c r="AT276" s="250" t="s">
        <v>163</v>
      </c>
      <c r="AU276" s="250" t="s">
        <v>85</v>
      </c>
      <c r="AV276" s="12" t="s">
        <v>85</v>
      </c>
      <c r="AW276" s="12" t="s">
        <v>5</v>
      </c>
      <c r="AX276" s="12" t="s">
        <v>75</v>
      </c>
      <c r="AY276" s="250" t="s">
        <v>156</v>
      </c>
    </row>
    <row r="277" s="12" customFormat="1">
      <c r="A277" s="12"/>
      <c r="B277" s="239"/>
      <c r="C277" s="240"/>
      <c r="D277" s="241" t="s">
        <v>163</v>
      </c>
      <c r="E277" s="242" t="s">
        <v>1</v>
      </c>
      <c r="F277" s="243" t="s">
        <v>902</v>
      </c>
      <c r="G277" s="240"/>
      <c r="H277" s="244">
        <v>82.825000000000003</v>
      </c>
      <c r="I277" s="245"/>
      <c r="J277" s="245"/>
      <c r="K277" s="240"/>
      <c r="L277" s="240"/>
      <c r="M277" s="246"/>
      <c r="N277" s="247"/>
      <c r="O277" s="248"/>
      <c r="P277" s="248"/>
      <c r="Q277" s="248"/>
      <c r="R277" s="248"/>
      <c r="S277" s="248"/>
      <c r="T277" s="248"/>
      <c r="U277" s="248"/>
      <c r="V277" s="248"/>
      <c r="W277" s="248"/>
      <c r="X277" s="249"/>
      <c r="Y277" s="12"/>
      <c r="Z277" s="12"/>
      <c r="AA277" s="12"/>
      <c r="AB277" s="12"/>
      <c r="AC277" s="12"/>
      <c r="AD277" s="12"/>
      <c r="AE277" s="12"/>
      <c r="AT277" s="250" t="s">
        <v>163</v>
      </c>
      <c r="AU277" s="250" t="s">
        <v>85</v>
      </c>
      <c r="AV277" s="12" t="s">
        <v>85</v>
      </c>
      <c r="AW277" s="12" t="s">
        <v>5</v>
      </c>
      <c r="AX277" s="12" t="s">
        <v>75</v>
      </c>
      <c r="AY277" s="250" t="s">
        <v>156</v>
      </c>
    </row>
    <row r="278" s="12" customFormat="1">
      <c r="A278" s="12"/>
      <c r="B278" s="239"/>
      <c r="C278" s="240"/>
      <c r="D278" s="241" t="s">
        <v>163</v>
      </c>
      <c r="E278" s="242" t="s">
        <v>1</v>
      </c>
      <c r="F278" s="243" t="s">
        <v>903</v>
      </c>
      <c r="G278" s="240"/>
      <c r="H278" s="244">
        <v>49.508000000000003</v>
      </c>
      <c r="I278" s="245"/>
      <c r="J278" s="245"/>
      <c r="K278" s="240"/>
      <c r="L278" s="240"/>
      <c r="M278" s="246"/>
      <c r="N278" s="247"/>
      <c r="O278" s="248"/>
      <c r="P278" s="248"/>
      <c r="Q278" s="248"/>
      <c r="R278" s="248"/>
      <c r="S278" s="248"/>
      <c r="T278" s="248"/>
      <c r="U278" s="248"/>
      <c r="V278" s="248"/>
      <c r="W278" s="248"/>
      <c r="X278" s="249"/>
      <c r="Y278" s="12"/>
      <c r="Z278" s="12"/>
      <c r="AA278" s="12"/>
      <c r="AB278" s="12"/>
      <c r="AC278" s="12"/>
      <c r="AD278" s="12"/>
      <c r="AE278" s="12"/>
      <c r="AT278" s="250" t="s">
        <v>163</v>
      </c>
      <c r="AU278" s="250" t="s">
        <v>85</v>
      </c>
      <c r="AV278" s="12" t="s">
        <v>85</v>
      </c>
      <c r="AW278" s="12" t="s">
        <v>5</v>
      </c>
      <c r="AX278" s="12" t="s">
        <v>75</v>
      </c>
      <c r="AY278" s="250" t="s">
        <v>156</v>
      </c>
    </row>
    <row r="279" s="12" customFormat="1">
      <c r="A279" s="12"/>
      <c r="B279" s="239"/>
      <c r="C279" s="240"/>
      <c r="D279" s="241" t="s">
        <v>163</v>
      </c>
      <c r="E279" s="242" t="s">
        <v>1</v>
      </c>
      <c r="F279" s="243" t="s">
        <v>904</v>
      </c>
      <c r="G279" s="240"/>
      <c r="H279" s="244">
        <v>24.760999999999999</v>
      </c>
      <c r="I279" s="245"/>
      <c r="J279" s="245"/>
      <c r="K279" s="240"/>
      <c r="L279" s="240"/>
      <c r="M279" s="246"/>
      <c r="N279" s="247"/>
      <c r="O279" s="248"/>
      <c r="P279" s="248"/>
      <c r="Q279" s="248"/>
      <c r="R279" s="248"/>
      <c r="S279" s="248"/>
      <c r="T279" s="248"/>
      <c r="U279" s="248"/>
      <c r="V279" s="248"/>
      <c r="W279" s="248"/>
      <c r="X279" s="249"/>
      <c r="Y279" s="12"/>
      <c r="Z279" s="12"/>
      <c r="AA279" s="12"/>
      <c r="AB279" s="12"/>
      <c r="AC279" s="12"/>
      <c r="AD279" s="12"/>
      <c r="AE279" s="12"/>
      <c r="AT279" s="250" t="s">
        <v>163</v>
      </c>
      <c r="AU279" s="250" t="s">
        <v>85</v>
      </c>
      <c r="AV279" s="12" t="s">
        <v>85</v>
      </c>
      <c r="AW279" s="12" t="s">
        <v>5</v>
      </c>
      <c r="AX279" s="12" t="s">
        <v>75</v>
      </c>
      <c r="AY279" s="250" t="s">
        <v>156</v>
      </c>
    </row>
    <row r="280" s="12" customFormat="1">
      <c r="A280" s="12"/>
      <c r="B280" s="239"/>
      <c r="C280" s="240"/>
      <c r="D280" s="241" t="s">
        <v>163</v>
      </c>
      <c r="E280" s="242" t="s">
        <v>1</v>
      </c>
      <c r="F280" s="243" t="s">
        <v>905</v>
      </c>
      <c r="G280" s="240"/>
      <c r="H280" s="244">
        <v>18.431999999999999</v>
      </c>
      <c r="I280" s="245"/>
      <c r="J280" s="245"/>
      <c r="K280" s="240"/>
      <c r="L280" s="240"/>
      <c r="M280" s="246"/>
      <c r="N280" s="247"/>
      <c r="O280" s="248"/>
      <c r="P280" s="248"/>
      <c r="Q280" s="248"/>
      <c r="R280" s="248"/>
      <c r="S280" s="248"/>
      <c r="T280" s="248"/>
      <c r="U280" s="248"/>
      <c r="V280" s="248"/>
      <c r="W280" s="248"/>
      <c r="X280" s="249"/>
      <c r="Y280" s="12"/>
      <c r="Z280" s="12"/>
      <c r="AA280" s="12"/>
      <c r="AB280" s="12"/>
      <c r="AC280" s="12"/>
      <c r="AD280" s="12"/>
      <c r="AE280" s="12"/>
      <c r="AT280" s="250" t="s">
        <v>163</v>
      </c>
      <c r="AU280" s="250" t="s">
        <v>85</v>
      </c>
      <c r="AV280" s="12" t="s">
        <v>85</v>
      </c>
      <c r="AW280" s="12" t="s">
        <v>5</v>
      </c>
      <c r="AX280" s="12" t="s">
        <v>75</v>
      </c>
      <c r="AY280" s="250" t="s">
        <v>156</v>
      </c>
    </row>
    <row r="281" s="12" customFormat="1">
      <c r="A281" s="12"/>
      <c r="B281" s="239"/>
      <c r="C281" s="240"/>
      <c r="D281" s="241" t="s">
        <v>163</v>
      </c>
      <c r="E281" s="242" t="s">
        <v>1</v>
      </c>
      <c r="F281" s="243" t="s">
        <v>906</v>
      </c>
      <c r="G281" s="240"/>
      <c r="H281" s="244">
        <v>74.847999999999999</v>
      </c>
      <c r="I281" s="245"/>
      <c r="J281" s="245"/>
      <c r="K281" s="240"/>
      <c r="L281" s="240"/>
      <c r="M281" s="246"/>
      <c r="N281" s="247"/>
      <c r="O281" s="248"/>
      <c r="P281" s="248"/>
      <c r="Q281" s="248"/>
      <c r="R281" s="248"/>
      <c r="S281" s="248"/>
      <c r="T281" s="248"/>
      <c r="U281" s="248"/>
      <c r="V281" s="248"/>
      <c r="W281" s="248"/>
      <c r="X281" s="249"/>
      <c r="Y281" s="12"/>
      <c r="Z281" s="12"/>
      <c r="AA281" s="12"/>
      <c r="AB281" s="12"/>
      <c r="AC281" s="12"/>
      <c r="AD281" s="12"/>
      <c r="AE281" s="12"/>
      <c r="AT281" s="250" t="s">
        <v>163</v>
      </c>
      <c r="AU281" s="250" t="s">
        <v>85</v>
      </c>
      <c r="AV281" s="12" t="s">
        <v>85</v>
      </c>
      <c r="AW281" s="12" t="s">
        <v>5</v>
      </c>
      <c r="AX281" s="12" t="s">
        <v>75</v>
      </c>
      <c r="AY281" s="250" t="s">
        <v>156</v>
      </c>
    </row>
    <row r="282" s="12" customFormat="1">
      <c r="A282" s="12"/>
      <c r="B282" s="239"/>
      <c r="C282" s="240"/>
      <c r="D282" s="241" t="s">
        <v>163</v>
      </c>
      <c r="E282" s="242" t="s">
        <v>1</v>
      </c>
      <c r="F282" s="243" t="s">
        <v>907</v>
      </c>
      <c r="G282" s="240"/>
      <c r="H282" s="244">
        <v>2.96</v>
      </c>
      <c r="I282" s="245"/>
      <c r="J282" s="245"/>
      <c r="K282" s="240"/>
      <c r="L282" s="240"/>
      <c r="M282" s="246"/>
      <c r="N282" s="247"/>
      <c r="O282" s="248"/>
      <c r="P282" s="248"/>
      <c r="Q282" s="248"/>
      <c r="R282" s="248"/>
      <c r="S282" s="248"/>
      <c r="T282" s="248"/>
      <c r="U282" s="248"/>
      <c r="V282" s="248"/>
      <c r="W282" s="248"/>
      <c r="X282" s="249"/>
      <c r="Y282" s="12"/>
      <c r="Z282" s="12"/>
      <c r="AA282" s="12"/>
      <c r="AB282" s="12"/>
      <c r="AC282" s="12"/>
      <c r="AD282" s="12"/>
      <c r="AE282" s="12"/>
      <c r="AT282" s="250" t="s">
        <v>163</v>
      </c>
      <c r="AU282" s="250" t="s">
        <v>85</v>
      </c>
      <c r="AV282" s="12" t="s">
        <v>85</v>
      </c>
      <c r="AW282" s="12" t="s">
        <v>5</v>
      </c>
      <c r="AX282" s="12" t="s">
        <v>75</v>
      </c>
      <c r="AY282" s="250" t="s">
        <v>156</v>
      </c>
    </row>
    <row r="283" s="12" customFormat="1">
      <c r="A283" s="12"/>
      <c r="B283" s="239"/>
      <c r="C283" s="240"/>
      <c r="D283" s="241" t="s">
        <v>163</v>
      </c>
      <c r="E283" s="242" t="s">
        <v>1</v>
      </c>
      <c r="F283" s="243" t="s">
        <v>908</v>
      </c>
      <c r="G283" s="240"/>
      <c r="H283" s="244">
        <v>0.75</v>
      </c>
      <c r="I283" s="245"/>
      <c r="J283" s="245"/>
      <c r="K283" s="240"/>
      <c r="L283" s="240"/>
      <c r="M283" s="246"/>
      <c r="N283" s="247"/>
      <c r="O283" s="248"/>
      <c r="P283" s="248"/>
      <c r="Q283" s="248"/>
      <c r="R283" s="248"/>
      <c r="S283" s="248"/>
      <c r="T283" s="248"/>
      <c r="U283" s="248"/>
      <c r="V283" s="248"/>
      <c r="W283" s="248"/>
      <c r="X283" s="249"/>
      <c r="Y283" s="12"/>
      <c r="Z283" s="12"/>
      <c r="AA283" s="12"/>
      <c r="AB283" s="12"/>
      <c r="AC283" s="12"/>
      <c r="AD283" s="12"/>
      <c r="AE283" s="12"/>
      <c r="AT283" s="250" t="s">
        <v>163</v>
      </c>
      <c r="AU283" s="250" t="s">
        <v>85</v>
      </c>
      <c r="AV283" s="12" t="s">
        <v>85</v>
      </c>
      <c r="AW283" s="12" t="s">
        <v>5</v>
      </c>
      <c r="AX283" s="12" t="s">
        <v>75</v>
      </c>
      <c r="AY283" s="250" t="s">
        <v>156</v>
      </c>
    </row>
    <row r="284" s="14" customFormat="1">
      <c r="A284" s="14"/>
      <c r="B284" s="278"/>
      <c r="C284" s="279"/>
      <c r="D284" s="241" t="s">
        <v>163</v>
      </c>
      <c r="E284" s="280" t="s">
        <v>1</v>
      </c>
      <c r="F284" s="281" t="s">
        <v>741</v>
      </c>
      <c r="G284" s="279"/>
      <c r="H284" s="282">
        <v>308.20399999999995</v>
      </c>
      <c r="I284" s="283"/>
      <c r="J284" s="283"/>
      <c r="K284" s="279"/>
      <c r="L284" s="279"/>
      <c r="M284" s="284"/>
      <c r="N284" s="285"/>
      <c r="O284" s="286"/>
      <c r="P284" s="286"/>
      <c r="Q284" s="286"/>
      <c r="R284" s="286"/>
      <c r="S284" s="286"/>
      <c r="T284" s="286"/>
      <c r="U284" s="286"/>
      <c r="V284" s="286"/>
      <c r="W284" s="286"/>
      <c r="X284" s="287"/>
      <c r="Y284" s="14"/>
      <c r="Z284" s="14"/>
      <c r="AA284" s="14"/>
      <c r="AB284" s="14"/>
      <c r="AC284" s="14"/>
      <c r="AD284" s="14"/>
      <c r="AE284" s="14"/>
      <c r="AT284" s="288" t="s">
        <v>163</v>
      </c>
      <c r="AU284" s="288" t="s">
        <v>85</v>
      </c>
      <c r="AV284" s="14" t="s">
        <v>173</v>
      </c>
      <c r="AW284" s="14" t="s">
        <v>5</v>
      </c>
      <c r="AX284" s="14" t="s">
        <v>83</v>
      </c>
      <c r="AY284" s="288" t="s">
        <v>156</v>
      </c>
    </row>
    <row r="285" s="2" customFormat="1" ht="24.15" customHeight="1">
      <c r="A285" s="39"/>
      <c r="B285" s="40"/>
      <c r="C285" s="225" t="s">
        <v>467</v>
      </c>
      <c r="D285" s="225" t="s">
        <v>157</v>
      </c>
      <c r="E285" s="226" t="s">
        <v>909</v>
      </c>
      <c r="F285" s="227" t="s">
        <v>910</v>
      </c>
      <c r="G285" s="228" t="s">
        <v>197</v>
      </c>
      <c r="H285" s="229">
        <v>22.968</v>
      </c>
      <c r="I285" s="230"/>
      <c r="J285" s="230"/>
      <c r="K285" s="231">
        <f>ROUND(P285*H285,2)</f>
        <v>0</v>
      </c>
      <c r="L285" s="227" t="s">
        <v>198</v>
      </c>
      <c r="M285" s="45"/>
      <c r="N285" s="232" t="s">
        <v>1</v>
      </c>
      <c r="O285" s="233" t="s">
        <v>38</v>
      </c>
      <c r="P285" s="234">
        <f>I285+J285</f>
        <v>0</v>
      </c>
      <c r="Q285" s="234">
        <f>ROUND(I285*H285,2)</f>
        <v>0</v>
      </c>
      <c r="R285" s="234">
        <f>ROUND(J285*H285,2)</f>
        <v>0</v>
      </c>
      <c r="S285" s="92"/>
      <c r="T285" s="235">
        <f>S285*H285</f>
        <v>0</v>
      </c>
      <c r="U285" s="235">
        <v>0</v>
      </c>
      <c r="V285" s="235">
        <f>U285*H285</f>
        <v>0</v>
      </c>
      <c r="W285" s="235">
        <v>0</v>
      </c>
      <c r="X285" s="236">
        <f>W285*H285</f>
        <v>0</v>
      </c>
      <c r="Y285" s="39"/>
      <c r="Z285" s="39"/>
      <c r="AA285" s="39"/>
      <c r="AB285" s="39"/>
      <c r="AC285" s="39"/>
      <c r="AD285" s="39"/>
      <c r="AE285" s="39"/>
      <c r="AR285" s="237" t="s">
        <v>173</v>
      </c>
      <c r="AT285" s="237" t="s">
        <v>157</v>
      </c>
      <c r="AU285" s="237" t="s">
        <v>85</v>
      </c>
      <c r="AY285" s="18" t="s">
        <v>156</v>
      </c>
      <c r="BE285" s="238">
        <f>IF(O285="základní",K285,0)</f>
        <v>0</v>
      </c>
      <c r="BF285" s="238">
        <f>IF(O285="snížená",K285,0)</f>
        <v>0</v>
      </c>
      <c r="BG285" s="238">
        <f>IF(O285="zákl. přenesená",K285,0)</f>
        <v>0</v>
      </c>
      <c r="BH285" s="238">
        <f>IF(O285="sníž. přenesená",K285,0)</f>
        <v>0</v>
      </c>
      <c r="BI285" s="238">
        <f>IF(O285="nulová",K285,0)</f>
        <v>0</v>
      </c>
      <c r="BJ285" s="18" t="s">
        <v>83</v>
      </c>
      <c r="BK285" s="238">
        <f>ROUND(P285*H285,2)</f>
        <v>0</v>
      </c>
      <c r="BL285" s="18" t="s">
        <v>173</v>
      </c>
      <c r="BM285" s="237" t="s">
        <v>911</v>
      </c>
    </row>
    <row r="286" s="12" customFormat="1">
      <c r="A286" s="12"/>
      <c r="B286" s="239"/>
      <c r="C286" s="240"/>
      <c r="D286" s="241" t="s">
        <v>163</v>
      </c>
      <c r="E286" s="242" t="s">
        <v>1</v>
      </c>
      <c r="F286" s="243" t="s">
        <v>912</v>
      </c>
      <c r="G286" s="240"/>
      <c r="H286" s="244">
        <v>22.968</v>
      </c>
      <c r="I286" s="245"/>
      <c r="J286" s="245"/>
      <c r="K286" s="240"/>
      <c r="L286" s="240"/>
      <c r="M286" s="246"/>
      <c r="N286" s="247"/>
      <c r="O286" s="248"/>
      <c r="P286" s="248"/>
      <c r="Q286" s="248"/>
      <c r="R286" s="248"/>
      <c r="S286" s="248"/>
      <c r="T286" s="248"/>
      <c r="U286" s="248"/>
      <c r="V286" s="248"/>
      <c r="W286" s="248"/>
      <c r="X286" s="249"/>
      <c r="Y286" s="12"/>
      <c r="Z286" s="12"/>
      <c r="AA286" s="12"/>
      <c r="AB286" s="12"/>
      <c r="AC286" s="12"/>
      <c r="AD286" s="12"/>
      <c r="AE286" s="12"/>
      <c r="AT286" s="250" t="s">
        <v>163</v>
      </c>
      <c r="AU286" s="250" t="s">
        <v>85</v>
      </c>
      <c r="AV286" s="12" t="s">
        <v>85</v>
      </c>
      <c r="AW286" s="12" t="s">
        <v>5</v>
      </c>
      <c r="AX286" s="12" t="s">
        <v>75</v>
      </c>
      <c r="AY286" s="250" t="s">
        <v>156</v>
      </c>
    </row>
    <row r="287" s="14" customFormat="1">
      <c r="A287" s="14"/>
      <c r="B287" s="278"/>
      <c r="C287" s="279"/>
      <c r="D287" s="241" t="s">
        <v>163</v>
      </c>
      <c r="E287" s="280" t="s">
        <v>1</v>
      </c>
      <c r="F287" s="281" t="s">
        <v>741</v>
      </c>
      <c r="G287" s="279"/>
      <c r="H287" s="282">
        <v>22.968</v>
      </c>
      <c r="I287" s="283"/>
      <c r="J287" s="283"/>
      <c r="K287" s="279"/>
      <c r="L287" s="279"/>
      <c r="M287" s="284"/>
      <c r="N287" s="285"/>
      <c r="O287" s="286"/>
      <c r="P287" s="286"/>
      <c r="Q287" s="286"/>
      <c r="R287" s="286"/>
      <c r="S287" s="286"/>
      <c r="T287" s="286"/>
      <c r="U287" s="286"/>
      <c r="V287" s="286"/>
      <c r="W287" s="286"/>
      <c r="X287" s="287"/>
      <c r="Y287" s="14"/>
      <c r="Z287" s="14"/>
      <c r="AA287" s="14"/>
      <c r="AB287" s="14"/>
      <c r="AC287" s="14"/>
      <c r="AD287" s="14"/>
      <c r="AE287" s="14"/>
      <c r="AT287" s="288" t="s">
        <v>163</v>
      </c>
      <c r="AU287" s="288" t="s">
        <v>85</v>
      </c>
      <c r="AV287" s="14" t="s">
        <v>173</v>
      </c>
      <c r="AW287" s="14" t="s">
        <v>5</v>
      </c>
      <c r="AX287" s="14" t="s">
        <v>83</v>
      </c>
      <c r="AY287" s="288" t="s">
        <v>156</v>
      </c>
    </row>
    <row r="288" s="2" customFormat="1" ht="24.15" customHeight="1">
      <c r="A288" s="39"/>
      <c r="B288" s="40"/>
      <c r="C288" s="225" t="s">
        <v>229</v>
      </c>
      <c r="D288" s="225" t="s">
        <v>157</v>
      </c>
      <c r="E288" s="226" t="s">
        <v>913</v>
      </c>
      <c r="F288" s="227" t="s">
        <v>914</v>
      </c>
      <c r="G288" s="228" t="s">
        <v>197</v>
      </c>
      <c r="H288" s="229">
        <v>308.20400000000001</v>
      </c>
      <c r="I288" s="230"/>
      <c r="J288" s="230"/>
      <c r="K288" s="231">
        <f>ROUND(P288*H288,2)</f>
        <v>0</v>
      </c>
      <c r="L288" s="227" t="s">
        <v>198</v>
      </c>
      <c r="M288" s="45"/>
      <c r="N288" s="232" t="s">
        <v>1</v>
      </c>
      <c r="O288" s="233" t="s">
        <v>38</v>
      </c>
      <c r="P288" s="234">
        <f>I288+J288</f>
        <v>0</v>
      </c>
      <c r="Q288" s="234">
        <f>ROUND(I288*H288,2)</f>
        <v>0</v>
      </c>
      <c r="R288" s="234">
        <f>ROUND(J288*H288,2)</f>
        <v>0</v>
      </c>
      <c r="S288" s="92"/>
      <c r="T288" s="235">
        <f>S288*H288</f>
        <v>0</v>
      </c>
      <c r="U288" s="235">
        <v>0</v>
      </c>
      <c r="V288" s="235">
        <f>U288*H288</f>
        <v>0</v>
      </c>
      <c r="W288" s="235">
        <v>0</v>
      </c>
      <c r="X288" s="236">
        <f>W288*H288</f>
        <v>0</v>
      </c>
      <c r="Y288" s="39"/>
      <c r="Z288" s="39"/>
      <c r="AA288" s="39"/>
      <c r="AB288" s="39"/>
      <c r="AC288" s="39"/>
      <c r="AD288" s="39"/>
      <c r="AE288" s="39"/>
      <c r="AR288" s="237" t="s">
        <v>173</v>
      </c>
      <c r="AT288" s="237" t="s">
        <v>157</v>
      </c>
      <c r="AU288" s="237" t="s">
        <v>85</v>
      </c>
      <c r="AY288" s="18" t="s">
        <v>156</v>
      </c>
      <c r="BE288" s="238">
        <f>IF(O288="základní",K288,0)</f>
        <v>0</v>
      </c>
      <c r="BF288" s="238">
        <f>IF(O288="snížená",K288,0)</f>
        <v>0</v>
      </c>
      <c r="BG288" s="238">
        <f>IF(O288="zákl. přenesená",K288,0)</f>
        <v>0</v>
      </c>
      <c r="BH288" s="238">
        <f>IF(O288="sníž. přenesená",K288,0)</f>
        <v>0</v>
      </c>
      <c r="BI288" s="238">
        <f>IF(O288="nulová",K288,0)</f>
        <v>0</v>
      </c>
      <c r="BJ288" s="18" t="s">
        <v>83</v>
      </c>
      <c r="BK288" s="238">
        <f>ROUND(P288*H288,2)</f>
        <v>0</v>
      </c>
      <c r="BL288" s="18" t="s">
        <v>173</v>
      </c>
      <c r="BM288" s="237" t="s">
        <v>915</v>
      </c>
    </row>
    <row r="289" s="2" customFormat="1" ht="24.15" customHeight="1">
      <c r="A289" s="39"/>
      <c r="B289" s="40"/>
      <c r="C289" s="225" t="s">
        <v>564</v>
      </c>
      <c r="D289" s="225" t="s">
        <v>157</v>
      </c>
      <c r="E289" s="226" t="s">
        <v>916</v>
      </c>
      <c r="F289" s="227" t="s">
        <v>917</v>
      </c>
      <c r="G289" s="228" t="s">
        <v>274</v>
      </c>
      <c r="H289" s="229">
        <v>3.798</v>
      </c>
      <c r="I289" s="230"/>
      <c r="J289" s="230"/>
      <c r="K289" s="231">
        <f>ROUND(P289*H289,2)</f>
        <v>0</v>
      </c>
      <c r="L289" s="227" t="s">
        <v>198</v>
      </c>
      <c r="M289" s="45"/>
      <c r="N289" s="232" t="s">
        <v>1</v>
      </c>
      <c r="O289" s="233" t="s">
        <v>38</v>
      </c>
      <c r="P289" s="234">
        <f>I289+J289</f>
        <v>0</v>
      </c>
      <c r="Q289" s="234">
        <f>ROUND(I289*H289,2)</f>
        <v>0</v>
      </c>
      <c r="R289" s="234">
        <f>ROUND(J289*H289,2)</f>
        <v>0</v>
      </c>
      <c r="S289" s="92"/>
      <c r="T289" s="235">
        <f>S289*H289</f>
        <v>0</v>
      </c>
      <c r="U289" s="235">
        <v>0</v>
      </c>
      <c r="V289" s="235">
        <f>U289*H289</f>
        <v>0</v>
      </c>
      <c r="W289" s="235">
        <v>0</v>
      </c>
      <c r="X289" s="236">
        <f>W289*H289</f>
        <v>0</v>
      </c>
      <c r="Y289" s="39"/>
      <c r="Z289" s="39"/>
      <c r="AA289" s="39"/>
      <c r="AB289" s="39"/>
      <c r="AC289" s="39"/>
      <c r="AD289" s="39"/>
      <c r="AE289" s="39"/>
      <c r="AR289" s="237" t="s">
        <v>173</v>
      </c>
      <c r="AT289" s="237" t="s">
        <v>157</v>
      </c>
      <c r="AU289" s="237" t="s">
        <v>85</v>
      </c>
      <c r="AY289" s="18" t="s">
        <v>156</v>
      </c>
      <c r="BE289" s="238">
        <f>IF(O289="základní",K289,0)</f>
        <v>0</v>
      </c>
      <c r="BF289" s="238">
        <f>IF(O289="snížená",K289,0)</f>
        <v>0</v>
      </c>
      <c r="BG289" s="238">
        <f>IF(O289="zákl. přenesená",K289,0)</f>
        <v>0</v>
      </c>
      <c r="BH289" s="238">
        <f>IF(O289="sníž. přenesená",K289,0)</f>
        <v>0</v>
      </c>
      <c r="BI289" s="238">
        <f>IF(O289="nulová",K289,0)</f>
        <v>0</v>
      </c>
      <c r="BJ289" s="18" t="s">
        <v>83</v>
      </c>
      <c r="BK289" s="238">
        <f>ROUND(P289*H289,2)</f>
        <v>0</v>
      </c>
      <c r="BL289" s="18" t="s">
        <v>173</v>
      </c>
      <c r="BM289" s="237" t="s">
        <v>918</v>
      </c>
    </row>
    <row r="290" s="12" customFormat="1">
      <c r="A290" s="12"/>
      <c r="B290" s="239"/>
      <c r="C290" s="240"/>
      <c r="D290" s="241" t="s">
        <v>163</v>
      </c>
      <c r="E290" s="242" t="s">
        <v>1</v>
      </c>
      <c r="F290" s="243" t="s">
        <v>919</v>
      </c>
      <c r="G290" s="240"/>
      <c r="H290" s="244">
        <v>3.798</v>
      </c>
      <c r="I290" s="245"/>
      <c r="J290" s="245"/>
      <c r="K290" s="240"/>
      <c r="L290" s="240"/>
      <c r="M290" s="246"/>
      <c r="N290" s="247"/>
      <c r="O290" s="248"/>
      <c r="P290" s="248"/>
      <c r="Q290" s="248"/>
      <c r="R290" s="248"/>
      <c r="S290" s="248"/>
      <c r="T290" s="248"/>
      <c r="U290" s="248"/>
      <c r="V290" s="248"/>
      <c r="W290" s="248"/>
      <c r="X290" s="249"/>
      <c r="Y290" s="12"/>
      <c r="Z290" s="12"/>
      <c r="AA290" s="12"/>
      <c r="AB290" s="12"/>
      <c r="AC290" s="12"/>
      <c r="AD290" s="12"/>
      <c r="AE290" s="12"/>
      <c r="AT290" s="250" t="s">
        <v>163</v>
      </c>
      <c r="AU290" s="250" t="s">
        <v>85</v>
      </c>
      <c r="AV290" s="12" t="s">
        <v>85</v>
      </c>
      <c r="AW290" s="12" t="s">
        <v>5</v>
      </c>
      <c r="AX290" s="12" t="s">
        <v>75</v>
      </c>
      <c r="AY290" s="250" t="s">
        <v>156</v>
      </c>
    </row>
    <row r="291" s="14" customFormat="1">
      <c r="A291" s="14"/>
      <c r="B291" s="278"/>
      <c r="C291" s="279"/>
      <c r="D291" s="241" t="s">
        <v>163</v>
      </c>
      <c r="E291" s="280" t="s">
        <v>1</v>
      </c>
      <c r="F291" s="281" t="s">
        <v>741</v>
      </c>
      <c r="G291" s="279"/>
      <c r="H291" s="282">
        <v>3.798</v>
      </c>
      <c r="I291" s="283"/>
      <c r="J291" s="283"/>
      <c r="K291" s="279"/>
      <c r="L291" s="279"/>
      <c r="M291" s="284"/>
      <c r="N291" s="285"/>
      <c r="O291" s="286"/>
      <c r="P291" s="286"/>
      <c r="Q291" s="286"/>
      <c r="R291" s="286"/>
      <c r="S291" s="286"/>
      <c r="T291" s="286"/>
      <c r="U291" s="286"/>
      <c r="V291" s="286"/>
      <c r="W291" s="286"/>
      <c r="X291" s="287"/>
      <c r="Y291" s="14"/>
      <c r="Z291" s="14"/>
      <c r="AA291" s="14"/>
      <c r="AB291" s="14"/>
      <c r="AC291" s="14"/>
      <c r="AD291" s="14"/>
      <c r="AE291" s="14"/>
      <c r="AT291" s="288" t="s">
        <v>163</v>
      </c>
      <c r="AU291" s="288" t="s">
        <v>85</v>
      </c>
      <c r="AV291" s="14" t="s">
        <v>173</v>
      </c>
      <c r="AW291" s="14" t="s">
        <v>5</v>
      </c>
      <c r="AX291" s="14" t="s">
        <v>83</v>
      </c>
      <c r="AY291" s="288" t="s">
        <v>156</v>
      </c>
    </row>
    <row r="292" s="11" customFormat="1" ht="22.8" customHeight="1">
      <c r="A292" s="11"/>
      <c r="B292" s="210"/>
      <c r="C292" s="211"/>
      <c r="D292" s="212" t="s">
        <v>74</v>
      </c>
      <c r="E292" s="262" t="s">
        <v>173</v>
      </c>
      <c r="F292" s="262" t="s">
        <v>920</v>
      </c>
      <c r="G292" s="211"/>
      <c r="H292" s="211"/>
      <c r="I292" s="214"/>
      <c r="J292" s="214"/>
      <c r="K292" s="263">
        <f>BK292</f>
        <v>0</v>
      </c>
      <c r="L292" s="211"/>
      <c r="M292" s="216"/>
      <c r="N292" s="217"/>
      <c r="O292" s="218"/>
      <c r="P292" s="218"/>
      <c r="Q292" s="219">
        <f>SUM(Q293:Q321)</f>
        <v>0</v>
      </c>
      <c r="R292" s="219">
        <f>SUM(R293:R321)</f>
        <v>0</v>
      </c>
      <c r="S292" s="218"/>
      <c r="T292" s="220">
        <f>SUM(T293:T321)</f>
        <v>0</v>
      </c>
      <c r="U292" s="218"/>
      <c r="V292" s="220">
        <f>SUM(V293:V321)</f>
        <v>0</v>
      </c>
      <c r="W292" s="218"/>
      <c r="X292" s="221">
        <f>SUM(X293:X321)</f>
        <v>0</v>
      </c>
      <c r="Y292" s="11"/>
      <c r="Z292" s="11"/>
      <c r="AA292" s="11"/>
      <c r="AB292" s="11"/>
      <c r="AC292" s="11"/>
      <c r="AD292" s="11"/>
      <c r="AE292" s="11"/>
      <c r="AR292" s="222" t="s">
        <v>83</v>
      </c>
      <c r="AT292" s="223" t="s">
        <v>74</v>
      </c>
      <c r="AU292" s="223" t="s">
        <v>83</v>
      </c>
      <c r="AY292" s="222" t="s">
        <v>156</v>
      </c>
      <c r="BK292" s="224">
        <f>SUM(BK293:BK321)</f>
        <v>0</v>
      </c>
    </row>
    <row r="293" s="2" customFormat="1" ht="24.15" customHeight="1">
      <c r="A293" s="39"/>
      <c r="B293" s="40"/>
      <c r="C293" s="225" t="s">
        <v>255</v>
      </c>
      <c r="D293" s="225" t="s">
        <v>157</v>
      </c>
      <c r="E293" s="226" t="s">
        <v>921</v>
      </c>
      <c r="F293" s="227" t="s">
        <v>922</v>
      </c>
      <c r="G293" s="228" t="s">
        <v>227</v>
      </c>
      <c r="H293" s="229">
        <v>26</v>
      </c>
      <c r="I293" s="230"/>
      <c r="J293" s="230"/>
      <c r="K293" s="231">
        <f>ROUND(P293*H293,2)</f>
        <v>0</v>
      </c>
      <c r="L293" s="227" t="s">
        <v>198</v>
      </c>
      <c r="M293" s="45"/>
      <c r="N293" s="232" t="s">
        <v>1</v>
      </c>
      <c r="O293" s="233" t="s">
        <v>38</v>
      </c>
      <c r="P293" s="234">
        <f>I293+J293</f>
        <v>0</v>
      </c>
      <c r="Q293" s="234">
        <f>ROUND(I293*H293,2)</f>
        <v>0</v>
      </c>
      <c r="R293" s="234">
        <f>ROUND(J293*H293,2)</f>
        <v>0</v>
      </c>
      <c r="S293" s="92"/>
      <c r="T293" s="235">
        <f>S293*H293</f>
        <v>0</v>
      </c>
      <c r="U293" s="235">
        <v>0</v>
      </c>
      <c r="V293" s="235">
        <f>U293*H293</f>
        <v>0</v>
      </c>
      <c r="W293" s="235">
        <v>0</v>
      </c>
      <c r="X293" s="236">
        <f>W293*H293</f>
        <v>0</v>
      </c>
      <c r="Y293" s="39"/>
      <c r="Z293" s="39"/>
      <c r="AA293" s="39"/>
      <c r="AB293" s="39"/>
      <c r="AC293" s="39"/>
      <c r="AD293" s="39"/>
      <c r="AE293" s="39"/>
      <c r="AR293" s="237" t="s">
        <v>173</v>
      </c>
      <c r="AT293" s="237" t="s">
        <v>157</v>
      </c>
      <c r="AU293" s="237" t="s">
        <v>85</v>
      </c>
      <c r="AY293" s="18" t="s">
        <v>156</v>
      </c>
      <c r="BE293" s="238">
        <f>IF(O293="základní",K293,0)</f>
        <v>0</v>
      </c>
      <c r="BF293" s="238">
        <f>IF(O293="snížená",K293,0)</f>
        <v>0</v>
      </c>
      <c r="BG293" s="238">
        <f>IF(O293="zákl. přenesená",K293,0)</f>
        <v>0</v>
      </c>
      <c r="BH293" s="238">
        <f>IF(O293="sníž. přenesená",K293,0)</f>
        <v>0</v>
      </c>
      <c r="BI293" s="238">
        <f>IF(O293="nulová",K293,0)</f>
        <v>0</v>
      </c>
      <c r="BJ293" s="18" t="s">
        <v>83</v>
      </c>
      <c r="BK293" s="238">
        <f>ROUND(P293*H293,2)</f>
        <v>0</v>
      </c>
      <c r="BL293" s="18" t="s">
        <v>173</v>
      </c>
      <c r="BM293" s="237" t="s">
        <v>923</v>
      </c>
    </row>
    <row r="294" s="12" customFormat="1">
      <c r="A294" s="12"/>
      <c r="B294" s="239"/>
      <c r="C294" s="240"/>
      <c r="D294" s="241" t="s">
        <v>163</v>
      </c>
      <c r="E294" s="242" t="s">
        <v>1</v>
      </c>
      <c r="F294" s="243" t="s">
        <v>924</v>
      </c>
      <c r="G294" s="240"/>
      <c r="H294" s="244">
        <v>22</v>
      </c>
      <c r="I294" s="245"/>
      <c r="J294" s="245"/>
      <c r="K294" s="240"/>
      <c r="L294" s="240"/>
      <c r="M294" s="246"/>
      <c r="N294" s="247"/>
      <c r="O294" s="248"/>
      <c r="P294" s="248"/>
      <c r="Q294" s="248"/>
      <c r="R294" s="248"/>
      <c r="S294" s="248"/>
      <c r="T294" s="248"/>
      <c r="U294" s="248"/>
      <c r="V294" s="248"/>
      <c r="W294" s="248"/>
      <c r="X294" s="249"/>
      <c r="Y294" s="12"/>
      <c r="Z294" s="12"/>
      <c r="AA294" s="12"/>
      <c r="AB294" s="12"/>
      <c r="AC294" s="12"/>
      <c r="AD294" s="12"/>
      <c r="AE294" s="12"/>
      <c r="AT294" s="250" t="s">
        <v>163</v>
      </c>
      <c r="AU294" s="250" t="s">
        <v>85</v>
      </c>
      <c r="AV294" s="12" t="s">
        <v>85</v>
      </c>
      <c r="AW294" s="12" t="s">
        <v>5</v>
      </c>
      <c r="AX294" s="12" t="s">
        <v>75</v>
      </c>
      <c r="AY294" s="250" t="s">
        <v>156</v>
      </c>
    </row>
    <row r="295" s="12" customFormat="1">
      <c r="A295" s="12"/>
      <c r="B295" s="239"/>
      <c r="C295" s="240"/>
      <c r="D295" s="241" t="s">
        <v>163</v>
      </c>
      <c r="E295" s="242" t="s">
        <v>1</v>
      </c>
      <c r="F295" s="243" t="s">
        <v>925</v>
      </c>
      <c r="G295" s="240"/>
      <c r="H295" s="244">
        <v>4</v>
      </c>
      <c r="I295" s="245"/>
      <c r="J295" s="245"/>
      <c r="K295" s="240"/>
      <c r="L295" s="240"/>
      <c r="M295" s="246"/>
      <c r="N295" s="247"/>
      <c r="O295" s="248"/>
      <c r="P295" s="248"/>
      <c r="Q295" s="248"/>
      <c r="R295" s="248"/>
      <c r="S295" s="248"/>
      <c r="T295" s="248"/>
      <c r="U295" s="248"/>
      <c r="V295" s="248"/>
      <c r="W295" s="248"/>
      <c r="X295" s="249"/>
      <c r="Y295" s="12"/>
      <c r="Z295" s="12"/>
      <c r="AA295" s="12"/>
      <c r="AB295" s="12"/>
      <c r="AC295" s="12"/>
      <c r="AD295" s="12"/>
      <c r="AE295" s="12"/>
      <c r="AT295" s="250" t="s">
        <v>163</v>
      </c>
      <c r="AU295" s="250" t="s">
        <v>85</v>
      </c>
      <c r="AV295" s="12" t="s">
        <v>85</v>
      </c>
      <c r="AW295" s="12" t="s">
        <v>5</v>
      </c>
      <c r="AX295" s="12" t="s">
        <v>75</v>
      </c>
      <c r="AY295" s="250" t="s">
        <v>156</v>
      </c>
    </row>
    <row r="296" s="14" customFormat="1">
      <c r="A296" s="14"/>
      <c r="B296" s="278"/>
      <c r="C296" s="279"/>
      <c r="D296" s="241" t="s">
        <v>163</v>
      </c>
      <c r="E296" s="280" t="s">
        <v>1</v>
      </c>
      <c r="F296" s="281" t="s">
        <v>741</v>
      </c>
      <c r="G296" s="279"/>
      <c r="H296" s="282">
        <v>26</v>
      </c>
      <c r="I296" s="283"/>
      <c r="J296" s="283"/>
      <c r="K296" s="279"/>
      <c r="L296" s="279"/>
      <c r="M296" s="284"/>
      <c r="N296" s="285"/>
      <c r="O296" s="286"/>
      <c r="P296" s="286"/>
      <c r="Q296" s="286"/>
      <c r="R296" s="286"/>
      <c r="S296" s="286"/>
      <c r="T296" s="286"/>
      <c r="U296" s="286"/>
      <c r="V296" s="286"/>
      <c r="W296" s="286"/>
      <c r="X296" s="287"/>
      <c r="Y296" s="14"/>
      <c r="Z296" s="14"/>
      <c r="AA296" s="14"/>
      <c r="AB296" s="14"/>
      <c r="AC296" s="14"/>
      <c r="AD296" s="14"/>
      <c r="AE296" s="14"/>
      <c r="AT296" s="288" t="s">
        <v>163</v>
      </c>
      <c r="AU296" s="288" t="s">
        <v>85</v>
      </c>
      <c r="AV296" s="14" t="s">
        <v>173</v>
      </c>
      <c r="AW296" s="14" t="s">
        <v>5</v>
      </c>
      <c r="AX296" s="14" t="s">
        <v>83</v>
      </c>
      <c r="AY296" s="288" t="s">
        <v>156</v>
      </c>
    </row>
    <row r="297" s="2" customFormat="1" ht="16.5" customHeight="1">
      <c r="A297" s="39"/>
      <c r="B297" s="40"/>
      <c r="C297" s="264" t="s">
        <v>281</v>
      </c>
      <c r="D297" s="264" t="s">
        <v>291</v>
      </c>
      <c r="E297" s="265" t="s">
        <v>926</v>
      </c>
      <c r="F297" s="266" t="s">
        <v>927</v>
      </c>
      <c r="G297" s="267" t="s">
        <v>334</v>
      </c>
      <c r="H297" s="268">
        <v>13</v>
      </c>
      <c r="I297" s="269"/>
      <c r="J297" s="270"/>
      <c r="K297" s="271">
        <f>ROUND(P297*H297,2)</f>
        <v>0</v>
      </c>
      <c r="L297" s="266" t="s">
        <v>1</v>
      </c>
      <c r="M297" s="272"/>
      <c r="N297" s="273" t="s">
        <v>1</v>
      </c>
      <c r="O297" s="233" t="s">
        <v>38</v>
      </c>
      <c r="P297" s="234">
        <f>I297+J297</f>
        <v>0</v>
      </c>
      <c r="Q297" s="234">
        <f>ROUND(I297*H297,2)</f>
        <v>0</v>
      </c>
      <c r="R297" s="234">
        <f>ROUND(J297*H297,2)</f>
        <v>0</v>
      </c>
      <c r="S297" s="92"/>
      <c r="T297" s="235">
        <f>S297*H297</f>
        <v>0</v>
      </c>
      <c r="U297" s="235">
        <v>0</v>
      </c>
      <c r="V297" s="235">
        <f>U297*H297</f>
        <v>0</v>
      </c>
      <c r="W297" s="235">
        <v>0</v>
      </c>
      <c r="X297" s="236">
        <f>W297*H297</f>
        <v>0</v>
      </c>
      <c r="Y297" s="39"/>
      <c r="Z297" s="39"/>
      <c r="AA297" s="39"/>
      <c r="AB297" s="39"/>
      <c r="AC297" s="39"/>
      <c r="AD297" s="39"/>
      <c r="AE297" s="39"/>
      <c r="AR297" s="237" t="s">
        <v>266</v>
      </c>
      <c r="AT297" s="237" t="s">
        <v>291</v>
      </c>
      <c r="AU297" s="237" t="s">
        <v>85</v>
      </c>
      <c r="AY297" s="18" t="s">
        <v>156</v>
      </c>
      <c r="BE297" s="238">
        <f>IF(O297="základní",K297,0)</f>
        <v>0</v>
      </c>
      <c r="BF297" s="238">
        <f>IF(O297="snížená",K297,0)</f>
        <v>0</v>
      </c>
      <c r="BG297" s="238">
        <f>IF(O297="zákl. přenesená",K297,0)</f>
        <v>0</v>
      </c>
      <c r="BH297" s="238">
        <f>IF(O297="sníž. přenesená",K297,0)</f>
        <v>0</v>
      </c>
      <c r="BI297" s="238">
        <f>IF(O297="nulová",K297,0)</f>
        <v>0</v>
      </c>
      <c r="BJ297" s="18" t="s">
        <v>83</v>
      </c>
      <c r="BK297" s="238">
        <f>ROUND(P297*H297,2)</f>
        <v>0</v>
      </c>
      <c r="BL297" s="18" t="s">
        <v>173</v>
      </c>
      <c r="BM297" s="237" t="s">
        <v>928</v>
      </c>
    </row>
    <row r="298" s="12" customFormat="1">
      <c r="A298" s="12"/>
      <c r="B298" s="239"/>
      <c r="C298" s="240"/>
      <c r="D298" s="241" t="s">
        <v>163</v>
      </c>
      <c r="E298" s="242" t="s">
        <v>1</v>
      </c>
      <c r="F298" s="243" t="s">
        <v>929</v>
      </c>
      <c r="G298" s="240"/>
      <c r="H298" s="244">
        <v>13</v>
      </c>
      <c r="I298" s="245"/>
      <c r="J298" s="245"/>
      <c r="K298" s="240"/>
      <c r="L298" s="240"/>
      <c r="M298" s="246"/>
      <c r="N298" s="247"/>
      <c r="O298" s="248"/>
      <c r="P298" s="248"/>
      <c r="Q298" s="248"/>
      <c r="R298" s="248"/>
      <c r="S298" s="248"/>
      <c r="T298" s="248"/>
      <c r="U298" s="248"/>
      <c r="V298" s="248"/>
      <c r="W298" s="248"/>
      <c r="X298" s="249"/>
      <c r="Y298" s="12"/>
      <c r="Z298" s="12"/>
      <c r="AA298" s="12"/>
      <c r="AB298" s="12"/>
      <c r="AC298" s="12"/>
      <c r="AD298" s="12"/>
      <c r="AE298" s="12"/>
      <c r="AT298" s="250" t="s">
        <v>163</v>
      </c>
      <c r="AU298" s="250" t="s">
        <v>85</v>
      </c>
      <c r="AV298" s="12" t="s">
        <v>85</v>
      </c>
      <c r="AW298" s="12" t="s">
        <v>5</v>
      </c>
      <c r="AX298" s="12" t="s">
        <v>75</v>
      </c>
      <c r="AY298" s="250" t="s">
        <v>156</v>
      </c>
    </row>
    <row r="299" s="14" customFormat="1">
      <c r="A299" s="14"/>
      <c r="B299" s="278"/>
      <c r="C299" s="279"/>
      <c r="D299" s="241" t="s">
        <v>163</v>
      </c>
      <c r="E299" s="280" t="s">
        <v>1</v>
      </c>
      <c r="F299" s="281" t="s">
        <v>741</v>
      </c>
      <c r="G299" s="279"/>
      <c r="H299" s="282">
        <v>13</v>
      </c>
      <c r="I299" s="283"/>
      <c r="J299" s="283"/>
      <c r="K299" s="279"/>
      <c r="L299" s="279"/>
      <c r="M299" s="284"/>
      <c r="N299" s="285"/>
      <c r="O299" s="286"/>
      <c r="P299" s="286"/>
      <c r="Q299" s="286"/>
      <c r="R299" s="286"/>
      <c r="S299" s="286"/>
      <c r="T299" s="286"/>
      <c r="U299" s="286"/>
      <c r="V299" s="286"/>
      <c r="W299" s="286"/>
      <c r="X299" s="287"/>
      <c r="Y299" s="14"/>
      <c r="Z299" s="14"/>
      <c r="AA299" s="14"/>
      <c r="AB299" s="14"/>
      <c r="AC299" s="14"/>
      <c r="AD299" s="14"/>
      <c r="AE299" s="14"/>
      <c r="AT299" s="288" t="s">
        <v>163</v>
      </c>
      <c r="AU299" s="288" t="s">
        <v>85</v>
      </c>
      <c r="AV299" s="14" t="s">
        <v>173</v>
      </c>
      <c r="AW299" s="14" t="s">
        <v>5</v>
      </c>
      <c r="AX299" s="14" t="s">
        <v>83</v>
      </c>
      <c r="AY299" s="288" t="s">
        <v>156</v>
      </c>
    </row>
    <row r="300" s="2" customFormat="1" ht="33" customHeight="1">
      <c r="A300" s="39"/>
      <c r="B300" s="40"/>
      <c r="C300" s="225" t="s">
        <v>286</v>
      </c>
      <c r="D300" s="225" t="s">
        <v>157</v>
      </c>
      <c r="E300" s="226" t="s">
        <v>930</v>
      </c>
      <c r="F300" s="227" t="s">
        <v>931</v>
      </c>
      <c r="G300" s="228" t="s">
        <v>197</v>
      </c>
      <c r="H300" s="229">
        <v>9.2300000000000004</v>
      </c>
      <c r="I300" s="230"/>
      <c r="J300" s="230"/>
      <c r="K300" s="231">
        <f>ROUND(P300*H300,2)</f>
        <v>0</v>
      </c>
      <c r="L300" s="227" t="s">
        <v>198</v>
      </c>
      <c r="M300" s="45"/>
      <c r="N300" s="232" t="s">
        <v>1</v>
      </c>
      <c r="O300" s="233" t="s">
        <v>38</v>
      </c>
      <c r="P300" s="234">
        <f>I300+J300</f>
        <v>0</v>
      </c>
      <c r="Q300" s="234">
        <f>ROUND(I300*H300,2)</f>
        <v>0</v>
      </c>
      <c r="R300" s="234">
        <f>ROUND(J300*H300,2)</f>
        <v>0</v>
      </c>
      <c r="S300" s="92"/>
      <c r="T300" s="235">
        <f>S300*H300</f>
        <v>0</v>
      </c>
      <c r="U300" s="235">
        <v>0</v>
      </c>
      <c r="V300" s="235">
        <f>U300*H300</f>
        <v>0</v>
      </c>
      <c r="W300" s="235">
        <v>0</v>
      </c>
      <c r="X300" s="236">
        <f>W300*H300</f>
        <v>0</v>
      </c>
      <c r="Y300" s="39"/>
      <c r="Z300" s="39"/>
      <c r="AA300" s="39"/>
      <c r="AB300" s="39"/>
      <c r="AC300" s="39"/>
      <c r="AD300" s="39"/>
      <c r="AE300" s="39"/>
      <c r="AR300" s="237" t="s">
        <v>173</v>
      </c>
      <c r="AT300" s="237" t="s">
        <v>157</v>
      </c>
      <c r="AU300" s="237" t="s">
        <v>85</v>
      </c>
      <c r="AY300" s="18" t="s">
        <v>156</v>
      </c>
      <c r="BE300" s="238">
        <f>IF(O300="základní",K300,0)</f>
        <v>0</v>
      </c>
      <c r="BF300" s="238">
        <f>IF(O300="snížená",K300,0)</f>
        <v>0</v>
      </c>
      <c r="BG300" s="238">
        <f>IF(O300="zákl. přenesená",K300,0)</f>
        <v>0</v>
      </c>
      <c r="BH300" s="238">
        <f>IF(O300="sníž. přenesená",K300,0)</f>
        <v>0</v>
      </c>
      <c r="BI300" s="238">
        <f>IF(O300="nulová",K300,0)</f>
        <v>0</v>
      </c>
      <c r="BJ300" s="18" t="s">
        <v>83</v>
      </c>
      <c r="BK300" s="238">
        <f>ROUND(P300*H300,2)</f>
        <v>0</v>
      </c>
      <c r="BL300" s="18" t="s">
        <v>173</v>
      </c>
      <c r="BM300" s="237" t="s">
        <v>932</v>
      </c>
    </row>
    <row r="301" s="12" customFormat="1">
      <c r="A301" s="12"/>
      <c r="B301" s="239"/>
      <c r="C301" s="240"/>
      <c r="D301" s="241" t="s">
        <v>163</v>
      </c>
      <c r="E301" s="242" t="s">
        <v>1</v>
      </c>
      <c r="F301" s="243" t="s">
        <v>933</v>
      </c>
      <c r="G301" s="240"/>
      <c r="H301" s="244">
        <v>9.2300000000000004</v>
      </c>
      <c r="I301" s="245"/>
      <c r="J301" s="245"/>
      <c r="K301" s="240"/>
      <c r="L301" s="240"/>
      <c r="M301" s="246"/>
      <c r="N301" s="247"/>
      <c r="O301" s="248"/>
      <c r="P301" s="248"/>
      <c r="Q301" s="248"/>
      <c r="R301" s="248"/>
      <c r="S301" s="248"/>
      <c r="T301" s="248"/>
      <c r="U301" s="248"/>
      <c r="V301" s="248"/>
      <c r="W301" s="248"/>
      <c r="X301" s="249"/>
      <c r="Y301" s="12"/>
      <c r="Z301" s="12"/>
      <c r="AA301" s="12"/>
      <c r="AB301" s="12"/>
      <c r="AC301" s="12"/>
      <c r="AD301" s="12"/>
      <c r="AE301" s="12"/>
      <c r="AT301" s="250" t="s">
        <v>163</v>
      </c>
      <c r="AU301" s="250" t="s">
        <v>85</v>
      </c>
      <c r="AV301" s="12" t="s">
        <v>85</v>
      </c>
      <c r="AW301" s="12" t="s">
        <v>5</v>
      </c>
      <c r="AX301" s="12" t="s">
        <v>75</v>
      </c>
      <c r="AY301" s="250" t="s">
        <v>156</v>
      </c>
    </row>
    <row r="302" s="14" customFormat="1">
      <c r="A302" s="14"/>
      <c r="B302" s="278"/>
      <c r="C302" s="279"/>
      <c r="D302" s="241" t="s">
        <v>163</v>
      </c>
      <c r="E302" s="280" t="s">
        <v>1</v>
      </c>
      <c r="F302" s="281" t="s">
        <v>741</v>
      </c>
      <c r="G302" s="279"/>
      <c r="H302" s="282">
        <v>9.2300000000000004</v>
      </c>
      <c r="I302" s="283"/>
      <c r="J302" s="283"/>
      <c r="K302" s="279"/>
      <c r="L302" s="279"/>
      <c r="M302" s="284"/>
      <c r="N302" s="285"/>
      <c r="O302" s="286"/>
      <c r="P302" s="286"/>
      <c r="Q302" s="286"/>
      <c r="R302" s="286"/>
      <c r="S302" s="286"/>
      <c r="T302" s="286"/>
      <c r="U302" s="286"/>
      <c r="V302" s="286"/>
      <c r="W302" s="286"/>
      <c r="X302" s="287"/>
      <c r="Y302" s="14"/>
      <c r="Z302" s="14"/>
      <c r="AA302" s="14"/>
      <c r="AB302" s="14"/>
      <c r="AC302" s="14"/>
      <c r="AD302" s="14"/>
      <c r="AE302" s="14"/>
      <c r="AT302" s="288" t="s">
        <v>163</v>
      </c>
      <c r="AU302" s="288" t="s">
        <v>85</v>
      </c>
      <c r="AV302" s="14" t="s">
        <v>173</v>
      </c>
      <c r="AW302" s="14" t="s">
        <v>5</v>
      </c>
      <c r="AX302" s="14" t="s">
        <v>83</v>
      </c>
      <c r="AY302" s="288" t="s">
        <v>156</v>
      </c>
    </row>
    <row r="303" s="2" customFormat="1" ht="24.15" customHeight="1">
      <c r="A303" s="39"/>
      <c r="B303" s="40"/>
      <c r="C303" s="225" t="s">
        <v>290</v>
      </c>
      <c r="D303" s="225" t="s">
        <v>157</v>
      </c>
      <c r="E303" s="226" t="s">
        <v>934</v>
      </c>
      <c r="F303" s="227" t="s">
        <v>935</v>
      </c>
      <c r="G303" s="228" t="s">
        <v>237</v>
      </c>
      <c r="H303" s="229">
        <v>68.891999999999996</v>
      </c>
      <c r="I303" s="230"/>
      <c r="J303" s="230"/>
      <c r="K303" s="231">
        <f>ROUND(P303*H303,2)</f>
        <v>0</v>
      </c>
      <c r="L303" s="227" t="s">
        <v>198</v>
      </c>
      <c r="M303" s="45"/>
      <c r="N303" s="232" t="s">
        <v>1</v>
      </c>
      <c r="O303" s="233" t="s">
        <v>38</v>
      </c>
      <c r="P303" s="234">
        <f>I303+J303</f>
        <v>0</v>
      </c>
      <c r="Q303" s="234">
        <f>ROUND(I303*H303,2)</f>
        <v>0</v>
      </c>
      <c r="R303" s="234">
        <f>ROUND(J303*H303,2)</f>
        <v>0</v>
      </c>
      <c r="S303" s="92"/>
      <c r="T303" s="235">
        <f>S303*H303</f>
        <v>0</v>
      </c>
      <c r="U303" s="235">
        <v>0</v>
      </c>
      <c r="V303" s="235">
        <f>U303*H303</f>
        <v>0</v>
      </c>
      <c r="W303" s="235">
        <v>0</v>
      </c>
      <c r="X303" s="236">
        <f>W303*H303</f>
        <v>0</v>
      </c>
      <c r="Y303" s="39"/>
      <c r="Z303" s="39"/>
      <c r="AA303" s="39"/>
      <c r="AB303" s="39"/>
      <c r="AC303" s="39"/>
      <c r="AD303" s="39"/>
      <c r="AE303" s="39"/>
      <c r="AR303" s="237" t="s">
        <v>173</v>
      </c>
      <c r="AT303" s="237" t="s">
        <v>157</v>
      </c>
      <c r="AU303" s="237" t="s">
        <v>85</v>
      </c>
      <c r="AY303" s="18" t="s">
        <v>156</v>
      </c>
      <c r="BE303" s="238">
        <f>IF(O303="základní",K303,0)</f>
        <v>0</v>
      </c>
      <c r="BF303" s="238">
        <f>IF(O303="snížená",K303,0)</f>
        <v>0</v>
      </c>
      <c r="BG303" s="238">
        <f>IF(O303="zákl. přenesená",K303,0)</f>
        <v>0</v>
      </c>
      <c r="BH303" s="238">
        <f>IF(O303="sníž. přenesená",K303,0)</f>
        <v>0</v>
      </c>
      <c r="BI303" s="238">
        <f>IF(O303="nulová",K303,0)</f>
        <v>0</v>
      </c>
      <c r="BJ303" s="18" t="s">
        <v>83</v>
      </c>
      <c r="BK303" s="238">
        <f>ROUND(P303*H303,2)</f>
        <v>0</v>
      </c>
      <c r="BL303" s="18" t="s">
        <v>173</v>
      </c>
      <c r="BM303" s="237" t="s">
        <v>936</v>
      </c>
    </row>
    <row r="304" s="15" customFormat="1">
      <c r="A304" s="15"/>
      <c r="B304" s="289"/>
      <c r="C304" s="290"/>
      <c r="D304" s="241" t="s">
        <v>163</v>
      </c>
      <c r="E304" s="291" t="s">
        <v>1</v>
      </c>
      <c r="F304" s="292" t="s">
        <v>937</v>
      </c>
      <c r="G304" s="290"/>
      <c r="H304" s="291" t="s">
        <v>1</v>
      </c>
      <c r="I304" s="293"/>
      <c r="J304" s="293"/>
      <c r="K304" s="290"/>
      <c r="L304" s="290"/>
      <c r="M304" s="294"/>
      <c r="N304" s="295"/>
      <c r="O304" s="296"/>
      <c r="P304" s="296"/>
      <c r="Q304" s="296"/>
      <c r="R304" s="296"/>
      <c r="S304" s="296"/>
      <c r="T304" s="296"/>
      <c r="U304" s="296"/>
      <c r="V304" s="296"/>
      <c r="W304" s="296"/>
      <c r="X304" s="297"/>
      <c r="Y304" s="15"/>
      <c r="Z304" s="15"/>
      <c r="AA304" s="15"/>
      <c r="AB304" s="15"/>
      <c r="AC304" s="15"/>
      <c r="AD304" s="15"/>
      <c r="AE304" s="15"/>
      <c r="AT304" s="298" t="s">
        <v>163</v>
      </c>
      <c r="AU304" s="298" t="s">
        <v>85</v>
      </c>
      <c r="AV304" s="15" t="s">
        <v>83</v>
      </c>
      <c r="AW304" s="15" t="s">
        <v>5</v>
      </c>
      <c r="AX304" s="15" t="s">
        <v>75</v>
      </c>
      <c r="AY304" s="298" t="s">
        <v>156</v>
      </c>
    </row>
    <row r="305" s="12" customFormat="1">
      <c r="A305" s="12"/>
      <c r="B305" s="239"/>
      <c r="C305" s="240"/>
      <c r="D305" s="241" t="s">
        <v>163</v>
      </c>
      <c r="E305" s="242" t="s">
        <v>1</v>
      </c>
      <c r="F305" s="243" t="s">
        <v>938</v>
      </c>
      <c r="G305" s="240"/>
      <c r="H305" s="244">
        <v>51.170000000000002</v>
      </c>
      <c r="I305" s="245"/>
      <c r="J305" s="245"/>
      <c r="K305" s="240"/>
      <c r="L305" s="240"/>
      <c r="M305" s="246"/>
      <c r="N305" s="247"/>
      <c r="O305" s="248"/>
      <c r="P305" s="248"/>
      <c r="Q305" s="248"/>
      <c r="R305" s="248"/>
      <c r="S305" s="248"/>
      <c r="T305" s="248"/>
      <c r="U305" s="248"/>
      <c r="V305" s="248"/>
      <c r="W305" s="248"/>
      <c r="X305" s="249"/>
      <c r="Y305" s="12"/>
      <c r="Z305" s="12"/>
      <c r="AA305" s="12"/>
      <c r="AB305" s="12"/>
      <c r="AC305" s="12"/>
      <c r="AD305" s="12"/>
      <c r="AE305" s="12"/>
      <c r="AT305" s="250" t="s">
        <v>163</v>
      </c>
      <c r="AU305" s="250" t="s">
        <v>85</v>
      </c>
      <c r="AV305" s="12" t="s">
        <v>85</v>
      </c>
      <c r="AW305" s="12" t="s">
        <v>5</v>
      </c>
      <c r="AX305" s="12" t="s">
        <v>75</v>
      </c>
      <c r="AY305" s="250" t="s">
        <v>156</v>
      </c>
    </row>
    <row r="306" s="12" customFormat="1">
      <c r="A306" s="12"/>
      <c r="B306" s="239"/>
      <c r="C306" s="240"/>
      <c r="D306" s="241" t="s">
        <v>163</v>
      </c>
      <c r="E306" s="242" t="s">
        <v>1</v>
      </c>
      <c r="F306" s="243" t="s">
        <v>939</v>
      </c>
      <c r="G306" s="240"/>
      <c r="H306" s="244">
        <v>6.9000000000000004</v>
      </c>
      <c r="I306" s="245"/>
      <c r="J306" s="245"/>
      <c r="K306" s="240"/>
      <c r="L306" s="240"/>
      <c r="M306" s="246"/>
      <c r="N306" s="247"/>
      <c r="O306" s="248"/>
      <c r="P306" s="248"/>
      <c r="Q306" s="248"/>
      <c r="R306" s="248"/>
      <c r="S306" s="248"/>
      <c r="T306" s="248"/>
      <c r="U306" s="248"/>
      <c r="V306" s="248"/>
      <c r="W306" s="248"/>
      <c r="X306" s="249"/>
      <c r="Y306" s="12"/>
      <c r="Z306" s="12"/>
      <c r="AA306" s="12"/>
      <c r="AB306" s="12"/>
      <c r="AC306" s="12"/>
      <c r="AD306" s="12"/>
      <c r="AE306" s="12"/>
      <c r="AT306" s="250" t="s">
        <v>163</v>
      </c>
      <c r="AU306" s="250" t="s">
        <v>85</v>
      </c>
      <c r="AV306" s="12" t="s">
        <v>85</v>
      </c>
      <c r="AW306" s="12" t="s">
        <v>5</v>
      </c>
      <c r="AX306" s="12" t="s">
        <v>75</v>
      </c>
      <c r="AY306" s="250" t="s">
        <v>156</v>
      </c>
    </row>
    <row r="307" s="12" customFormat="1">
      <c r="A307" s="12"/>
      <c r="B307" s="239"/>
      <c r="C307" s="240"/>
      <c r="D307" s="241" t="s">
        <v>163</v>
      </c>
      <c r="E307" s="242" t="s">
        <v>1</v>
      </c>
      <c r="F307" s="243" t="s">
        <v>940</v>
      </c>
      <c r="G307" s="240"/>
      <c r="H307" s="244">
        <v>7.5519999999999996</v>
      </c>
      <c r="I307" s="245"/>
      <c r="J307" s="245"/>
      <c r="K307" s="240"/>
      <c r="L307" s="240"/>
      <c r="M307" s="246"/>
      <c r="N307" s="247"/>
      <c r="O307" s="248"/>
      <c r="P307" s="248"/>
      <c r="Q307" s="248"/>
      <c r="R307" s="248"/>
      <c r="S307" s="248"/>
      <c r="T307" s="248"/>
      <c r="U307" s="248"/>
      <c r="V307" s="248"/>
      <c r="W307" s="248"/>
      <c r="X307" s="249"/>
      <c r="Y307" s="12"/>
      <c r="Z307" s="12"/>
      <c r="AA307" s="12"/>
      <c r="AB307" s="12"/>
      <c r="AC307" s="12"/>
      <c r="AD307" s="12"/>
      <c r="AE307" s="12"/>
      <c r="AT307" s="250" t="s">
        <v>163</v>
      </c>
      <c r="AU307" s="250" t="s">
        <v>85</v>
      </c>
      <c r="AV307" s="12" t="s">
        <v>85</v>
      </c>
      <c r="AW307" s="12" t="s">
        <v>5</v>
      </c>
      <c r="AX307" s="12" t="s">
        <v>75</v>
      </c>
      <c r="AY307" s="250" t="s">
        <v>156</v>
      </c>
    </row>
    <row r="308" s="12" customFormat="1">
      <c r="A308" s="12"/>
      <c r="B308" s="239"/>
      <c r="C308" s="240"/>
      <c r="D308" s="241" t="s">
        <v>163</v>
      </c>
      <c r="E308" s="242" t="s">
        <v>1</v>
      </c>
      <c r="F308" s="243" t="s">
        <v>941</v>
      </c>
      <c r="G308" s="240"/>
      <c r="H308" s="244">
        <v>3.27</v>
      </c>
      <c r="I308" s="245"/>
      <c r="J308" s="245"/>
      <c r="K308" s="240"/>
      <c r="L308" s="240"/>
      <c r="M308" s="246"/>
      <c r="N308" s="247"/>
      <c r="O308" s="248"/>
      <c r="P308" s="248"/>
      <c r="Q308" s="248"/>
      <c r="R308" s="248"/>
      <c r="S308" s="248"/>
      <c r="T308" s="248"/>
      <c r="U308" s="248"/>
      <c r="V308" s="248"/>
      <c r="W308" s="248"/>
      <c r="X308" s="249"/>
      <c r="Y308" s="12"/>
      <c r="Z308" s="12"/>
      <c r="AA308" s="12"/>
      <c r="AB308" s="12"/>
      <c r="AC308" s="12"/>
      <c r="AD308" s="12"/>
      <c r="AE308" s="12"/>
      <c r="AT308" s="250" t="s">
        <v>163</v>
      </c>
      <c r="AU308" s="250" t="s">
        <v>85</v>
      </c>
      <c r="AV308" s="12" t="s">
        <v>85</v>
      </c>
      <c r="AW308" s="12" t="s">
        <v>5</v>
      </c>
      <c r="AX308" s="12" t="s">
        <v>75</v>
      </c>
      <c r="AY308" s="250" t="s">
        <v>156</v>
      </c>
    </row>
    <row r="309" s="14" customFormat="1">
      <c r="A309" s="14"/>
      <c r="B309" s="278"/>
      <c r="C309" s="279"/>
      <c r="D309" s="241" t="s">
        <v>163</v>
      </c>
      <c r="E309" s="280" t="s">
        <v>1</v>
      </c>
      <c r="F309" s="281" t="s">
        <v>741</v>
      </c>
      <c r="G309" s="279"/>
      <c r="H309" s="282">
        <v>68.891999999999996</v>
      </c>
      <c r="I309" s="283"/>
      <c r="J309" s="283"/>
      <c r="K309" s="279"/>
      <c r="L309" s="279"/>
      <c r="M309" s="284"/>
      <c r="N309" s="285"/>
      <c r="O309" s="286"/>
      <c r="P309" s="286"/>
      <c r="Q309" s="286"/>
      <c r="R309" s="286"/>
      <c r="S309" s="286"/>
      <c r="T309" s="286"/>
      <c r="U309" s="286"/>
      <c r="V309" s="286"/>
      <c r="W309" s="286"/>
      <c r="X309" s="287"/>
      <c r="Y309" s="14"/>
      <c r="Z309" s="14"/>
      <c r="AA309" s="14"/>
      <c r="AB309" s="14"/>
      <c r="AC309" s="14"/>
      <c r="AD309" s="14"/>
      <c r="AE309" s="14"/>
      <c r="AT309" s="288" t="s">
        <v>163</v>
      </c>
      <c r="AU309" s="288" t="s">
        <v>85</v>
      </c>
      <c r="AV309" s="14" t="s">
        <v>173</v>
      </c>
      <c r="AW309" s="14" t="s">
        <v>5</v>
      </c>
      <c r="AX309" s="14" t="s">
        <v>83</v>
      </c>
      <c r="AY309" s="288" t="s">
        <v>156</v>
      </c>
    </row>
    <row r="310" s="2" customFormat="1" ht="24.15" customHeight="1">
      <c r="A310" s="39"/>
      <c r="B310" s="40"/>
      <c r="C310" s="225" t="s">
        <v>357</v>
      </c>
      <c r="D310" s="225" t="s">
        <v>157</v>
      </c>
      <c r="E310" s="226" t="s">
        <v>942</v>
      </c>
      <c r="F310" s="227" t="s">
        <v>943</v>
      </c>
      <c r="G310" s="228" t="s">
        <v>237</v>
      </c>
      <c r="H310" s="229">
        <v>12.494</v>
      </c>
      <c r="I310" s="230"/>
      <c r="J310" s="230"/>
      <c r="K310" s="231">
        <f>ROUND(P310*H310,2)</f>
        <v>0</v>
      </c>
      <c r="L310" s="227" t="s">
        <v>198</v>
      </c>
      <c r="M310" s="45"/>
      <c r="N310" s="232" t="s">
        <v>1</v>
      </c>
      <c r="O310" s="233" t="s">
        <v>38</v>
      </c>
      <c r="P310" s="234">
        <f>I310+J310</f>
        <v>0</v>
      </c>
      <c r="Q310" s="234">
        <f>ROUND(I310*H310,2)</f>
        <v>0</v>
      </c>
      <c r="R310" s="234">
        <f>ROUND(J310*H310,2)</f>
        <v>0</v>
      </c>
      <c r="S310" s="92"/>
      <c r="T310" s="235">
        <f>S310*H310</f>
        <v>0</v>
      </c>
      <c r="U310" s="235">
        <v>0</v>
      </c>
      <c r="V310" s="235">
        <f>U310*H310</f>
        <v>0</v>
      </c>
      <c r="W310" s="235">
        <v>0</v>
      </c>
      <c r="X310" s="236">
        <f>W310*H310</f>
        <v>0</v>
      </c>
      <c r="Y310" s="39"/>
      <c r="Z310" s="39"/>
      <c r="AA310" s="39"/>
      <c r="AB310" s="39"/>
      <c r="AC310" s="39"/>
      <c r="AD310" s="39"/>
      <c r="AE310" s="39"/>
      <c r="AR310" s="237" t="s">
        <v>173</v>
      </c>
      <c r="AT310" s="237" t="s">
        <v>157</v>
      </c>
      <c r="AU310" s="237" t="s">
        <v>85</v>
      </c>
      <c r="AY310" s="18" t="s">
        <v>156</v>
      </c>
      <c r="BE310" s="238">
        <f>IF(O310="základní",K310,0)</f>
        <v>0</v>
      </c>
      <c r="BF310" s="238">
        <f>IF(O310="snížená",K310,0)</f>
        <v>0</v>
      </c>
      <c r="BG310" s="238">
        <f>IF(O310="zákl. přenesená",K310,0)</f>
        <v>0</v>
      </c>
      <c r="BH310" s="238">
        <f>IF(O310="sníž. přenesená",K310,0)</f>
        <v>0</v>
      </c>
      <c r="BI310" s="238">
        <f>IF(O310="nulová",K310,0)</f>
        <v>0</v>
      </c>
      <c r="BJ310" s="18" t="s">
        <v>83</v>
      </c>
      <c r="BK310" s="238">
        <f>ROUND(P310*H310,2)</f>
        <v>0</v>
      </c>
      <c r="BL310" s="18" t="s">
        <v>173</v>
      </c>
      <c r="BM310" s="237" t="s">
        <v>944</v>
      </c>
    </row>
    <row r="311" s="12" customFormat="1">
      <c r="A311" s="12"/>
      <c r="B311" s="239"/>
      <c r="C311" s="240"/>
      <c r="D311" s="241" t="s">
        <v>163</v>
      </c>
      <c r="E311" s="242" t="s">
        <v>1</v>
      </c>
      <c r="F311" s="243" t="s">
        <v>945</v>
      </c>
      <c r="G311" s="240"/>
      <c r="H311" s="244">
        <v>6.1779999999999999</v>
      </c>
      <c r="I311" s="245"/>
      <c r="J311" s="245"/>
      <c r="K311" s="240"/>
      <c r="L311" s="240"/>
      <c r="M311" s="246"/>
      <c r="N311" s="247"/>
      <c r="O311" s="248"/>
      <c r="P311" s="248"/>
      <c r="Q311" s="248"/>
      <c r="R311" s="248"/>
      <c r="S311" s="248"/>
      <c r="T311" s="248"/>
      <c r="U311" s="248"/>
      <c r="V311" s="248"/>
      <c r="W311" s="248"/>
      <c r="X311" s="249"/>
      <c r="Y311" s="12"/>
      <c r="Z311" s="12"/>
      <c r="AA311" s="12"/>
      <c r="AB311" s="12"/>
      <c r="AC311" s="12"/>
      <c r="AD311" s="12"/>
      <c r="AE311" s="12"/>
      <c r="AT311" s="250" t="s">
        <v>163</v>
      </c>
      <c r="AU311" s="250" t="s">
        <v>85</v>
      </c>
      <c r="AV311" s="12" t="s">
        <v>85</v>
      </c>
      <c r="AW311" s="12" t="s">
        <v>5</v>
      </c>
      <c r="AX311" s="12" t="s">
        <v>75</v>
      </c>
      <c r="AY311" s="250" t="s">
        <v>156</v>
      </c>
    </row>
    <row r="312" s="12" customFormat="1">
      <c r="A312" s="12"/>
      <c r="B312" s="239"/>
      <c r="C312" s="240"/>
      <c r="D312" s="241" t="s">
        <v>163</v>
      </c>
      <c r="E312" s="242" t="s">
        <v>1</v>
      </c>
      <c r="F312" s="243" t="s">
        <v>946</v>
      </c>
      <c r="G312" s="240"/>
      <c r="H312" s="244">
        <v>2.1120000000000001</v>
      </c>
      <c r="I312" s="245"/>
      <c r="J312" s="245"/>
      <c r="K312" s="240"/>
      <c r="L312" s="240"/>
      <c r="M312" s="246"/>
      <c r="N312" s="247"/>
      <c r="O312" s="248"/>
      <c r="P312" s="248"/>
      <c r="Q312" s="248"/>
      <c r="R312" s="248"/>
      <c r="S312" s="248"/>
      <c r="T312" s="248"/>
      <c r="U312" s="248"/>
      <c r="V312" s="248"/>
      <c r="W312" s="248"/>
      <c r="X312" s="249"/>
      <c r="Y312" s="12"/>
      <c r="Z312" s="12"/>
      <c r="AA312" s="12"/>
      <c r="AB312" s="12"/>
      <c r="AC312" s="12"/>
      <c r="AD312" s="12"/>
      <c r="AE312" s="12"/>
      <c r="AT312" s="250" t="s">
        <v>163</v>
      </c>
      <c r="AU312" s="250" t="s">
        <v>85</v>
      </c>
      <c r="AV312" s="12" t="s">
        <v>85</v>
      </c>
      <c r="AW312" s="12" t="s">
        <v>5</v>
      </c>
      <c r="AX312" s="12" t="s">
        <v>75</v>
      </c>
      <c r="AY312" s="250" t="s">
        <v>156</v>
      </c>
    </row>
    <row r="313" s="12" customFormat="1">
      <c r="A313" s="12"/>
      <c r="B313" s="239"/>
      <c r="C313" s="240"/>
      <c r="D313" s="241" t="s">
        <v>163</v>
      </c>
      <c r="E313" s="242" t="s">
        <v>1</v>
      </c>
      <c r="F313" s="243" t="s">
        <v>947</v>
      </c>
      <c r="G313" s="240"/>
      <c r="H313" s="244">
        <v>4.2039999999999997</v>
      </c>
      <c r="I313" s="245"/>
      <c r="J313" s="245"/>
      <c r="K313" s="240"/>
      <c r="L313" s="240"/>
      <c r="M313" s="246"/>
      <c r="N313" s="247"/>
      <c r="O313" s="248"/>
      <c r="P313" s="248"/>
      <c r="Q313" s="248"/>
      <c r="R313" s="248"/>
      <c r="S313" s="248"/>
      <c r="T313" s="248"/>
      <c r="U313" s="248"/>
      <c r="V313" s="248"/>
      <c r="W313" s="248"/>
      <c r="X313" s="249"/>
      <c r="Y313" s="12"/>
      <c r="Z313" s="12"/>
      <c r="AA313" s="12"/>
      <c r="AB313" s="12"/>
      <c r="AC313" s="12"/>
      <c r="AD313" s="12"/>
      <c r="AE313" s="12"/>
      <c r="AT313" s="250" t="s">
        <v>163</v>
      </c>
      <c r="AU313" s="250" t="s">
        <v>85</v>
      </c>
      <c r="AV313" s="12" t="s">
        <v>85</v>
      </c>
      <c r="AW313" s="12" t="s">
        <v>5</v>
      </c>
      <c r="AX313" s="12" t="s">
        <v>75</v>
      </c>
      <c r="AY313" s="250" t="s">
        <v>156</v>
      </c>
    </row>
    <row r="314" s="14" customFormat="1">
      <c r="A314" s="14"/>
      <c r="B314" s="278"/>
      <c r="C314" s="279"/>
      <c r="D314" s="241" t="s">
        <v>163</v>
      </c>
      <c r="E314" s="280" t="s">
        <v>1</v>
      </c>
      <c r="F314" s="281" t="s">
        <v>741</v>
      </c>
      <c r="G314" s="279"/>
      <c r="H314" s="282">
        <v>12.494</v>
      </c>
      <c r="I314" s="283"/>
      <c r="J314" s="283"/>
      <c r="K314" s="279"/>
      <c r="L314" s="279"/>
      <c r="M314" s="284"/>
      <c r="N314" s="285"/>
      <c r="O314" s="286"/>
      <c r="P314" s="286"/>
      <c r="Q314" s="286"/>
      <c r="R314" s="286"/>
      <c r="S314" s="286"/>
      <c r="T314" s="286"/>
      <c r="U314" s="286"/>
      <c r="V314" s="286"/>
      <c r="W314" s="286"/>
      <c r="X314" s="287"/>
      <c r="Y314" s="14"/>
      <c r="Z314" s="14"/>
      <c r="AA314" s="14"/>
      <c r="AB314" s="14"/>
      <c r="AC314" s="14"/>
      <c r="AD314" s="14"/>
      <c r="AE314" s="14"/>
      <c r="AT314" s="288" t="s">
        <v>163</v>
      </c>
      <c r="AU314" s="288" t="s">
        <v>85</v>
      </c>
      <c r="AV314" s="14" t="s">
        <v>173</v>
      </c>
      <c r="AW314" s="14" t="s">
        <v>5</v>
      </c>
      <c r="AX314" s="14" t="s">
        <v>83</v>
      </c>
      <c r="AY314" s="288" t="s">
        <v>156</v>
      </c>
    </row>
    <row r="315" s="2" customFormat="1" ht="24.15" customHeight="1">
      <c r="A315" s="39"/>
      <c r="B315" s="40"/>
      <c r="C315" s="225" t="s">
        <v>361</v>
      </c>
      <c r="D315" s="225" t="s">
        <v>157</v>
      </c>
      <c r="E315" s="226" t="s">
        <v>942</v>
      </c>
      <c r="F315" s="227" t="s">
        <v>943</v>
      </c>
      <c r="G315" s="228" t="s">
        <v>237</v>
      </c>
      <c r="H315" s="229">
        <v>16.800000000000001</v>
      </c>
      <c r="I315" s="230"/>
      <c r="J315" s="230"/>
      <c r="K315" s="231">
        <f>ROUND(P315*H315,2)</f>
        <v>0</v>
      </c>
      <c r="L315" s="227" t="s">
        <v>198</v>
      </c>
      <c r="M315" s="45"/>
      <c r="N315" s="232" t="s">
        <v>1</v>
      </c>
      <c r="O315" s="233" t="s">
        <v>38</v>
      </c>
      <c r="P315" s="234">
        <f>I315+J315</f>
        <v>0</v>
      </c>
      <c r="Q315" s="234">
        <f>ROUND(I315*H315,2)</f>
        <v>0</v>
      </c>
      <c r="R315" s="234">
        <f>ROUND(J315*H315,2)</f>
        <v>0</v>
      </c>
      <c r="S315" s="92"/>
      <c r="T315" s="235">
        <f>S315*H315</f>
        <v>0</v>
      </c>
      <c r="U315" s="235">
        <v>0</v>
      </c>
      <c r="V315" s="235">
        <f>U315*H315</f>
        <v>0</v>
      </c>
      <c r="W315" s="235">
        <v>0</v>
      </c>
      <c r="X315" s="236">
        <f>W315*H315</f>
        <v>0</v>
      </c>
      <c r="Y315" s="39"/>
      <c r="Z315" s="39"/>
      <c r="AA315" s="39"/>
      <c r="AB315" s="39"/>
      <c r="AC315" s="39"/>
      <c r="AD315" s="39"/>
      <c r="AE315" s="39"/>
      <c r="AR315" s="237" t="s">
        <v>173</v>
      </c>
      <c r="AT315" s="237" t="s">
        <v>157</v>
      </c>
      <c r="AU315" s="237" t="s">
        <v>85</v>
      </c>
      <c r="AY315" s="18" t="s">
        <v>156</v>
      </c>
      <c r="BE315" s="238">
        <f>IF(O315="základní",K315,0)</f>
        <v>0</v>
      </c>
      <c r="BF315" s="238">
        <f>IF(O315="snížená",K315,0)</f>
        <v>0</v>
      </c>
      <c r="BG315" s="238">
        <f>IF(O315="zákl. přenesená",K315,0)</f>
        <v>0</v>
      </c>
      <c r="BH315" s="238">
        <f>IF(O315="sníž. přenesená",K315,0)</f>
        <v>0</v>
      </c>
      <c r="BI315" s="238">
        <f>IF(O315="nulová",K315,0)</f>
        <v>0</v>
      </c>
      <c r="BJ315" s="18" t="s">
        <v>83</v>
      </c>
      <c r="BK315" s="238">
        <f>ROUND(P315*H315,2)</f>
        <v>0</v>
      </c>
      <c r="BL315" s="18" t="s">
        <v>173</v>
      </c>
      <c r="BM315" s="237" t="s">
        <v>948</v>
      </c>
    </row>
    <row r="316" s="12" customFormat="1">
      <c r="A316" s="12"/>
      <c r="B316" s="239"/>
      <c r="C316" s="240"/>
      <c r="D316" s="241" t="s">
        <v>163</v>
      </c>
      <c r="E316" s="242" t="s">
        <v>1</v>
      </c>
      <c r="F316" s="243" t="s">
        <v>949</v>
      </c>
      <c r="G316" s="240"/>
      <c r="H316" s="244">
        <v>5</v>
      </c>
      <c r="I316" s="245"/>
      <c r="J316" s="245"/>
      <c r="K316" s="240"/>
      <c r="L316" s="240"/>
      <c r="M316" s="246"/>
      <c r="N316" s="247"/>
      <c r="O316" s="248"/>
      <c r="P316" s="248"/>
      <c r="Q316" s="248"/>
      <c r="R316" s="248"/>
      <c r="S316" s="248"/>
      <c r="T316" s="248"/>
      <c r="U316" s="248"/>
      <c r="V316" s="248"/>
      <c r="W316" s="248"/>
      <c r="X316" s="249"/>
      <c r="Y316" s="12"/>
      <c r="Z316" s="12"/>
      <c r="AA316" s="12"/>
      <c r="AB316" s="12"/>
      <c r="AC316" s="12"/>
      <c r="AD316" s="12"/>
      <c r="AE316" s="12"/>
      <c r="AT316" s="250" t="s">
        <v>163</v>
      </c>
      <c r="AU316" s="250" t="s">
        <v>85</v>
      </c>
      <c r="AV316" s="12" t="s">
        <v>85</v>
      </c>
      <c r="AW316" s="12" t="s">
        <v>5</v>
      </c>
      <c r="AX316" s="12" t="s">
        <v>75</v>
      </c>
      <c r="AY316" s="250" t="s">
        <v>156</v>
      </c>
    </row>
    <row r="317" s="12" customFormat="1">
      <c r="A317" s="12"/>
      <c r="B317" s="239"/>
      <c r="C317" s="240"/>
      <c r="D317" s="241" t="s">
        <v>163</v>
      </c>
      <c r="E317" s="242" t="s">
        <v>1</v>
      </c>
      <c r="F317" s="243" t="s">
        <v>950</v>
      </c>
      <c r="G317" s="240"/>
      <c r="H317" s="244">
        <v>11.800000000000001</v>
      </c>
      <c r="I317" s="245"/>
      <c r="J317" s="245"/>
      <c r="K317" s="240"/>
      <c r="L317" s="240"/>
      <c r="M317" s="246"/>
      <c r="N317" s="247"/>
      <c r="O317" s="248"/>
      <c r="P317" s="248"/>
      <c r="Q317" s="248"/>
      <c r="R317" s="248"/>
      <c r="S317" s="248"/>
      <c r="T317" s="248"/>
      <c r="U317" s="248"/>
      <c r="V317" s="248"/>
      <c r="W317" s="248"/>
      <c r="X317" s="249"/>
      <c r="Y317" s="12"/>
      <c r="Z317" s="12"/>
      <c r="AA317" s="12"/>
      <c r="AB317" s="12"/>
      <c r="AC317" s="12"/>
      <c r="AD317" s="12"/>
      <c r="AE317" s="12"/>
      <c r="AT317" s="250" t="s">
        <v>163</v>
      </c>
      <c r="AU317" s="250" t="s">
        <v>85</v>
      </c>
      <c r="AV317" s="12" t="s">
        <v>85</v>
      </c>
      <c r="AW317" s="12" t="s">
        <v>5</v>
      </c>
      <c r="AX317" s="12" t="s">
        <v>75</v>
      </c>
      <c r="AY317" s="250" t="s">
        <v>156</v>
      </c>
    </row>
    <row r="318" s="14" customFormat="1">
      <c r="A318" s="14"/>
      <c r="B318" s="278"/>
      <c r="C318" s="279"/>
      <c r="D318" s="241" t="s">
        <v>163</v>
      </c>
      <c r="E318" s="280" t="s">
        <v>1</v>
      </c>
      <c r="F318" s="281" t="s">
        <v>741</v>
      </c>
      <c r="G318" s="279"/>
      <c r="H318" s="282">
        <v>16.800000000000001</v>
      </c>
      <c r="I318" s="283"/>
      <c r="J318" s="283"/>
      <c r="K318" s="279"/>
      <c r="L318" s="279"/>
      <c r="M318" s="284"/>
      <c r="N318" s="285"/>
      <c r="O318" s="286"/>
      <c r="P318" s="286"/>
      <c r="Q318" s="286"/>
      <c r="R318" s="286"/>
      <c r="S318" s="286"/>
      <c r="T318" s="286"/>
      <c r="U318" s="286"/>
      <c r="V318" s="286"/>
      <c r="W318" s="286"/>
      <c r="X318" s="287"/>
      <c r="Y318" s="14"/>
      <c r="Z318" s="14"/>
      <c r="AA318" s="14"/>
      <c r="AB318" s="14"/>
      <c r="AC318" s="14"/>
      <c r="AD318" s="14"/>
      <c r="AE318" s="14"/>
      <c r="AT318" s="288" t="s">
        <v>163</v>
      </c>
      <c r="AU318" s="288" t="s">
        <v>85</v>
      </c>
      <c r="AV318" s="14" t="s">
        <v>173</v>
      </c>
      <c r="AW318" s="14" t="s">
        <v>5</v>
      </c>
      <c r="AX318" s="14" t="s">
        <v>83</v>
      </c>
      <c r="AY318" s="288" t="s">
        <v>156</v>
      </c>
    </row>
    <row r="319" s="2" customFormat="1" ht="33" customHeight="1">
      <c r="A319" s="39"/>
      <c r="B319" s="40"/>
      <c r="C319" s="225" t="s">
        <v>366</v>
      </c>
      <c r="D319" s="225" t="s">
        <v>157</v>
      </c>
      <c r="E319" s="226" t="s">
        <v>951</v>
      </c>
      <c r="F319" s="227" t="s">
        <v>952</v>
      </c>
      <c r="G319" s="228" t="s">
        <v>197</v>
      </c>
      <c r="H319" s="229">
        <v>9.2300000000000004</v>
      </c>
      <c r="I319" s="230"/>
      <c r="J319" s="230"/>
      <c r="K319" s="231">
        <f>ROUND(P319*H319,2)</f>
        <v>0</v>
      </c>
      <c r="L319" s="227" t="s">
        <v>1</v>
      </c>
      <c r="M319" s="45"/>
      <c r="N319" s="232" t="s">
        <v>1</v>
      </c>
      <c r="O319" s="233" t="s">
        <v>38</v>
      </c>
      <c r="P319" s="234">
        <f>I319+J319</f>
        <v>0</v>
      </c>
      <c r="Q319" s="234">
        <f>ROUND(I319*H319,2)</f>
        <v>0</v>
      </c>
      <c r="R319" s="234">
        <f>ROUND(J319*H319,2)</f>
        <v>0</v>
      </c>
      <c r="S319" s="92"/>
      <c r="T319" s="235">
        <f>S319*H319</f>
        <v>0</v>
      </c>
      <c r="U319" s="235">
        <v>0</v>
      </c>
      <c r="V319" s="235">
        <f>U319*H319</f>
        <v>0</v>
      </c>
      <c r="W319" s="235">
        <v>0</v>
      </c>
      <c r="X319" s="236">
        <f>W319*H319</f>
        <v>0</v>
      </c>
      <c r="Y319" s="39"/>
      <c r="Z319" s="39"/>
      <c r="AA319" s="39"/>
      <c r="AB319" s="39"/>
      <c r="AC319" s="39"/>
      <c r="AD319" s="39"/>
      <c r="AE319" s="39"/>
      <c r="AR319" s="237" t="s">
        <v>173</v>
      </c>
      <c r="AT319" s="237" t="s">
        <v>157</v>
      </c>
      <c r="AU319" s="237" t="s">
        <v>85</v>
      </c>
      <c r="AY319" s="18" t="s">
        <v>156</v>
      </c>
      <c r="BE319" s="238">
        <f>IF(O319="základní",K319,0)</f>
        <v>0</v>
      </c>
      <c r="BF319" s="238">
        <f>IF(O319="snížená",K319,0)</f>
        <v>0</v>
      </c>
      <c r="BG319" s="238">
        <f>IF(O319="zákl. přenesená",K319,0)</f>
        <v>0</v>
      </c>
      <c r="BH319" s="238">
        <f>IF(O319="sníž. přenesená",K319,0)</f>
        <v>0</v>
      </c>
      <c r="BI319" s="238">
        <f>IF(O319="nulová",K319,0)</f>
        <v>0</v>
      </c>
      <c r="BJ319" s="18" t="s">
        <v>83</v>
      </c>
      <c r="BK319" s="238">
        <f>ROUND(P319*H319,2)</f>
        <v>0</v>
      </c>
      <c r="BL319" s="18" t="s">
        <v>173</v>
      </c>
      <c r="BM319" s="237" t="s">
        <v>953</v>
      </c>
    </row>
    <row r="320" s="12" customFormat="1">
      <c r="A320" s="12"/>
      <c r="B320" s="239"/>
      <c r="C320" s="240"/>
      <c r="D320" s="241" t="s">
        <v>163</v>
      </c>
      <c r="E320" s="242" t="s">
        <v>1</v>
      </c>
      <c r="F320" s="243" t="s">
        <v>933</v>
      </c>
      <c r="G320" s="240"/>
      <c r="H320" s="244">
        <v>9.2300000000000004</v>
      </c>
      <c r="I320" s="245"/>
      <c r="J320" s="245"/>
      <c r="K320" s="240"/>
      <c r="L320" s="240"/>
      <c r="M320" s="246"/>
      <c r="N320" s="247"/>
      <c r="O320" s="248"/>
      <c r="P320" s="248"/>
      <c r="Q320" s="248"/>
      <c r="R320" s="248"/>
      <c r="S320" s="248"/>
      <c r="T320" s="248"/>
      <c r="U320" s="248"/>
      <c r="V320" s="248"/>
      <c r="W320" s="248"/>
      <c r="X320" s="249"/>
      <c r="Y320" s="12"/>
      <c r="Z320" s="12"/>
      <c r="AA320" s="12"/>
      <c r="AB320" s="12"/>
      <c r="AC320" s="12"/>
      <c r="AD320" s="12"/>
      <c r="AE320" s="12"/>
      <c r="AT320" s="250" t="s">
        <v>163</v>
      </c>
      <c r="AU320" s="250" t="s">
        <v>85</v>
      </c>
      <c r="AV320" s="12" t="s">
        <v>85</v>
      </c>
      <c r="AW320" s="12" t="s">
        <v>5</v>
      </c>
      <c r="AX320" s="12" t="s">
        <v>75</v>
      </c>
      <c r="AY320" s="250" t="s">
        <v>156</v>
      </c>
    </row>
    <row r="321" s="14" customFormat="1">
      <c r="A321" s="14"/>
      <c r="B321" s="278"/>
      <c r="C321" s="279"/>
      <c r="D321" s="241" t="s">
        <v>163</v>
      </c>
      <c r="E321" s="280" t="s">
        <v>1</v>
      </c>
      <c r="F321" s="281" t="s">
        <v>741</v>
      </c>
      <c r="G321" s="279"/>
      <c r="H321" s="282">
        <v>9.2300000000000004</v>
      </c>
      <c r="I321" s="283"/>
      <c r="J321" s="283"/>
      <c r="K321" s="279"/>
      <c r="L321" s="279"/>
      <c r="M321" s="284"/>
      <c r="N321" s="285"/>
      <c r="O321" s="286"/>
      <c r="P321" s="286"/>
      <c r="Q321" s="286"/>
      <c r="R321" s="286"/>
      <c r="S321" s="286"/>
      <c r="T321" s="286"/>
      <c r="U321" s="286"/>
      <c r="V321" s="286"/>
      <c r="W321" s="286"/>
      <c r="X321" s="287"/>
      <c r="Y321" s="14"/>
      <c r="Z321" s="14"/>
      <c r="AA321" s="14"/>
      <c r="AB321" s="14"/>
      <c r="AC321" s="14"/>
      <c r="AD321" s="14"/>
      <c r="AE321" s="14"/>
      <c r="AT321" s="288" t="s">
        <v>163</v>
      </c>
      <c r="AU321" s="288" t="s">
        <v>85</v>
      </c>
      <c r="AV321" s="14" t="s">
        <v>173</v>
      </c>
      <c r="AW321" s="14" t="s">
        <v>5</v>
      </c>
      <c r="AX321" s="14" t="s">
        <v>83</v>
      </c>
      <c r="AY321" s="288" t="s">
        <v>156</v>
      </c>
    </row>
    <row r="322" s="11" customFormat="1" ht="22.8" customHeight="1">
      <c r="A322" s="11"/>
      <c r="B322" s="210"/>
      <c r="C322" s="211"/>
      <c r="D322" s="212" t="s">
        <v>74</v>
      </c>
      <c r="E322" s="262" t="s">
        <v>240</v>
      </c>
      <c r="F322" s="262" t="s">
        <v>462</v>
      </c>
      <c r="G322" s="211"/>
      <c r="H322" s="211"/>
      <c r="I322" s="214"/>
      <c r="J322" s="214"/>
      <c r="K322" s="263">
        <f>BK322</f>
        <v>0</v>
      </c>
      <c r="L322" s="211"/>
      <c r="M322" s="216"/>
      <c r="N322" s="217"/>
      <c r="O322" s="218"/>
      <c r="P322" s="218"/>
      <c r="Q322" s="219">
        <f>SUM(Q323:Q356)</f>
        <v>0</v>
      </c>
      <c r="R322" s="219">
        <f>SUM(R323:R356)</f>
        <v>0</v>
      </c>
      <c r="S322" s="218"/>
      <c r="T322" s="220">
        <f>SUM(T323:T356)</f>
        <v>0</v>
      </c>
      <c r="U322" s="218"/>
      <c r="V322" s="220">
        <f>SUM(V323:V356)</f>
        <v>0</v>
      </c>
      <c r="W322" s="218"/>
      <c r="X322" s="221">
        <f>SUM(X323:X356)</f>
        <v>0</v>
      </c>
      <c r="Y322" s="11"/>
      <c r="Z322" s="11"/>
      <c r="AA322" s="11"/>
      <c r="AB322" s="11"/>
      <c r="AC322" s="11"/>
      <c r="AD322" s="11"/>
      <c r="AE322" s="11"/>
      <c r="AR322" s="222" t="s">
        <v>83</v>
      </c>
      <c r="AT322" s="223" t="s">
        <v>74</v>
      </c>
      <c r="AU322" s="223" t="s">
        <v>83</v>
      </c>
      <c r="AY322" s="222" t="s">
        <v>156</v>
      </c>
      <c r="BK322" s="224">
        <f>SUM(BK323:BK356)</f>
        <v>0</v>
      </c>
    </row>
    <row r="323" s="2" customFormat="1" ht="24.15" customHeight="1">
      <c r="A323" s="39"/>
      <c r="B323" s="40"/>
      <c r="C323" s="225" t="s">
        <v>371</v>
      </c>
      <c r="D323" s="225" t="s">
        <v>157</v>
      </c>
      <c r="E323" s="226" t="s">
        <v>954</v>
      </c>
      <c r="F323" s="227" t="s">
        <v>955</v>
      </c>
      <c r="G323" s="228" t="s">
        <v>227</v>
      </c>
      <c r="H323" s="229">
        <v>37.5</v>
      </c>
      <c r="I323" s="230"/>
      <c r="J323" s="230"/>
      <c r="K323" s="231">
        <f>ROUND(P323*H323,2)</f>
        <v>0</v>
      </c>
      <c r="L323" s="227" t="s">
        <v>1</v>
      </c>
      <c r="M323" s="45"/>
      <c r="N323" s="232" t="s">
        <v>1</v>
      </c>
      <c r="O323" s="233" t="s">
        <v>38</v>
      </c>
      <c r="P323" s="234">
        <f>I323+J323</f>
        <v>0</v>
      </c>
      <c r="Q323" s="234">
        <f>ROUND(I323*H323,2)</f>
        <v>0</v>
      </c>
      <c r="R323" s="234">
        <f>ROUND(J323*H323,2)</f>
        <v>0</v>
      </c>
      <c r="S323" s="92"/>
      <c r="T323" s="235">
        <f>S323*H323</f>
        <v>0</v>
      </c>
      <c r="U323" s="235">
        <v>0</v>
      </c>
      <c r="V323" s="235">
        <f>U323*H323</f>
        <v>0</v>
      </c>
      <c r="W323" s="235">
        <v>0</v>
      </c>
      <c r="X323" s="236">
        <f>W323*H323</f>
        <v>0</v>
      </c>
      <c r="Y323" s="39"/>
      <c r="Z323" s="39"/>
      <c r="AA323" s="39"/>
      <c r="AB323" s="39"/>
      <c r="AC323" s="39"/>
      <c r="AD323" s="39"/>
      <c r="AE323" s="39"/>
      <c r="AR323" s="237" t="s">
        <v>173</v>
      </c>
      <c r="AT323" s="237" t="s">
        <v>157</v>
      </c>
      <c r="AU323" s="237" t="s">
        <v>85</v>
      </c>
      <c r="AY323" s="18" t="s">
        <v>156</v>
      </c>
      <c r="BE323" s="238">
        <f>IF(O323="základní",K323,0)</f>
        <v>0</v>
      </c>
      <c r="BF323" s="238">
        <f>IF(O323="snížená",K323,0)</f>
        <v>0</v>
      </c>
      <c r="BG323" s="238">
        <f>IF(O323="zákl. přenesená",K323,0)</f>
        <v>0</v>
      </c>
      <c r="BH323" s="238">
        <f>IF(O323="sníž. přenesená",K323,0)</f>
        <v>0</v>
      </c>
      <c r="BI323" s="238">
        <f>IF(O323="nulová",K323,0)</f>
        <v>0</v>
      </c>
      <c r="BJ323" s="18" t="s">
        <v>83</v>
      </c>
      <c r="BK323" s="238">
        <f>ROUND(P323*H323,2)</f>
        <v>0</v>
      </c>
      <c r="BL323" s="18" t="s">
        <v>173</v>
      </c>
      <c r="BM323" s="237" t="s">
        <v>956</v>
      </c>
    </row>
    <row r="324" s="12" customFormat="1">
      <c r="A324" s="12"/>
      <c r="B324" s="239"/>
      <c r="C324" s="240"/>
      <c r="D324" s="241" t="s">
        <v>163</v>
      </c>
      <c r="E324" s="242" t="s">
        <v>1</v>
      </c>
      <c r="F324" s="243" t="s">
        <v>957</v>
      </c>
      <c r="G324" s="240"/>
      <c r="H324" s="244">
        <v>37.5</v>
      </c>
      <c r="I324" s="245"/>
      <c r="J324" s="245"/>
      <c r="K324" s="240"/>
      <c r="L324" s="240"/>
      <c r="M324" s="246"/>
      <c r="N324" s="247"/>
      <c r="O324" s="248"/>
      <c r="P324" s="248"/>
      <c r="Q324" s="248"/>
      <c r="R324" s="248"/>
      <c r="S324" s="248"/>
      <c r="T324" s="248"/>
      <c r="U324" s="248"/>
      <c r="V324" s="248"/>
      <c r="W324" s="248"/>
      <c r="X324" s="249"/>
      <c r="Y324" s="12"/>
      <c r="Z324" s="12"/>
      <c r="AA324" s="12"/>
      <c r="AB324" s="12"/>
      <c r="AC324" s="12"/>
      <c r="AD324" s="12"/>
      <c r="AE324" s="12"/>
      <c r="AT324" s="250" t="s">
        <v>163</v>
      </c>
      <c r="AU324" s="250" t="s">
        <v>85</v>
      </c>
      <c r="AV324" s="12" t="s">
        <v>85</v>
      </c>
      <c r="AW324" s="12" t="s">
        <v>5</v>
      </c>
      <c r="AX324" s="12" t="s">
        <v>75</v>
      </c>
      <c r="AY324" s="250" t="s">
        <v>156</v>
      </c>
    </row>
    <row r="325" s="14" customFormat="1">
      <c r="A325" s="14"/>
      <c r="B325" s="278"/>
      <c r="C325" s="279"/>
      <c r="D325" s="241" t="s">
        <v>163</v>
      </c>
      <c r="E325" s="280" t="s">
        <v>1</v>
      </c>
      <c r="F325" s="281" t="s">
        <v>741</v>
      </c>
      <c r="G325" s="279"/>
      <c r="H325" s="282">
        <v>37.5</v>
      </c>
      <c r="I325" s="283"/>
      <c r="J325" s="283"/>
      <c r="K325" s="279"/>
      <c r="L325" s="279"/>
      <c r="M325" s="284"/>
      <c r="N325" s="285"/>
      <c r="O325" s="286"/>
      <c r="P325" s="286"/>
      <c r="Q325" s="286"/>
      <c r="R325" s="286"/>
      <c r="S325" s="286"/>
      <c r="T325" s="286"/>
      <c r="U325" s="286"/>
      <c r="V325" s="286"/>
      <c r="W325" s="286"/>
      <c r="X325" s="287"/>
      <c r="Y325" s="14"/>
      <c r="Z325" s="14"/>
      <c r="AA325" s="14"/>
      <c r="AB325" s="14"/>
      <c r="AC325" s="14"/>
      <c r="AD325" s="14"/>
      <c r="AE325" s="14"/>
      <c r="AT325" s="288" t="s">
        <v>163</v>
      </c>
      <c r="AU325" s="288" t="s">
        <v>85</v>
      </c>
      <c r="AV325" s="14" t="s">
        <v>173</v>
      </c>
      <c r="AW325" s="14" t="s">
        <v>5</v>
      </c>
      <c r="AX325" s="14" t="s">
        <v>83</v>
      </c>
      <c r="AY325" s="288" t="s">
        <v>156</v>
      </c>
    </row>
    <row r="326" s="2" customFormat="1" ht="24.15" customHeight="1">
      <c r="A326" s="39"/>
      <c r="B326" s="40"/>
      <c r="C326" s="225" t="s">
        <v>376</v>
      </c>
      <c r="D326" s="225" t="s">
        <v>157</v>
      </c>
      <c r="E326" s="226" t="s">
        <v>958</v>
      </c>
      <c r="F326" s="227" t="s">
        <v>959</v>
      </c>
      <c r="G326" s="228" t="s">
        <v>227</v>
      </c>
      <c r="H326" s="229">
        <v>8.5999999999999996</v>
      </c>
      <c r="I326" s="230"/>
      <c r="J326" s="230"/>
      <c r="K326" s="231">
        <f>ROUND(P326*H326,2)</f>
        <v>0</v>
      </c>
      <c r="L326" s="227" t="s">
        <v>1</v>
      </c>
      <c r="M326" s="45"/>
      <c r="N326" s="232" t="s">
        <v>1</v>
      </c>
      <c r="O326" s="233" t="s">
        <v>38</v>
      </c>
      <c r="P326" s="234">
        <f>I326+J326</f>
        <v>0</v>
      </c>
      <c r="Q326" s="234">
        <f>ROUND(I326*H326,2)</f>
        <v>0</v>
      </c>
      <c r="R326" s="234">
        <f>ROUND(J326*H326,2)</f>
        <v>0</v>
      </c>
      <c r="S326" s="92"/>
      <c r="T326" s="235">
        <f>S326*H326</f>
        <v>0</v>
      </c>
      <c r="U326" s="235">
        <v>0</v>
      </c>
      <c r="V326" s="235">
        <f>U326*H326</f>
        <v>0</v>
      </c>
      <c r="W326" s="235">
        <v>0</v>
      </c>
      <c r="X326" s="236">
        <f>W326*H326</f>
        <v>0</v>
      </c>
      <c r="Y326" s="39"/>
      <c r="Z326" s="39"/>
      <c r="AA326" s="39"/>
      <c r="AB326" s="39"/>
      <c r="AC326" s="39"/>
      <c r="AD326" s="39"/>
      <c r="AE326" s="39"/>
      <c r="AR326" s="237" t="s">
        <v>173</v>
      </c>
      <c r="AT326" s="237" t="s">
        <v>157</v>
      </c>
      <c r="AU326" s="237" t="s">
        <v>85</v>
      </c>
      <c r="AY326" s="18" t="s">
        <v>156</v>
      </c>
      <c r="BE326" s="238">
        <f>IF(O326="základní",K326,0)</f>
        <v>0</v>
      </c>
      <c r="BF326" s="238">
        <f>IF(O326="snížená",K326,0)</f>
        <v>0</v>
      </c>
      <c r="BG326" s="238">
        <f>IF(O326="zákl. přenesená",K326,0)</f>
        <v>0</v>
      </c>
      <c r="BH326" s="238">
        <f>IF(O326="sníž. přenesená",K326,0)</f>
        <v>0</v>
      </c>
      <c r="BI326" s="238">
        <f>IF(O326="nulová",K326,0)</f>
        <v>0</v>
      </c>
      <c r="BJ326" s="18" t="s">
        <v>83</v>
      </c>
      <c r="BK326" s="238">
        <f>ROUND(P326*H326,2)</f>
        <v>0</v>
      </c>
      <c r="BL326" s="18" t="s">
        <v>173</v>
      </c>
      <c r="BM326" s="237" t="s">
        <v>960</v>
      </c>
    </row>
    <row r="327" s="12" customFormat="1">
      <c r="A327" s="12"/>
      <c r="B327" s="239"/>
      <c r="C327" s="240"/>
      <c r="D327" s="241" t="s">
        <v>163</v>
      </c>
      <c r="E327" s="242" t="s">
        <v>1</v>
      </c>
      <c r="F327" s="243" t="s">
        <v>961</v>
      </c>
      <c r="G327" s="240"/>
      <c r="H327" s="244">
        <v>8.5999999999999996</v>
      </c>
      <c r="I327" s="245"/>
      <c r="J327" s="245"/>
      <c r="K327" s="240"/>
      <c r="L327" s="240"/>
      <c r="M327" s="246"/>
      <c r="N327" s="247"/>
      <c r="O327" s="248"/>
      <c r="P327" s="248"/>
      <c r="Q327" s="248"/>
      <c r="R327" s="248"/>
      <c r="S327" s="248"/>
      <c r="T327" s="248"/>
      <c r="U327" s="248"/>
      <c r="V327" s="248"/>
      <c r="W327" s="248"/>
      <c r="X327" s="249"/>
      <c r="Y327" s="12"/>
      <c r="Z327" s="12"/>
      <c r="AA327" s="12"/>
      <c r="AB327" s="12"/>
      <c r="AC327" s="12"/>
      <c r="AD327" s="12"/>
      <c r="AE327" s="12"/>
      <c r="AT327" s="250" t="s">
        <v>163</v>
      </c>
      <c r="AU327" s="250" t="s">
        <v>85</v>
      </c>
      <c r="AV327" s="12" t="s">
        <v>85</v>
      </c>
      <c r="AW327" s="12" t="s">
        <v>5</v>
      </c>
      <c r="AX327" s="12" t="s">
        <v>75</v>
      </c>
      <c r="AY327" s="250" t="s">
        <v>156</v>
      </c>
    </row>
    <row r="328" s="14" customFormat="1">
      <c r="A328" s="14"/>
      <c r="B328" s="278"/>
      <c r="C328" s="279"/>
      <c r="D328" s="241" t="s">
        <v>163</v>
      </c>
      <c r="E328" s="280" t="s">
        <v>1</v>
      </c>
      <c r="F328" s="281" t="s">
        <v>741</v>
      </c>
      <c r="G328" s="279"/>
      <c r="H328" s="282">
        <v>8.5999999999999996</v>
      </c>
      <c r="I328" s="283"/>
      <c r="J328" s="283"/>
      <c r="K328" s="279"/>
      <c r="L328" s="279"/>
      <c r="M328" s="284"/>
      <c r="N328" s="285"/>
      <c r="O328" s="286"/>
      <c r="P328" s="286"/>
      <c r="Q328" s="286"/>
      <c r="R328" s="286"/>
      <c r="S328" s="286"/>
      <c r="T328" s="286"/>
      <c r="U328" s="286"/>
      <c r="V328" s="286"/>
      <c r="W328" s="286"/>
      <c r="X328" s="287"/>
      <c r="Y328" s="14"/>
      <c r="Z328" s="14"/>
      <c r="AA328" s="14"/>
      <c r="AB328" s="14"/>
      <c r="AC328" s="14"/>
      <c r="AD328" s="14"/>
      <c r="AE328" s="14"/>
      <c r="AT328" s="288" t="s">
        <v>163</v>
      </c>
      <c r="AU328" s="288" t="s">
        <v>85</v>
      </c>
      <c r="AV328" s="14" t="s">
        <v>173</v>
      </c>
      <c r="AW328" s="14" t="s">
        <v>5</v>
      </c>
      <c r="AX328" s="14" t="s">
        <v>83</v>
      </c>
      <c r="AY328" s="288" t="s">
        <v>156</v>
      </c>
    </row>
    <row r="329" s="2" customFormat="1" ht="24.15" customHeight="1">
      <c r="A329" s="39"/>
      <c r="B329" s="40"/>
      <c r="C329" s="225" t="s">
        <v>400</v>
      </c>
      <c r="D329" s="225" t="s">
        <v>157</v>
      </c>
      <c r="E329" s="226" t="s">
        <v>962</v>
      </c>
      <c r="F329" s="227" t="s">
        <v>963</v>
      </c>
      <c r="G329" s="228" t="s">
        <v>197</v>
      </c>
      <c r="H329" s="229">
        <v>217.90100000000001</v>
      </c>
      <c r="I329" s="230"/>
      <c r="J329" s="230"/>
      <c r="K329" s="231">
        <f>ROUND(P329*H329,2)</f>
        <v>0</v>
      </c>
      <c r="L329" s="227" t="s">
        <v>198</v>
      </c>
      <c r="M329" s="45"/>
      <c r="N329" s="232" t="s">
        <v>1</v>
      </c>
      <c r="O329" s="233" t="s">
        <v>38</v>
      </c>
      <c r="P329" s="234">
        <f>I329+J329</f>
        <v>0</v>
      </c>
      <c r="Q329" s="234">
        <f>ROUND(I329*H329,2)</f>
        <v>0</v>
      </c>
      <c r="R329" s="234">
        <f>ROUND(J329*H329,2)</f>
        <v>0</v>
      </c>
      <c r="S329" s="92"/>
      <c r="T329" s="235">
        <f>S329*H329</f>
        <v>0</v>
      </c>
      <c r="U329" s="235">
        <v>0</v>
      </c>
      <c r="V329" s="235">
        <f>U329*H329</f>
        <v>0</v>
      </c>
      <c r="W329" s="235">
        <v>0</v>
      </c>
      <c r="X329" s="236">
        <f>W329*H329</f>
        <v>0</v>
      </c>
      <c r="Y329" s="39"/>
      <c r="Z329" s="39"/>
      <c r="AA329" s="39"/>
      <c r="AB329" s="39"/>
      <c r="AC329" s="39"/>
      <c r="AD329" s="39"/>
      <c r="AE329" s="39"/>
      <c r="AR329" s="237" t="s">
        <v>173</v>
      </c>
      <c r="AT329" s="237" t="s">
        <v>157</v>
      </c>
      <c r="AU329" s="237" t="s">
        <v>85</v>
      </c>
      <c r="AY329" s="18" t="s">
        <v>156</v>
      </c>
      <c r="BE329" s="238">
        <f>IF(O329="základní",K329,0)</f>
        <v>0</v>
      </c>
      <c r="BF329" s="238">
        <f>IF(O329="snížená",K329,0)</f>
        <v>0</v>
      </c>
      <c r="BG329" s="238">
        <f>IF(O329="zákl. přenesená",K329,0)</f>
        <v>0</v>
      </c>
      <c r="BH329" s="238">
        <f>IF(O329="sníž. přenesená",K329,0)</f>
        <v>0</v>
      </c>
      <c r="BI329" s="238">
        <f>IF(O329="nulová",K329,0)</f>
        <v>0</v>
      </c>
      <c r="BJ329" s="18" t="s">
        <v>83</v>
      </c>
      <c r="BK329" s="238">
        <f>ROUND(P329*H329,2)</f>
        <v>0</v>
      </c>
      <c r="BL329" s="18" t="s">
        <v>173</v>
      </c>
      <c r="BM329" s="237" t="s">
        <v>964</v>
      </c>
    </row>
    <row r="330" s="15" customFormat="1">
      <c r="A330" s="15"/>
      <c r="B330" s="289"/>
      <c r="C330" s="290"/>
      <c r="D330" s="241" t="s">
        <v>163</v>
      </c>
      <c r="E330" s="291" t="s">
        <v>1</v>
      </c>
      <c r="F330" s="292" t="s">
        <v>965</v>
      </c>
      <c r="G330" s="290"/>
      <c r="H330" s="291" t="s">
        <v>1</v>
      </c>
      <c r="I330" s="293"/>
      <c r="J330" s="293"/>
      <c r="K330" s="290"/>
      <c r="L330" s="290"/>
      <c r="M330" s="294"/>
      <c r="N330" s="295"/>
      <c r="O330" s="296"/>
      <c r="P330" s="296"/>
      <c r="Q330" s="296"/>
      <c r="R330" s="296"/>
      <c r="S330" s="296"/>
      <c r="T330" s="296"/>
      <c r="U330" s="296"/>
      <c r="V330" s="296"/>
      <c r="W330" s="296"/>
      <c r="X330" s="297"/>
      <c r="Y330" s="15"/>
      <c r="Z330" s="15"/>
      <c r="AA330" s="15"/>
      <c r="AB330" s="15"/>
      <c r="AC330" s="15"/>
      <c r="AD330" s="15"/>
      <c r="AE330" s="15"/>
      <c r="AT330" s="298" t="s">
        <v>163</v>
      </c>
      <c r="AU330" s="298" t="s">
        <v>85</v>
      </c>
      <c r="AV330" s="15" t="s">
        <v>83</v>
      </c>
      <c r="AW330" s="15" t="s">
        <v>5</v>
      </c>
      <c r="AX330" s="15" t="s">
        <v>75</v>
      </c>
      <c r="AY330" s="298" t="s">
        <v>156</v>
      </c>
    </row>
    <row r="331" s="12" customFormat="1">
      <c r="A331" s="12"/>
      <c r="B331" s="239"/>
      <c r="C331" s="240"/>
      <c r="D331" s="241" t="s">
        <v>163</v>
      </c>
      <c r="E331" s="242" t="s">
        <v>1</v>
      </c>
      <c r="F331" s="243" t="s">
        <v>966</v>
      </c>
      <c r="G331" s="240"/>
      <c r="H331" s="244">
        <v>84.596000000000004</v>
      </c>
      <c r="I331" s="245"/>
      <c r="J331" s="245"/>
      <c r="K331" s="240"/>
      <c r="L331" s="240"/>
      <c r="M331" s="246"/>
      <c r="N331" s="247"/>
      <c r="O331" s="248"/>
      <c r="P331" s="248"/>
      <c r="Q331" s="248"/>
      <c r="R331" s="248"/>
      <c r="S331" s="248"/>
      <c r="T331" s="248"/>
      <c r="U331" s="248"/>
      <c r="V331" s="248"/>
      <c r="W331" s="248"/>
      <c r="X331" s="249"/>
      <c r="Y331" s="12"/>
      <c r="Z331" s="12"/>
      <c r="AA331" s="12"/>
      <c r="AB331" s="12"/>
      <c r="AC331" s="12"/>
      <c r="AD331" s="12"/>
      <c r="AE331" s="12"/>
      <c r="AT331" s="250" t="s">
        <v>163</v>
      </c>
      <c r="AU331" s="250" t="s">
        <v>85</v>
      </c>
      <c r="AV331" s="12" t="s">
        <v>85</v>
      </c>
      <c r="AW331" s="12" t="s">
        <v>5</v>
      </c>
      <c r="AX331" s="12" t="s">
        <v>75</v>
      </c>
      <c r="AY331" s="250" t="s">
        <v>156</v>
      </c>
    </row>
    <row r="332" s="12" customFormat="1">
      <c r="A332" s="12"/>
      <c r="B332" s="239"/>
      <c r="C332" s="240"/>
      <c r="D332" s="241" t="s">
        <v>163</v>
      </c>
      <c r="E332" s="242" t="s">
        <v>1</v>
      </c>
      <c r="F332" s="243" t="s">
        <v>967</v>
      </c>
      <c r="G332" s="240"/>
      <c r="H332" s="244">
        <v>31.850000000000001</v>
      </c>
      <c r="I332" s="245"/>
      <c r="J332" s="245"/>
      <c r="K332" s="240"/>
      <c r="L332" s="240"/>
      <c r="M332" s="246"/>
      <c r="N332" s="247"/>
      <c r="O332" s="248"/>
      <c r="P332" s="248"/>
      <c r="Q332" s="248"/>
      <c r="R332" s="248"/>
      <c r="S332" s="248"/>
      <c r="T332" s="248"/>
      <c r="U332" s="248"/>
      <c r="V332" s="248"/>
      <c r="W332" s="248"/>
      <c r="X332" s="249"/>
      <c r="Y332" s="12"/>
      <c r="Z332" s="12"/>
      <c r="AA332" s="12"/>
      <c r="AB332" s="12"/>
      <c r="AC332" s="12"/>
      <c r="AD332" s="12"/>
      <c r="AE332" s="12"/>
      <c r="AT332" s="250" t="s">
        <v>163</v>
      </c>
      <c r="AU332" s="250" t="s">
        <v>85</v>
      </c>
      <c r="AV332" s="12" t="s">
        <v>85</v>
      </c>
      <c r="AW332" s="12" t="s">
        <v>5</v>
      </c>
      <c r="AX332" s="12" t="s">
        <v>75</v>
      </c>
      <c r="AY332" s="250" t="s">
        <v>156</v>
      </c>
    </row>
    <row r="333" s="12" customFormat="1">
      <c r="A333" s="12"/>
      <c r="B333" s="239"/>
      <c r="C333" s="240"/>
      <c r="D333" s="241" t="s">
        <v>163</v>
      </c>
      <c r="E333" s="242" t="s">
        <v>1</v>
      </c>
      <c r="F333" s="243" t="s">
        <v>968</v>
      </c>
      <c r="G333" s="240"/>
      <c r="H333" s="244">
        <v>24.254000000000001</v>
      </c>
      <c r="I333" s="245"/>
      <c r="J333" s="245"/>
      <c r="K333" s="240"/>
      <c r="L333" s="240"/>
      <c r="M333" s="246"/>
      <c r="N333" s="247"/>
      <c r="O333" s="248"/>
      <c r="P333" s="248"/>
      <c r="Q333" s="248"/>
      <c r="R333" s="248"/>
      <c r="S333" s="248"/>
      <c r="T333" s="248"/>
      <c r="U333" s="248"/>
      <c r="V333" s="248"/>
      <c r="W333" s="248"/>
      <c r="X333" s="249"/>
      <c r="Y333" s="12"/>
      <c r="Z333" s="12"/>
      <c r="AA333" s="12"/>
      <c r="AB333" s="12"/>
      <c r="AC333" s="12"/>
      <c r="AD333" s="12"/>
      <c r="AE333" s="12"/>
      <c r="AT333" s="250" t="s">
        <v>163</v>
      </c>
      <c r="AU333" s="250" t="s">
        <v>85</v>
      </c>
      <c r="AV333" s="12" t="s">
        <v>85</v>
      </c>
      <c r="AW333" s="12" t="s">
        <v>5</v>
      </c>
      <c r="AX333" s="12" t="s">
        <v>75</v>
      </c>
      <c r="AY333" s="250" t="s">
        <v>156</v>
      </c>
    </row>
    <row r="334" s="12" customFormat="1">
      <c r="A334" s="12"/>
      <c r="B334" s="239"/>
      <c r="C334" s="240"/>
      <c r="D334" s="241" t="s">
        <v>163</v>
      </c>
      <c r="E334" s="242" t="s">
        <v>1</v>
      </c>
      <c r="F334" s="243" t="s">
        <v>969</v>
      </c>
      <c r="G334" s="240"/>
      <c r="H334" s="244">
        <v>15.616</v>
      </c>
      <c r="I334" s="245"/>
      <c r="J334" s="245"/>
      <c r="K334" s="240"/>
      <c r="L334" s="240"/>
      <c r="M334" s="246"/>
      <c r="N334" s="247"/>
      <c r="O334" s="248"/>
      <c r="P334" s="248"/>
      <c r="Q334" s="248"/>
      <c r="R334" s="248"/>
      <c r="S334" s="248"/>
      <c r="T334" s="248"/>
      <c r="U334" s="248"/>
      <c r="V334" s="248"/>
      <c r="W334" s="248"/>
      <c r="X334" s="249"/>
      <c r="Y334" s="12"/>
      <c r="Z334" s="12"/>
      <c r="AA334" s="12"/>
      <c r="AB334" s="12"/>
      <c r="AC334" s="12"/>
      <c r="AD334" s="12"/>
      <c r="AE334" s="12"/>
      <c r="AT334" s="250" t="s">
        <v>163</v>
      </c>
      <c r="AU334" s="250" t="s">
        <v>85</v>
      </c>
      <c r="AV334" s="12" t="s">
        <v>85</v>
      </c>
      <c r="AW334" s="12" t="s">
        <v>5</v>
      </c>
      <c r="AX334" s="12" t="s">
        <v>75</v>
      </c>
      <c r="AY334" s="250" t="s">
        <v>156</v>
      </c>
    </row>
    <row r="335" s="12" customFormat="1">
      <c r="A335" s="12"/>
      <c r="B335" s="239"/>
      <c r="C335" s="240"/>
      <c r="D335" s="241" t="s">
        <v>163</v>
      </c>
      <c r="E335" s="242" t="s">
        <v>1</v>
      </c>
      <c r="F335" s="243" t="s">
        <v>970</v>
      </c>
      <c r="G335" s="240"/>
      <c r="H335" s="244">
        <v>19.5</v>
      </c>
      <c r="I335" s="245"/>
      <c r="J335" s="245"/>
      <c r="K335" s="240"/>
      <c r="L335" s="240"/>
      <c r="M335" s="246"/>
      <c r="N335" s="247"/>
      <c r="O335" s="248"/>
      <c r="P335" s="248"/>
      <c r="Q335" s="248"/>
      <c r="R335" s="248"/>
      <c r="S335" s="248"/>
      <c r="T335" s="248"/>
      <c r="U335" s="248"/>
      <c r="V335" s="248"/>
      <c r="W335" s="248"/>
      <c r="X335" s="249"/>
      <c r="Y335" s="12"/>
      <c r="Z335" s="12"/>
      <c r="AA335" s="12"/>
      <c r="AB335" s="12"/>
      <c r="AC335" s="12"/>
      <c r="AD335" s="12"/>
      <c r="AE335" s="12"/>
      <c r="AT335" s="250" t="s">
        <v>163</v>
      </c>
      <c r="AU335" s="250" t="s">
        <v>85</v>
      </c>
      <c r="AV335" s="12" t="s">
        <v>85</v>
      </c>
      <c r="AW335" s="12" t="s">
        <v>5</v>
      </c>
      <c r="AX335" s="12" t="s">
        <v>75</v>
      </c>
      <c r="AY335" s="250" t="s">
        <v>156</v>
      </c>
    </row>
    <row r="336" s="12" customFormat="1">
      <c r="A336" s="12"/>
      <c r="B336" s="239"/>
      <c r="C336" s="240"/>
      <c r="D336" s="241" t="s">
        <v>163</v>
      </c>
      <c r="E336" s="242" t="s">
        <v>1</v>
      </c>
      <c r="F336" s="243" t="s">
        <v>971</v>
      </c>
      <c r="G336" s="240"/>
      <c r="H336" s="244">
        <v>42.085000000000001</v>
      </c>
      <c r="I336" s="245"/>
      <c r="J336" s="245"/>
      <c r="K336" s="240"/>
      <c r="L336" s="240"/>
      <c r="M336" s="246"/>
      <c r="N336" s="247"/>
      <c r="O336" s="248"/>
      <c r="P336" s="248"/>
      <c r="Q336" s="248"/>
      <c r="R336" s="248"/>
      <c r="S336" s="248"/>
      <c r="T336" s="248"/>
      <c r="U336" s="248"/>
      <c r="V336" s="248"/>
      <c r="W336" s="248"/>
      <c r="X336" s="249"/>
      <c r="Y336" s="12"/>
      <c r="Z336" s="12"/>
      <c r="AA336" s="12"/>
      <c r="AB336" s="12"/>
      <c r="AC336" s="12"/>
      <c r="AD336" s="12"/>
      <c r="AE336" s="12"/>
      <c r="AT336" s="250" t="s">
        <v>163</v>
      </c>
      <c r="AU336" s="250" t="s">
        <v>85</v>
      </c>
      <c r="AV336" s="12" t="s">
        <v>85</v>
      </c>
      <c r="AW336" s="12" t="s">
        <v>5</v>
      </c>
      <c r="AX336" s="12" t="s">
        <v>75</v>
      </c>
      <c r="AY336" s="250" t="s">
        <v>156</v>
      </c>
    </row>
    <row r="337" s="14" customFormat="1">
      <c r="A337" s="14"/>
      <c r="B337" s="278"/>
      <c r="C337" s="279"/>
      <c r="D337" s="241" t="s">
        <v>163</v>
      </c>
      <c r="E337" s="280" t="s">
        <v>1</v>
      </c>
      <c r="F337" s="281" t="s">
        <v>741</v>
      </c>
      <c r="G337" s="279"/>
      <c r="H337" s="282">
        <v>217.90099999999998</v>
      </c>
      <c r="I337" s="283"/>
      <c r="J337" s="283"/>
      <c r="K337" s="279"/>
      <c r="L337" s="279"/>
      <c r="M337" s="284"/>
      <c r="N337" s="285"/>
      <c r="O337" s="286"/>
      <c r="P337" s="286"/>
      <c r="Q337" s="286"/>
      <c r="R337" s="286"/>
      <c r="S337" s="286"/>
      <c r="T337" s="286"/>
      <c r="U337" s="286"/>
      <c r="V337" s="286"/>
      <c r="W337" s="286"/>
      <c r="X337" s="287"/>
      <c r="Y337" s="14"/>
      <c r="Z337" s="14"/>
      <c r="AA337" s="14"/>
      <c r="AB337" s="14"/>
      <c r="AC337" s="14"/>
      <c r="AD337" s="14"/>
      <c r="AE337" s="14"/>
      <c r="AT337" s="288" t="s">
        <v>163</v>
      </c>
      <c r="AU337" s="288" t="s">
        <v>85</v>
      </c>
      <c r="AV337" s="14" t="s">
        <v>173</v>
      </c>
      <c r="AW337" s="14" t="s">
        <v>5</v>
      </c>
      <c r="AX337" s="14" t="s">
        <v>83</v>
      </c>
      <c r="AY337" s="288" t="s">
        <v>156</v>
      </c>
    </row>
    <row r="338" s="2" customFormat="1" ht="33" customHeight="1">
      <c r="A338" s="39"/>
      <c r="B338" s="40"/>
      <c r="C338" s="225" t="s">
        <v>409</v>
      </c>
      <c r="D338" s="225" t="s">
        <v>157</v>
      </c>
      <c r="E338" s="226" t="s">
        <v>972</v>
      </c>
      <c r="F338" s="227" t="s">
        <v>973</v>
      </c>
      <c r="G338" s="228" t="s">
        <v>197</v>
      </c>
      <c r="H338" s="229">
        <v>82.810000000000002</v>
      </c>
      <c r="I338" s="230"/>
      <c r="J338" s="230"/>
      <c r="K338" s="231">
        <f>ROUND(P338*H338,2)</f>
        <v>0</v>
      </c>
      <c r="L338" s="227" t="s">
        <v>1</v>
      </c>
      <c r="M338" s="45"/>
      <c r="N338" s="232" t="s">
        <v>1</v>
      </c>
      <c r="O338" s="233" t="s">
        <v>38</v>
      </c>
      <c r="P338" s="234">
        <f>I338+J338</f>
        <v>0</v>
      </c>
      <c r="Q338" s="234">
        <f>ROUND(I338*H338,2)</f>
        <v>0</v>
      </c>
      <c r="R338" s="234">
        <f>ROUND(J338*H338,2)</f>
        <v>0</v>
      </c>
      <c r="S338" s="92"/>
      <c r="T338" s="235">
        <f>S338*H338</f>
        <v>0</v>
      </c>
      <c r="U338" s="235">
        <v>0</v>
      </c>
      <c r="V338" s="235">
        <f>U338*H338</f>
        <v>0</v>
      </c>
      <c r="W338" s="235">
        <v>0</v>
      </c>
      <c r="X338" s="236">
        <f>W338*H338</f>
        <v>0</v>
      </c>
      <c r="Y338" s="39"/>
      <c r="Z338" s="39"/>
      <c r="AA338" s="39"/>
      <c r="AB338" s="39"/>
      <c r="AC338" s="39"/>
      <c r="AD338" s="39"/>
      <c r="AE338" s="39"/>
      <c r="AR338" s="237" t="s">
        <v>173</v>
      </c>
      <c r="AT338" s="237" t="s">
        <v>157</v>
      </c>
      <c r="AU338" s="237" t="s">
        <v>85</v>
      </c>
      <c r="AY338" s="18" t="s">
        <v>156</v>
      </c>
      <c r="BE338" s="238">
        <f>IF(O338="základní",K338,0)</f>
        <v>0</v>
      </c>
      <c r="BF338" s="238">
        <f>IF(O338="snížená",K338,0)</f>
        <v>0</v>
      </c>
      <c r="BG338" s="238">
        <f>IF(O338="zákl. přenesená",K338,0)</f>
        <v>0</v>
      </c>
      <c r="BH338" s="238">
        <f>IF(O338="sníž. přenesená",K338,0)</f>
        <v>0</v>
      </c>
      <c r="BI338" s="238">
        <f>IF(O338="nulová",K338,0)</f>
        <v>0</v>
      </c>
      <c r="BJ338" s="18" t="s">
        <v>83</v>
      </c>
      <c r="BK338" s="238">
        <f>ROUND(P338*H338,2)</f>
        <v>0</v>
      </c>
      <c r="BL338" s="18" t="s">
        <v>173</v>
      </c>
      <c r="BM338" s="237" t="s">
        <v>974</v>
      </c>
    </row>
    <row r="339" s="12" customFormat="1">
      <c r="A339" s="12"/>
      <c r="B339" s="239"/>
      <c r="C339" s="240"/>
      <c r="D339" s="241" t="s">
        <v>163</v>
      </c>
      <c r="E339" s="242" t="s">
        <v>1</v>
      </c>
      <c r="F339" s="243" t="s">
        <v>938</v>
      </c>
      <c r="G339" s="240"/>
      <c r="H339" s="244">
        <v>51.170000000000002</v>
      </c>
      <c r="I339" s="245"/>
      <c r="J339" s="245"/>
      <c r="K339" s="240"/>
      <c r="L339" s="240"/>
      <c r="M339" s="246"/>
      <c r="N339" s="247"/>
      <c r="O339" s="248"/>
      <c r="P339" s="248"/>
      <c r="Q339" s="248"/>
      <c r="R339" s="248"/>
      <c r="S339" s="248"/>
      <c r="T339" s="248"/>
      <c r="U339" s="248"/>
      <c r="V339" s="248"/>
      <c r="W339" s="248"/>
      <c r="X339" s="249"/>
      <c r="Y339" s="12"/>
      <c r="Z339" s="12"/>
      <c r="AA339" s="12"/>
      <c r="AB339" s="12"/>
      <c r="AC339" s="12"/>
      <c r="AD339" s="12"/>
      <c r="AE339" s="12"/>
      <c r="AT339" s="250" t="s">
        <v>163</v>
      </c>
      <c r="AU339" s="250" t="s">
        <v>85</v>
      </c>
      <c r="AV339" s="12" t="s">
        <v>85</v>
      </c>
      <c r="AW339" s="12" t="s">
        <v>5</v>
      </c>
      <c r="AX339" s="12" t="s">
        <v>75</v>
      </c>
      <c r="AY339" s="250" t="s">
        <v>156</v>
      </c>
    </row>
    <row r="340" s="12" customFormat="1">
      <c r="A340" s="12"/>
      <c r="B340" s="239"/>
      <c r="C340" s="240"/>
      <c r="D340" s="241" t="s">
        <v>163</v>
      </c>
      <c r="E340" s="242" t="s">
        <v>1</v>
      </c>
      <c r="F340" s="243" t="s">
        <v>939</v>
      </c>
      <c r="G340" s="240"/>
      <c r="H340" s="244">
        <v>6.9000000000000004</v>
      </c>
      <c r="I340" s="245"/>
      <c r="J340" s="245"/>
      <c r="K340" s="240"/>
      <c r="L340" s="240"/>
      <c r="M340" s="246"/>
      <c r="N340" s="247"/>
      <c r="O340" s="248"/>
      <c r="P340" s="248"/>
      <c r="Q340" s="248"/>
      <c r="R340" s="248"/>
      <c r="S340" s="248"/>
      <c r="T340" s="248"/>
      <c r="U340" s="248"/>
      <c r="V340" s="248"/>
      <c r="W340" s="248"/>
      <c r="X340" s="249"/>
      <c r="Y340" s="12"/>
      <c r="Z340" s="12"/>
      <c r="AA340" s="12"/>
      <c r="AB340" s="12"/>
      <c r="AC340" s="12"/>
      <c r="AD340" s="12"/>
      <c r="AE340" s="12"/>
      <c r="AT340" s="250" t="s">
        <v>163</v>
      </c>
      <c r="AU340" s="250" t="s">
        <v>85</v>
      </c>
      <c r="AV340" s="12" t="s">
        <v>85</v>
      </c>
      <c r="AW340" s="12" t="s">
        <v>5</v>
      </c>
      <c r="AX340" s="12" t="s">
        <v>75</v>
      </c>
      <c r="AY340" s="250" t="s">
        <v>156</v>
      </c>
    </row>
    <row r="341" s="12" customFormat="1">
      <c r="A341" s="12"/>
      <c r="B341" s="239"/>
      <c r="C341" s="240"/>
      <c r="D341" s="241" t="s">
        <v>163</v>
      </c>
      <c r="E341" s="242" t="s">
        <v>1</v>
      </c>
      <c r="F341" s="243" t="s">
        <v>975</v>
      </c>
      <c r="G341" s="240"/>
      <c r="H341" s="244">
        <v>13.44</v>
      </c>
      <c r="I341" s="245"/>
      <c r="J341" s="245"/>
      <c r="K341" s="240"/>
      <c r="L341" s="240"/>
      <c r="M341" s="246"/>
      <c r="N341" s="247"/>
      <c r="O341" s="248"/>
      <c r="P341" s="248"/>
      <c r="Q341" s="248"/>
      <c r="R341" s="248"/>
      <c r="S341" s="248"/>
      <c r="T341" s="248"/>
      <c r="U341" s="248"/>
      <c r="V341" s="248"/>
      <c r="W341" s="248"/>
      <c r="X341" s="249"/>
      <c r="Y341" s="12"/>
      <c r="Z341" s="12"/>
      <c r="AA341" s="12"/>
      <c r="AB341" s="12"/>
      <c r="AC341" s="12"/>
      <c r="AD341" s="12"/>
      <c r="AE341" s="12"/>
      <c r="AT341" s="250" t="s">
        <v>163</v>
      </c>
      <c r="AU341" s="250" t="s">
        <v>85</v>
      </c>
      <c r="AV341" s="12" t="s">
        <v>85</v>
      </c>
      <c r="AW341" s="12" t="s">
        <v>5</v>
      </c>
      <c r="AX341" s="12" t="s">
        <v>75</v>
      </c>
      <c r="AY341" s="250" t="s">
        <v>156</v>
      </c>
    </row>
    <row r="342" s="12" customFormat="1">
      <c r="A342" s="12"/>
      <c r="B342" s="239"/>
      <c r="C342" s="240"/>
      <c r="D342" s="241" t="s">
        <v>163</v>
      </c>
      <c r="E342" s="242" t="s">
        <v>1</v>
      </c>
      <c r="F342" s="243" t="s">
        <v>976</v>
      </c>
      <c r="G342" s="240"/>
      <c r="H342" s="244">
        <v>11.300000000000001</v>
      </c>
      <c r="I342" s="245"/>
      <c r="J342" s="245"/>
      <c r="K342" s="240"/>
      <c r="L342" s="240"/>
      <c r="M342" s="246"/>
      <c r="N342" s="247"/>
      <c r="O342" s="248"/>
      <c r="P342" s="248"/>
      <c r="Q342" s="248"/>
      <c r="R342" s="248"/>
      <c r="S342" s="248"/>
      <c r="T342" s="248"/>
      <c r="U342" s="248"/>
      <c r="V342" s="248"/>
      <c r="W342" s="248"/>
      <c r="X342" s="249"/>
      <c r="Y342" s="12"/>
      <c r="Z342" s="12"/>
      <c r="AA342" s="12"/>
      <c r="AB342" s="12"/>
      <c r="AC342" s="12"/>
      <c r="AD342" s="12"/>
      <c r="AE342" s="12"/>
      <c r="AT342" s="250" t="s">
        <v>163</v>
      </c>
      <c r="AU342" s="250" t="s">
        <v>85</v>
      </c>
      <c r="AV342" s="12" t="s">
        <v>85</v>
      </c>
      <c r="AW342" s="12" t="s">
        <v>5</v>
      </c>
      <c r="AX342" s="12" t="s">
        <v>75</v>
      </c>
      <c r="AY342" s="250" t="s">
        <v>156</v>
      </c>
    </row>
    <row r="343" s="14" customFormat="1">
      <c r="A343" s="14"/>
      <c r="B343" s="278"/>
      <c r="C343" s="279"/>
      <c r="D343" s="241" t="s">
        <v>163</v>
      </c>
      <c r="E343" s="280" t="s">
        <v>1</v>
      </c>
      <c r="F343" s="281" t="s">
        <v>741</v>
      </c>
      <c r="G343" s="279"/>
      <c r="H343" s="282">
        <v>82.810000000000002</v>
      </c>
      <c r="I343" s="283"/>
      <c r="J343" s="283"/>
      <c r="K343" s="279"/>
      <c r="L343" s="279"/>
      <c r="M343" s="284"/>
      <c r="N343" s="285"/>
      <c r="O343" s="286"/>
      <c r="P343" s="286"/>
      <c r="Q343" s="286"/>
      <c r="R343" s="286"/>
      <c r="S343" s="286"/>
      <c r="T343" s="286"/>
      <c r="U343" s="286"/>
      <c r="V343" s="286"/>
      <c r="W343" s="286"/>
      <c r="X343" s="287"/>
      <c r="Y343" s="14"/>
      <c r="Z343" s="14"/>
      <c r="AA343" s="14"/>
      <c r="AB343" s="14"/>
      <c r="AC343" s="14"/>
      <c r="AD343" s="14"/>
      <c r="AE343" s="14"/>
      <c r="AT343" s="288" t="s">
        <v>163</v>
      </c>
      <c r="AU343" s="288" t="s">
        <v>85</v>
      </c>
      <c r="AV343" s="14" t="s">
        <v>173</v>
      </c>
      <c r="AW343" s="14" t="s">
        <v>5</v>
      </c>
      <c r="AX343" s="14" t="s">
        <v>83</v>
      </c>
      <c r="AY343" s="288" t="s">
        <v>156</v>
      </c>
    </row>
    <row r="344" s="2" customFormat="1">
      <c r="A344" s="39"/>
      <c r="B344" s="40"/>
      <c r="C344" s="225" t="s">
        <v>414</v>
      </c>
      <c r="D344" s="225" t="s">
        <v>157</v>
      </c>
      <c r="E344" s="226" t="s">
        <v>977</v>
      </c>
      <c r="F344" s="227" t="s">
        <v>978</v>
      </c>
      <c r="G344" s="228" t="s">
        <v>197</v>
      </c>
      <c r="H344" s="229">
        <v>8.7959999999999994</v>
      </c>
      <c r="I344" s="230"/>
      <c r="J344" s="230"/>
      <c r="K344" s="231">
        <f>ROUND(P344*H344,2)</f>
        <v>0</v>
      </c>
      <c r="L344" s="227" t="s">
        <v>198</v>
      </c>
      <c r="M344" s="45"/>
      <c r="N344" s="232" t="s">
        <v>1</v>
      </c>
      <c r="O344" s="233" t="s">
        <v>38</v>
      </c>
      <c r="P344" s="234">
        <f>I344+J344</f>
        <v>0</v>
      </c>
      <c r="Q344" s="234">
        <f>ROUND(I344*H344,2)</f>
        <v>0</v>
      </c>
      <c r="R344" s="234">
        <f>ROUND(J344*H344,2)</f>
        <v>0</v>
      </c>
      <c r="S344" s="92"/>
      <c r="T344" s="235">
        <f>S344*H344</f>
        <v>0</v>
      </c>
      <c r="U344" s="235">
        <v>0</v>
      </c>
      <c r="V344" s="235">
        <f>U344*H344</f>
        <v>0</v>
      </c>
      <c r="W344" s="235">
        <v>0</v>
      </c>
      <c r="X344" s="236">
        <f>W344*H344</f>
        <v>0</v>
      </c>
      <c r="Y344" s="39"/>
      <c r="Z344" s="39"/>
      <c r="AA344" s="39"/>
      <c r="AB344" s="39"/>
      <c r="AC344" s="39"/>
      <c r="AD344" s="39"/>
      <c r="AE344" s="39"/>
      <c r="AR344" s="237" t="s">
        <v>173</v>
      </c>
      <c r="AT344" s="237" t="s">
        <v>157</v>
      </c>
      <c r="AU344" s="237" t="s">
        <v>85</v>
      </c>
      <c r="AY344" s="18" t="s">
        <v>156</v>
      </c>
      <c r="BE344" s="238">
        <f>IF(O344="základní",K344,0)</f>
        <v>0</v>
      </c>
      <c r="BF344" s="238">
        <f>IF(O344="snížená",K344,0)</f>
        <v>0</v>
      </c>
      <c r="BG344" s="238">
        <f>IF(O344="zákl. přenesená",K344,0)</f>
        <v>0</v>
      </c>
      <c r="BH344" s="238">
        <f>IF(O344="sníž. přenesená",K344,0)</f>
        <v>0</v>
      </c>
      <c r="BI344" s="238">
        <f>IF(O344="nulová",K344,0)</f>
        <v>0</v>
      </c>
      <c r="BJ344" s="18" t="s">
        <v>83</v>
      </c>
      <c r="BK344" s="238">
        <f>ROUND(P344*H344,2)</f>
        <v>0</v>
      </c>
      <c r="BL344" s="18" t="s">
        <v>173</v>
      </c>
      <c r="BM344" s="237" t="s">
        <v>979</v>
      </c>
    </row>
    <row r="345" s="12" customFormat="1">
      <c r="A345" s="12"/>
      <c r="B345" s="239"/>
      <c r="C345" s="240"/>
      <c r="D345" s="241" t="s">
        <v>163</v>
      </c>
      <c r="E345" s="242" t="s">
        <v>1</v>
      </c>
      <c r="F345" s="243" t="s">
        <v>980</v>
      </c>
      <c r="G345" s="240"/>
      <c r="H345" s="244">
        <v>8.7959999999999994</v>
      </c>
      <c r="I345" s="245"/>
      <c r="J345" s="245"/>
      <c r="K345" s="240"/>
      <c r="L345" s="240"/>
      <c r="M345" s="246"/>
      <c r="N345" s="247"/>
      <c r="O345" s="248"/>
      <c r="P345" s="248"/>
      <c r="Q345" s="248"/>
      <c r="R345" s="248"/>
      <c r="S345" s="248"/>
      <c r="T345" s="248"/>
      <c r="U345" s="248"/>
      <c r="V345" s="248"/>
      <c r="W345" s="248"/>
      <c r="X345" s="249"/>
      <c r="Y345" s="12"/>
      <c r="Z345" s="12"/>
      <c r="AA345" s="12"/>
      <c r="AB345" s="12"/>
      <c r="AC345" s="12"/>
      <c r="AD345" s="12"/>
      <c r="AE345" s="12"/>
      <c r="AT345" s="250" t="s">
        <v>163</v>
      </c>
      <c r="AU345" s="250" t="s">
        <v>85</v>
      </c>
      <c r="AV345" s="12" t="s">
        <v>85</v>
      </c>
      <c r="AW345" s="12" t="s">
        <v>5</v>
      </c>
      <c r="AX345" s="12" t="s">
        <v>75</v>
      </c>
      <c r="AY345" s="250" t="s">
        <v>156</v>
      </c>
    </row>
    <row r="346" s="14" customFormat="1">
      <c r="A346" s="14"/>
      <c r="B346" s="278"/>
      <c r="C346" s="279"/>
      <c r="D346" s="241" t="s">
        <v>163</v>
      </c>
      <c r="E346" s="280" t="s">
        <v>1</v>
      </c>
      <c r="F346" s="281" t="s">
        <v>741</v>
      </c>
      <c r="G346" s="279"/>
      <c r="H346" s="282">
        <v>8.7959999999999994</v>
      </c>
      <c r="I346" s="283"/>
      <c r="J346" s="283"/>
      <c r="K346" s="279"/>
      <c r="L346" s="279"/>
      <c r="M346" s="284"/>
      <c r="N346" s="285"/>
      <c r="O346" s="286"/>
      <c r="P346" s="286"/>
      <c r="Q346" s="286"/>
      <c r="R346" s="286"/>
      <c r="S346" s="286"/>
      <c r="T346" s="286"/>
      <c r="U346" s="286"/>
      <c r="V346" s="286"/>
      <c r="W346" s="286"/>
      <c r="X346" s="287"/>
      <c r="Y346" s="14"/>
      <c r="Z346" s="14"/>
      <c r="AA346" s="14"/>
      <c r="AB346" s="14"/>
      <c r="AC346" s="14"/>
      <c r="AD346" s="14"/>
      <c r="AE346" s="14"/>
      <c r="AT346" s="288" t="s">
        <v>163</v>
      </c>
      <c r="AU346" s="288" t="s">
        <v>85</v>
      </c>
      <c r="AV346" s="14" t="s">
        <v>173</v>
      </c>
      <c r="AW346" s="14" t="s">
        <v>5</v>
      </c>
      <c r="AX346" s="14" t="s">
        <v>83</v>
      </c>
      <c r="AY346" s="288" t="s">
        <v>156</v>
      </c>
    </row>
    <row r="347" s="2" customFormat="1" ht="24.15" customHeight="1">
      <c r="A347" s="39"/>
      <c r="B347" s="40"/>
      <c r="C347" s="225" t="s">
        <v>418</v>
      </c>
      <c r="D347" s="225" t="s">
        <v>157</v>
      </c>
      <c r="E347" s="226" t="s">
        <v>981</v>
      </c>
      <c r="F347" s="227" t="s">
        <v>982</v>
      </c>
      <c r="G347" s="228" t="s">
        <v>227</v>
      </c>
      <c r="H347" s="229">
        <v>23.699999999999999</v>
      </c>
      <c r="I347" s="230"/>
      <c r="J347" s="230"/>
      <c r="K347" s="231">
        <f>ROUND(P347*H347,2)</f>
        <v>0</v>
      </c>
      <c r="L347" s="227" t="s">
        <v>198</v>
      </c>
      <c r="M347" s="45"/>
      <c r="N347" s="232" t="s">
        <v>1</v>
      </c>
      <c r="O347" s="233" t="s">
        <v>38</v>
      </c>
      <c r="P347" s="234">
        <f>I347+J347</f>
        <v>0</v>
      </c>
      <c r="Q347" s="234">
        <f>ROUND(I347*H347,2)</f>
        <v>0</v>
      </c>
      <c r="R347" s="234">
        <f>ROUND(J347*H347,2)</f>
        <v>0</v>
      </c>
      <c r="S347" s="92"/>
      <c r="T347" s="235">
        <f>S347*H347</f>
        <v>0</v>
      </c>
      <c r="U347" s="235">
        <v>0</v>
      </c>
      <c r="V347" s="235">
        <f>U347*H347</f>
        <v>0</v>
      </c>
      <c r="W347" s="235">
        <v>0</v>
      </c>
      <c r="X347" s="236">
        <f>W347*H347</f>
        <v>0</v>
      </c>
      <c r="Y347" s="39"/>
      <c r="Z347" s="39"/>
      <c r="AA347" s="39"/>
      <c r="AB347" s="39"/>
      <c r="AC347" s="39"/>
      <c r="AD347" s="39"/>
      <c r="AE347" s="39"/>
      <c r="AR347" s="237" t="s">
        <v>173</v>
      </c>
      <c r="AT347" s="237" t="s">
        <v>157</v>
      </c>
      <c r="AU347" s="237" t="s">
        <v>85</v>
      </c>
      <c r="AY347" s="18" t="s">
        <v>156</v>
      </c>
      <c r="BE347" s="238">
        <f>IF(O347="základní",K347,0)</f>
        <v>0</v>
      </c>
      <c r="BF347" s="238">
        <f>IF(O347="snížená",K347,0)</f>
        <v>0</v>
      </c>
      <c r="BG347" s="238">
        <f>IF(O347="zákl. přenesená",K347,0)</f>
        <v>0</v>
      </c>
      <c r="BH347" s="238">
        <f>IF(O347="sníž. přenesená",K347,0)</f>
        <v>0</v>
      </c>
      <c r="BI347" s="238">
        <f>IF(O347="nulová",K347,0)</f>
        <v>0</v>
      </c>
      <c r="BJ347" s="18" t="s">
        <v>83</v>
      </c>
      <c r="BK347" s="238">
        <f>ROUND(P347*H347,2)</f>
        <v>0</v>
      </c>
      <c r="BL347" s="18" t="s">
        <v>173</v>
      </c>
      <c r="BM347" s="237" t="s">
        <v>983</v>
      </c>
    </row>
    <row r="348" s="12" customFormat="1">
      <c r="A348" s="12"/>
      <c r="B348" s="239"/>
      <c r="C348" s="240"/>
      <c r="D348" s="241" t="s">
        <v>163</v>
      </c>
      <c r="E348" s="242" t="s">
        <v>1</v>
      </c>
      <c r="F348" s="243" t="s">
        <v>984</v>
      </c>
      <c r="G348" s="240"/>
      <c r="H348" s="244">
        <v>23.699999999999999</v>
      </c>
      <c r="I348" s="245"/>
      <c r="J348" s="245"/>
      <c r="K348" s="240"/>
      <c r="L348" s="240"/>
      <c r="M348" s="246"/>
      <c r="N348" s="247"/>
      <c r="O348" s="248"/>
      <c r="P348" s="248"/>
      <c r="Q348" s="248"/>
      <c r="R348" s="248"/>
      <c r="S348" s="248"/>
      <c r="T348" s="248"/>
      <c r="U348" s="248"/>
      <c r="V348" s="248"/>
      <c r="W348" s="248"/>
      <c r="X348" s="249"/>
      <c r="Y348" s="12"/>
      <c r="Z348" s="12"/>
      <c r="AA348" s="12"/>
      <c r="AB348" s="12"/>
      <c r="AC348" s="12"/>
      <c r="AD348" s="12"/>
      <c r="AE348" s="12"/>
      <c r="AT348" s="250" t="s">
        <v>163</v>
      </c>
      <c r="AU348" s="250" t="s">
        <v>85</v>
      </c>
      <c r="AV348" s="12" t="s">
        <v>85</v>
      </c>
      <c r="AW348" s="12" t="s">
        <v>5</v>
      </c>
      <c r="AX348" s="12" t="s">
        <v>75</v>
      </c>
      <c r="AY348" s="250" t="s">
        <v>156</v>
      </c>
    </row>
    <row r="349" s="14" customFormat="1">
      <c r="A349" s="14"/>
      <c r="B349" s="278"/>
      <c r="C349" s="279"/>
      <c r="D349" s="241" t="s">
        <v>163</v>
      </c>
      <c r="E349" s="280" t="s">
        <v>1</v>
      </c>
      <c r="F349" s="281" t="s">
        <v>741</v>
      </c>
      <c r="G349" s="279"/>
      <c r="H349" s="282">
        <v>23.699999999999999</v>
      </c>
      <c r="I349" s="283"/>
      <c r="J349" s="283"/>
      <c r="K349" s="279"/>
      <c r="L349" s="279"/>
      <c r="M349" s="284"/>
      <c r="N349" s="285"/>
      <c r="O349" s="286"/>
      <c r="P349" s="286"/>
      <c r="Q349" s="286"/>
      <c r="R349" s="286"/>
      <c r="S349" s="286"/>
      <c r="T349" s="286"/>
      <c r="U349" s="286"/>
      <c r="V349" s="286"/>
      <c r="W349" s="286"/>
      <c r="X349" s="287"/>
      <c r="Y349" s="14"/>
      <c r="Z349" s="14"/>
      <c r="AA349" s="14"/>
      <c r="AB349" s="14"/>
      <c r="AC349" s="14"/>
      <c r="AD349" s="14"/>
      <c r="AE349" s="14"/>
      <c r="AT349" s="288" t="s">
        <v>163</v>
      </c>
      <c r="AU349" s="288" t="s">
        <v>85</v>
      </c>
      <c r="AV349" s="14" t="s">
        <v>173</v>
      </c>
      <c r="AW349" s="14" t="s">
        <v>5</v>
      </c>
      <c r="AX349" s="14" t="s">
        <v>83</v>
      </c>
      <c r="AY349" s="288" t="s">
        <v>156</v>
      </c>
    </row>
    <row r="350" s="2" customFormat="1" ht="37.8" customHeight="1">
      <c r="A350" s="39"/>
      <c r="B350" s="40"/>
      <c r="C350" s="225" t="s">
        <v>679</v>
      </c>
      <c r="D350" s="225" t="s">
        <v>157</v>
      </c>
      <c r="E350" s="226" t="s">
        <v>985</v>
      </c>
      <c r="F350" s="227" t="s">
        <v>986</v>
      </c>
      <c r="G350" s="228" t="s">
        <v>227</v>
      </c>
      <c r="H350" s="229">
        <v>47.399999999999999</v>
      </c>
      <c r="I350" s="230"/>
      <c r="J350" s="230"/>
      <c r="K350" s="231">
        <f>ROUND(P350*H350,2)</f>
        <v>0</v>
      </c>
      <c r="L350" s="227" t="s">
        <v>198</v>
      </c>
      <c r="M350" s="45"/>
      <c r="N350" s="232" t="s">
        <v>1</v>
      </c>
      <c r="O350" s="233" t="s">
        <v>38</v>
      </c>
      <c r="P350" s="234">
        <f>I350+J350</f>
        <v>0</v>
      </c>
      <c r="Q350" s="234">
        <f>ROUND(I350*H350,2)</f>
        <v>0</v>
      </c>
      <c r="R350" s="234">
        <f>ROUND(J350*H350,2)</f>
        <v>0</v>
      </c>
      <c r="S350" s="92"/>
      <c r="T350" s="235">
        <f>S350*H350</f>
        <v>0</v>
      </c>
      <c r="U350" s="235">
        <v>0</v>
      </c>
      <c r="V350" s="235">
        <f>U350*H350</f>
        <v>0</v>
      </c>
      <c r="W350" s="235">
        <v>0</v>
      </c>
      <c r="X350" s="236">
        <f>W350*H350</f>
        <v>0</v>
      </c>
      <c r="Y350" s="39"/>
      <c r="Z350" s="39"/>
      <c r="AA350" s="39"/>
      <c r="AB350" s="39"/>
      <c r="AC350" s="39"/>
      <c r="AD350" s="39"/>
      <c r="AE350" s="39"/>
      <c r="AR350" s="237" t="s">
        <v>173</v>
      </c>
      <c r="AT350" s="237" t="s">
        <v>157</v>
      </c>
      <c r="AU350" s="237" t="s">
        <v>85</v>
      </c>
      <c r="AY350" s="18" t="s">
        <v>156</v>
      </c>
      <c r="BE350" s="238">
        <f>IF(O350="základní",K350,0)</f>
        <v>0</v>
      </c>
      <c r="BF350" s="238">
        <f>IF(O350="snížená",K350,0)</f>
        <v>0</v>
      </c>
      <c r="BG350" s="238">
        <f>IF(O350="zákl. přenesená",K350,0)</f>
        <v>0</v>
      </c>
      <c r="BH350" s="238">
        <f>IF(O350="sníž. přenesená",K350,0)</f>
        <v>0</v>
      </c>
      <c r="BI350" s="238">
        <f>IF(O350="nulová",K350,0)</f>
        <v>0</v>
      </c>
      <c r="BJ350" s="18" t="s">
        <v>83</v>
      </c>
      <c r="BK350" s="238">
        <f>ROUND(P350*H350,2)</f>
        <v>0</v>
      </c>
      <c r="BL350" s="18" t="s">
        <v>173</v>
      </c>
      <c r="BM350" s="237" t="s">
        <v>987</v>
      </c>
    </row>
    <row r="351" s="12" customFormat="1">
      <c r="A351" s="12"/>
      <c r="B351" s="239"/>
      <c r="C351" s="240"/>
      <c r="D351" s="241" t="s">
        <v>163</v>
      </c>
      <c r="E351" s="242" t="s">
        <v>1</v>
      </c>
      <c r="F351" s="243" t="s">
        <v>988</v>
      </c>
      <c r="G351" s="240"/>
      <c r="H351" s="244">
        <v>23.699999999999999</v>
      </c>
      <c r="I351" s="245"/>
      <c r="J351" s="245"/>
      <c r="K351" s="240"/>
      <c r="L351" s="240"/>
      <c r="M351" s="246"/>
      <c r="N351" s="247"/>
      <c r="O351" s="248"/>
      <c r="P351" s="248"/>
      <c r="Q351" s="248"/>
      <c r="R351" s="248"/>
      <c r="S351" s="248"/>
      <c r="T351" s="248"/>
      <c r="U351" s="248"/>
      <c r="V351" s="248"/>
      <c r="W351" s="248"/>
      <c r="X351" s="249"/>
      <c r="Y351" s="12"/>
      <c r="Z351" s="12"/>
      <c r="AA351" s="12"/>
      <c r="AB351" s="12"/>
      <c r="AC351" s="12"/>
      <c r="AD351" s="12"/>
      <c r="AE351" s="12"/>
      <c r="AT351" s="250" t="s">
        <v>163</v>
      </c>
      <c r="AU351" s="250" t="s">
        <v>85</v>
      </c>
      <c r="AV351" s="12" t="s">
        <v>85</v>
      </c>
      <c r="AW351" s="12" t="s">
        <v>5</v>
      </c>
      <c r="AX351" s="12" t="s">
        <v>75</v>
      </c>
      <c r="AY351" s="250" t="s">
        <v>156</v>
      </c>
    </row>
    <row r="352" s="12" customFormat="1">
      <c r="A352" s="12"/>
      <c r="B352" s="239"/>
      <c r="C352" s="240"/>
      <c r="D352" s="241" t="s">
        <v>163</v>
      </c>
      <c r="E352" s="242" t="s">
        <v>1</v>
      </c>
      <c r="F352" s="243" t="s">
        <v>989</v>
      </c>
      <c r="G352" s="240"/>
      <c r="H352" s="244">
        <v>23.699999999999999</v>
      </c>
      <c r="I352" s="245"/>
      <c r="J352" s="245"/>
      <c r="K352" s="240"/>
      <c r="L352" s="240"/>
      <c r="M352" s="246"/>
      <c r="N352" s="247"/>
      <c r="O352" s="248"/>
      <c r="P352" s="248"/>
      <c r="Q352" s="248"/>
      <c r="R352" s="248"/>
      <c r="S352" s="248"/>
      <c r="T352" s="248"/>
      <c r="U352" s="248"/>
      <c r="V352" s="248"/>
      <c r="W352" s="248"/>
      <c r="X352" s="249"/>
      <c r="Y352" s="12"/>
      <c r="Z352" s="12"/>
      <c r="AA352" s="12"/>
      <c r="AB352" s="12"/>
      <c r="AC352" s="12"/>
      <c r="AD352" s="12"/>
      <c r="AE352" s="12"/>
      <c r="AT352" s="250" t="s">
        <v>163</v>
      </c>
      <c r="AU352" s="250" t="s">
        <v>85</v>
      </c>
      <c r="AV352" s="12" t="s">
        <v>85</v>
      </c>
      <c r="AW352" s="12" t="s">
        <v>5</v>
      </c>
      <c r="AX352" s="12" t="s">
        <v>75</v>
      </c>
      <c r="AY352" s="250" t="s">
        <v>156</v>
      </c>
    </row>
    <row r="353" s="14" customFormat="1">
      <c r="A353" s="14"/>
      <c r="B353" s="278"/>
      <c r="C353" s="279"/>
      <c r="D353" s="241" t="s">
        <v>163</v>
      </c>
      <c r="E353" s="280" t="s">
        <v>1</v>
      </c>
      <c r="F353" s="281" t="s">
        <v>741</v>
      </c>
      <c r="G353" s="279"/>
      <c r="H353" s="282">
        <v>47.399999999999999</v>
      </c>
      <c r="I353" s="283"/>
      <c r="J353" s="283"/>
      <c r="K353" s="279"/>
      <c r="L353" s="279"/>
      <c r="M353" s="284"/>
      <c r="N353" s="285"/>
      <c r="O353" s="286"/>
      <c r="P353" s="286"/>
      <c r="Q353" s="286"/>
      <c r="R353" s="286"/>
      <c r="S353" s="286"/>
      <c r="T353" s="286"/>
      <c r="U353" s="286"/>
      <c r="V353" s="286"/>
      <c r="W353" s="286"/>
      <c r="X353" s="287"/>
      <c r="Y353" s="14"/>
      <c r="Z353" s="14"/>
      <c r="AA353" s="14"/>
      <c r="AB353" s="14"/>
      <c r="AC353" s="14"/>
      <c r="AD353" s="14"/>
      <c r="AE353" s="14"/>
      <c r="AT353" s="288" t="s">
        <v>163</v>
      </c>
      <c r="AU353" s="288" t="s">
        <v>85</v>
      </c>
      <c r="AV353" s="14" t="s">
        <v>173</v>
      </c>
      <c r="AW353" s="14" t="s">
        <v>5</v>
      </c>
      <c r="AX353" s="14" t="s">
        <v>83</v>
      </c>
      <c r="AY353" s="288" t="s">
        <v>156</v>
      </c>
    </row>
    <row r="354" s="2" customFormat="1" ht="21.75" customHeight="1">
      <c r="A354" s="39"/>
      <c r="B354" s="40"/>
      <c r="C354" s="225" t="s">
        <v>681</v>
      </c>
      <c r="D354" s="225" t="s">
        <v>157</v>
      </c>
      <c r="E354" s="226" t="s">
        <v>990</v>
      </c>
      <c r="F354" s="227" t="s">
        <v>991</v>
      </c>
      <c r="G354" s="228" t="s">
        <v>227</v>
      </c>
      <c r="H354" s="229">
        <v>23.699999999999999</v>
      </c>
      <c r="I354" s="230"/>
      <c r="J354" s="230"/>
      <c r="K354" s="231">
        <f>ROUND(P354*H354,2)</f>
        <v>0</v>
      </c>
      <c r="L354" s="227" t="s">
        <v>1</v>
      </c>
      <c r="M354" s="45"/>
      <c r="N354" s="232" t="s">
        <v>1</v>
      </c>
      <c r="O354" s="233" t="s">
        <v>38</v>
      </c>
      <c r="P354" s="234">
        <f>I354+J354</f>
        <v>0</v>
      </c>
      <c r="Q354" s="234">
        <f>ROUND(I354*H354,2)</f>
        <v>0</v>
      </c>
      <c r="R354" s="234">
        <f>ROUND(J354*H354,2)</f>
        <v>0</v>
      </c>
      <c r="S354" s="92"/>
      <c r="T354" s="235">
        <f>S354*H354</f>
        <v>0</v>
      </c>
      <c r="U354" s="235">
        <v>0</v>
      </c>
      <c r="V354" s="235">
        <f>U354*H354</f>
        <v>0</v>
      </c>
      <c r="W354" s="235">
        <v>0</v>
      </c>
      <c r="X354" s="236">
        <f>W354*H354</f>
        <v>0</v>
      </c>
      <c r="Y354" s="39"/>
      <c r="Z354" s="39"/>
      <c r="AA354" s="39"/>
      <c r="AB354" s="39"/>
      <c r="AC354" s="39"/>
      <c r="AD354" s="39"/>
      <c r="AE354" s="39"/>
      <c r="AR354" s="237" t="s">
        <v>173</v>
      </c>
      <c r="AT354" s="237" t="s">
        <v>157</v>
      </c>
      <c r="AU354" s="237" t="s">
        <v>85</v>
      </c>
      <c r="AY354" s="18" t="s">
        <v>156</v>
      </c>
      <c r="BE354" s="238">
        <f>IF(O354="základní",K354,0)</f>
        <v>0</v>
      </c>
      <c r="BF354" s="238">
        <f>IF(O354="snížená",K354,0)</f>
        <v>0</v>
      </c>
      <c r="BG354" s="238">
        <f>IF(O354="zákl. přenesená",K354,0)</f>
        <v>0</v>
      </c>
      <c r="BH354" s="238">
        <f>IF(O354="sníž. přenesená",K354,0)</f>
        <v>0</v>
      </c>
      <c r="BI354" s="238">
        <f>IF(O354="nulová",K354,0)</f>
        <v>0</v>
      </c>
      <c r="BJ354" s="18" t="s">
        <v>83</v>
      </c>
      <c r="BK354" s="238">
        <f>ROUND(P354*H354,2)</f>
        <v>0</v>
      </c>
      <c r="BL354" s="18" t="s">
        <v>173</v>
      </c>
      <c r="BM354" s="237" t="s">
        <v>992</v>
      </c>
    </row>
    <row r="355" s="12" customFormat="1">
      <c r="A355" s="12"/>
      <c r="B355" s="239"/>
      <c r="C355" s="240"/>
      <c r="D355" s="241" t="s">
        <v>163</v>
      </c>
      <c r="E355" s="242" t="s">
        <v>1</v>
      </c>
      <c r="F355" s="243" t="s">
        <v>993</v>
      </c>
      <c r="G355" s="240"/>
      <c r="H355" s="244">
        <v>23.699999999999999</v>
      </c>
      <c r="I355" s="245"/>
      <c r="J355" s="245"/>
      <c r="K355" s="240"/>
      <c r="L355" s="240"/>
      <c r="M355" s="246"/>
      <c r="N355" s="247"/>
      <c r="O355" s="248"/>
      <c r="P355" s="248"/>
      <c r="Q355" s="248"/>
      <c r="R355" s="248"/>
      <c r="S355" s="248"/>
      <c r="T355" s="248"/>
      <c r="U355" s="248"/>
      <c r="V355" s="248"/>
      <c r="W355" s="248"/>
      <c r="X355" s="249"/>
      <c r="Y355" s="12"/>
      <c r="Z355" s="12"/>
      <c r="AA355" s="12"/>
      <c r="AB355" s="12"/>
      <c r="AC355" s="12"/>
      <c r="AD355" s="12"/>
      <c r="AE355" s="12"/>
      <c r="AT355" s="250" t="s">
        <v>163</v>
      </c>
      <c r="AU355" s="250" t="s">
        <v>85</v>
      </c>
      <c r="AV355" s="12" t="s">
        <v>85</v>
      </c>
      <c r="AW355" s="12" t="s">
        <v>5</v>
      </c>
      <c r="AX355" s="12" t="s">
        <v>75</v>
      </c>
      <c r="AY355" s="250" t="s">
        <v>156</v>
      </c>
    </row>
    <row r="356" s="14" customFormat="1">
      <c r="A356" s="14"/>
      <c r="B356" s="278"/>
      <c r="C356" s="279"/>
      <c r="D356" s="241" t="s">
        <v>163</v>
      </c>
      <c r="E356" s="280" t="s">
        <v>1</v>
      </c>
      <c r="F356" s="281" t="s">
        <v>741</v>
      </c>
      <c r="G356" s="279"/>
      <c r="H356" s="282">
        <v>23.699999999999999</v>
      </c>
      <c r="I356" s="283"/>
      <c r="J356" s="283"/>
      <c r="K356" s="279"/>
      <c r="L356" s="279"/>
      <c r="M356" s="284"/>
      <c r="N356" s="285"/>
      <c r="O356" s="286"/>
      <c r="P356" s="286"/>
      <c r="Q356" s="286"/>
      <c r="R356" s="286"/>
      <c r="S356" s="286"/>
      <c r="T356" s="286"/>
      <c r="U356" s="286"/>
      <c r="V356" s="286"/>
      <c r="W356" s="286"/>
      <c r="X356" s="287"/>
      <c r="Y356" s="14"/>
      <c r="Z356" s="14"/>
      <c r="AA356" s="14"/>
      <c r="AB356" s="14"/>
      <c r="AC356" s="14"/>
      <c r="AD356" s="14"/>
      <c r="AE356" s="14"/>
      <c r="AT356" s="288" t="s">
        <v>163</v>
      </c>
      <c r="AU356" s="288" t="s">
        <v>85</v>
      </c>
      <c r="AV356" s="14" t="s">
        <v>173</v>
      </c>
      <c r="AW356" s="14" t="s">
        <v>5</v>
      </c>
      <c r="AX356" s="14" t="s">
        <v>83</v>
      </c>
      <c r="AY356" s="288" t="s">
        <v>156</v>
      </c>
    </row>
    <row r="357" s="11" customFormat="1" ht="22.8" customHeight="1">
      <c r="A357" s="11"/>
      <c r="B357" s="210"/>
      <c r="C357" s="211"/>
      <c r="D357" s="212" t="s">
        <v>74</v>
      </c>
      <c r="E357" s="262" t="s">
        <v>605</v>
      </c>
      <c r="F357" s="262" t="s">
        <v>606</v>
      </c>
      <c r="G357" s="211"/>
      <c r="H357" s="211"/>
      <c r="I357" s="214"/>
      <c r="J357" s="214"/>
      <c r="K357" s="263">
        <f>BK357</f>
        <v>0</v>
      </c>
      <c r="L357" s="211"/>
      <c r="M357" s="216"/>
      <c r="N357" s="217"/>
      <c r="O357" s="218"/>
      <c r="P357" s="218"/>
      <c r="Q357" s="219">
        <f>Q358</f>
        <v>0</v>
      </c>
      <c r="R357" s="219">
        <f>R358</f>
        <v>0</v>
      </c>
      <c r="S357" s="218"/>
      <c r="T357" s="220">
        <f>T358</f>
        <v>0</v>
      </c>
      <c r="U357" s="218"/>
      <c r="V357" s="220">
        <f>V358</f>
        <v>0</v>
      </c>
      <c r="W357" s="218"/>
      <c r="X357" s="221">
        <f>X358</f>
        <v>0</v>
      </c>
      <c r="Y357" s="11"/>
      <c r="Z357" s="11"/>
      <c r="AA357" s="11"/>
      <c r="AB357" s="11"/>
      <c r="AC357" s="11"/>
      <c r="AD357" s="11"/>
      <c r="AE357" s="11"/>
      <c r="AR357" s="222" t="s">
        <v>83</v>
      </c>
      <c r="AT357" s="223" t="s">
        <v>74</v>
      </c>
      <c r="AU357" s="223" t="s">
        <v>83</v>
      </c>
      <c r="AY357" s="222" t="s">
        <v>156</v>
      </c>
      <c r="BK357" s="224">
        <f>BK358</f>
        <v>0</v>
      </c>
    </row>
    <row r="358" s="2" customFormat="1" ht="33" customHeight="1">
      <c r="A358" s="39"/>
      <c r="B358" s="40"/>
      <c r="C358" s="225" t="s">
        <v>683</v>
      </c>
      <c r="D358" s="225" t="s">
        <v>157</v>
      </c>
      <c r="E358" s="226" t="s">
        <v>994</v>
      </c>
      <c r="F358" s="227" t="s">
        <v>995</v>
      </c>
      <c r="G358" s="228" t="s">
        <v>274</v>
      </c>
      <c r="H358" s="229">
        <v>742.09500000000003</v>
      </c>
      <c r="I358" s="230"/>
      <c r="J358" s="230"/>
      <c r="K358" s="231">
        <f>ROUND(P358*H358,2)</f>
        <v>0</v>
      </c>
      <c r="L358" s="227" t="s">
        <v>198</v>
      </c>
      <c r="M358" s="45"/>
      <c r="N358" s="232" t="s">
        <v>1</v>
      </c>
      <c r="O358" s="233" t="s">
        <v>38</v>
      </c>
      <c r="P358" s="234">
        <f>I358+J358</f>
        <v>0</v>
      </c>
      <c r="Q358" s="234">
        <f>ROUND(I358*H358,2)</f>
        <v>0</v>
      </c>
      <c r="R358" s="234">
        <f>ROUND(J358*H358,2)</f>
        <v>0</v>
      </c>
      <c r="S358" s="92"/>
      <c r="T358" s="235">
        <f>S358*H358</f>
        <v>0</v>
      </c>
      <c r="U358" s="235">
        <v>0</v>
      </c>
      <c r="V358" s="235">
        <f>U358*H358</f>
        <v>0</v>
      </c>
      <c r="W358" s="235">
        <v>0</v>
      </c>
      <c r="X358" s="236">
        <f>W358*H358</f>
        <v>0</v>
      </c>
      <c r="Y358" s="39"/>
      <c r="Z358" s="39"/>
      <c r="AA358" s="39"/>
      <c r="AB358" s="39"/>
      <c r="AC358" s="39"/>
      <c r="AD358" s="39"/>
      <c r="AE358" s="39"/>
      <c r="AR358" s="237" t="s">
        <v>173</v>
      </c>
      <c r="AT358" s="237" t="s">
        <v>157</v>
      </c>
      <c r="AU358" s="237" t="s">
        <v>85</v>
      </c>
      <c r="AY358" s="18" t="s">
        <v>156</v>
      </c>
      <c r="BE358" s="238">
        <f>IF(O358="základní",K358,0)</f>
        <v>0</v>
      </c>
      <c r="BF358" s="238">
        <f>IF(O358="snížená",K358,0)</f>
        <v>0</v>
      </c>
      <c r="BG358" s="238">
        <f>IF(O358="zákl. přenesená",K358,0)</f>
        <v>0</v>
      </c>
      <c r="BH358" s="238">
        <f>IF(O358="sníž. přenesená",K358,0)</f>
        <v>0</v>
      </c>
      <c r="BI358" s="238">
        <f>IF(O358="nulová",K358,0)</f>
        <v>0</v>
      </c>
      <c r="BJ358" s="18" t="s">
        <v>83</v>
      </c>
      <c r="BK358" s="238">
        <f>ROUND(P358*H358,2)</f>
        <v>0</v>
      </c>
      <c r="BL358" s="18" t="s">
        <v>173</v>
      </c>
      <c r="BM358" s="237" t="s">
        <v>996</v>
      </c>
    </row>
    <row r="359" s="11" customFormat="1" ht="25.92" customHeight="1">
      <c r="A359" s="11"/>
      <c r="B359" s="210"/>
      <c r="C359" s="211"/>
      <c r="D359" s="212" t="s">
        <v>74</v>
      </c>
      <c r="E359" s="213" t="s">
        <v>997</v>
      </c>
      <c r="F359" s="213" t="s">
        <v>998</v>
      </c>
      <c r="G359" s="211"/>
      <c r="H359" s="211"/>
      <c r="I359" s="214"/>
      <c r="J359" s="214"/>
      <c r="K359" s="215">
        <f>BK359</f>
        <v>0</v>
      </c>
      <c r="L359" s="211"/>
      <c r="M359" s="216"/>
      <c r="N359" s="217"/>
      <c r="O359" s="218"/>
      <c r="P359" s="218"/>
      <c r="Q359" s="219">
        <f>Q360</f>
        <v>0</v>
      </c>
      <c r="R359" s="219">
        <f>R360</f>
        <v>0</v>
      </c>
      <c r="S359" s="218"/>
      <c r="T359" s="220">
        <f>T360</f>
        <v>0</v>
      </c>
      <c r="U359" s="218"/>
      <c r="V359" s="220">
        <f>V360</f>
        <v>0</v>
      </c>
      <c r="W359" s="218"/>
      <c r="X359" s="221">
        <f>X360</f>
        <v>0</v>
      </c>
      <c r="Y359" s="11"/>
      <c r="Z359" s="11"/>
      <c r="AA359" s="11"/>
      <c r="AB359" s="11"/>
      <c r="AC359" s="11"/>
      <c r="AD359" s="11"/>
      <c r="AE359" s="11"/>
      <c r="AR359" s="222" t="s">
        <v>85</v>
      </c>
      <c r="AT359" s="223" t="s">
        <v>74</v>
      </c>
      <c r="AU359" s="223" t="s">
        <v>75</v>
      </c>
      <c r="AY359" s="222" t="s">
        <v>156</v>
      </c>
      <c r="BK359" s="224">
        <f>BK360</f>
        <v>0</v>
      </c>
    </row>
    <row r="360" s="11" customFormat="1" ht="22.8" customHeight="1">
      <c r="A360" s="11"/>
      <c r="B360" s="210"/>
      <c r="C360" s="211"/>
      <c r="D360" s="212" t="s">
        <v>74</v>
      </c>
      <c r="E360" s="262" t="s">
        <v>999</v>
      </c>
      <c r="F360" s="262" t="s">
        <v>1000</v>
      </c>
      <c r="G360" s="211"/>
      <c r="H360" s="211"/>
      <c r="I360" s="214"/>
      <c r="J360" s="214"/>
      <c r="K360" s="263">
        <f>BK360</f>
        <v>0</v>
      </c>
      <c r="L360" s="211"/>
      <c r="M360" s="216"/>
      <c r="N360" s="217"/>
      <c r="O360" s="218"/>
      <c r="P360" s="218"/>
      <c r="Q360" s="219">
        <f>SUM(Q361:Q403)</f>
        <v>0</v>
      </c>
      <c r="R360" s="219">
        <f>SUM(R361:R403)</f>
        <v>0</v>
      </c>
      <c r="S360" s="218"/>
      <c r="T360" s="220">
        <f>SUM(T361:T403)</f>
        <v>0</v>
      </c>
      <c r="U360" s="218"/>
      <c r="V360" s="220">
        <f>SUM(V361:V403)</f>
        <v>0</v>
      </c>
      <c r="W360" s="218"/>
      <c r="X360" s="221">
        <f>SUM(X361:X403)</f>
        <v>0</v>
      </c>
      <c r="Y360" s="11"/>
      <c r="Z360" s="11"/>
      <c r="AA360" s="11"/>
      <c r="AB360" s="11"/>
      <c r="AC360" s="11"/>
      <c r="AD360" s="11"/>
      <c r="AE360" s="11"/>
      <c r="AR360" s="222" t="s">
        <v>85</v>
      </c>
      <c r="AT360" s="223" t="s">
        <v>74</v>
      </c>
      <c r="AU360" s="223" t="s">
        <v>83</v>
      </c>
      <c r="AY360" s="222" t="s">
        <v>156</v>
      </c>
      <c r="BK360" s="224">
        <f>SUM(BK361:BK403)</f>
        <v>0</v>
      </c>
    </row>
    <row r="361" s="2" customFormat="1" ht="24.15" customHeight="1">
      <c r="A361" s="39"/>
      <c r="B361" s="40"/>
      <c r="C361" s="225" t="s">
        <v>686</v>
      </c>
      <c r="D361" s="225" t="s">
        <v>157</v>
      </c>
      <c r="E361" s="226" t="s">
        <v>1001</v>
      </c>
      <c r="F361" s="227" t="s">
        <v>1002</v>
      </c>
      <c r="G361" s="228" t="s">
        <v>197</v>
      </c>
      <c r="H361" s="229">
        <v>80.659999999999997</v>
      </c>
      <c r="I361" s="230"/>
      <c r="J361" s="230"/>
      <c r="K361" s="231">
        <f>ROUND(P361*H361,2)</f>
        <v>0</v>
      </c>
      <c r="L361" s="227" t="s">
        <v>198</v>
      </c>
      <c r="M361" s="45"/>
      <c r="N361" s="232" t="s">
        <v>1</v>
      </c>
      <c r="O361" s="233" t="s">
        <v>38</v>
      </c>
      <c r="P361" s="234">
        <f>I361+J361</f>
        <v>0</v>
      </c>
      <c r="Q361" s="234">
        <f>ROUND(I361*H361,2)</f>
        <v>0</v>
      </c>
      <c r="R361" s="234">
        <f>ROUND(J361*H361,2)</f>
        <v>0</v>
      </c>
      <c r="S361" s="92"/>
      <c r="T361" s="235">
        <f>S361*H361</f>
        <v>0</v>
      </c>
      <c r="U361" s="235">
        <v>0</v>
      </c>
      <c r="V361" s="235">
        <f>U361*H361</f>
        <v>0</v>
      </c>
      <c r="W361" s="235">
        <v>0</v>
      </c>
      <c r="X361" s="236">
        <f>W361*H361</f>
        <v>0</v>
      </c>
      <c r="Y361" s="39"/>
      <c r="Z361" s="39"/>
      <c r="AA361" s="39"/>
      <c r="AB361" s="39"/>
      <c r="AC361" s="39"/>
      <c r="AD361" s="39"/>
      <c r="AE361" s="39"/>
      <c r="AR361" s="237" t="s">
        <v>643</v>
      </c>
      <c r="AT361" s="237" t="s">
        <v>157</v>
      </c>
      <c r="AU361" s="237" t="s">
        <v>85</v>
      </c>
      <c r="AY361" s="18" t="s">
        <v>156</v>
      </c>
      <c r="BE361" s="238">
        <f>IF(O361="základní",K361,0)</f>
        <v>0</v>
      </c>
      <c r="BF361" s="238">
        <f>IF(O361="snížená",K361,0)</f>
        <v>0</v>
      </c>
      <c r="BG361" s="238">
        <f>IF(O361="zákl. přenesená",K361,0)</f>
        <v>0</v>
      </c>
      <c r="BH361" s="238">
        <f>IF(O361="sníž. přenesená",K361,0)</f>
        <v>0</v>
      </c>
      <c r="BI361" s="238">
        <f>IF(O361="nulová",K361,0)</f>
        <v>0</v>
      </c>
      <c r="BJ361" s="18" t="s">
        <v>83</v>
      </c>
      <c r="BK361" s="238">
        <f>ROUND(P361*H361,2)</f>
        <v>0</v>
      </c>
      <c r="BL361" s="18" t="s">
        <v>643</v>
      </c>
      <c r="BM361" s="237" t="s">
        <v>1003</v>
      </c>
    </row>
    <row r="362" s="12" customFormat="1">
      <c r="A362" s="12"/>
      <c r="B362" s="239"/>
      <c r="C362" s="240"/>
      <c r="D362" s="241" t="s">
        <v>163</v>
      </c>
      <c r="E362" s="242" t="s">
        <v>1</v>
      </c>
      <c r="F362" s="243" t="s">
        <v>1004</v>
      </c>
      <c r="G362" s="240"/>
      <c r="H362" s="244">
        <v>19.995999999999999</v>
      </c>
      <c r="I362" s="245"/>
      <c r="J362" s="245"/>
      <c r="K362" s="240"/>
      <c r="L362" s="240"/>
      <c r="M362" s="246"/>
      <c r="N362" s="247"/>
      <c r="O362" s="248"/>
      <c r="P362" s="248"/>
      <c r="Q362" s="248"/>
      <c r="R362" s="248"/>
      <c r="S362" s="248"/>
      <c r="T362" s="248"/>
      <c r="U362" s="248"/>
      <c r="V362" s="248"/>
      <c r="W362" s="248"/>
      <c r="X362" s="249"/>
      <c r="Y362" s="12"/>
      <c r="Z362" s="12"/>
      <c r="AA362" s="12"/>
      <c r="AB362" s="12"/>
      <c r="AC362" s="12"/>
      <c r="AD362" s="12"/>
      <c r="AE362" s="12"/>
      <c r="AT362" s="250" t="s">
        <v>163</v>
      </c>
      <c r="AU362" s="250" t="s">
        <v>85</v>
      </c>
      <c r="AV362" s="12" t="s">
        <v>85</v>
      </c>
      <c r="AW362" s="12" t="s">
        <v>5</v>
      </c>
      <c r="AX362" s="12" t="s">
        <v>75</v>
      </c>
      <c r="AY362" s="250" t="s">
        <v>156</v>
      </c>
    </row>
    <row r="363" s="12" customFormat="1">
      <c r="A363" s="12"/>
      <c r="B363" s="239"/>
      <c r="C363" s="240"/>
      <c r="D363" s="241" t="s">
        <v>163</v>
      </c>
      <c r="E363" s="242" t="s">
        <v>1</v>
      </c>
      <c r="F363" s="243" t="s">
        <v>1005</v>
      </c>
      <c r="G363" s="240"/>
      <c r="H363" s="244">
        <v>7.5999999999999996</v>
      </c>
      <c r="I363" s="245"/>
      <c r="J363" s="245"/>
      <c r="K363" s="240"/>
      <c r="L363" s="240"/>
      <c r="M363" s="246"/>
      <c r="N363" s="247"/>
      <c r="O363" s="248"/>
      <c r="P363" s="248"/>
      <c r="Q363" s="248"/>
      <c r="R363" s="248"/>
      <c r="S363" s="248"/>
      <c r="T363" s="248"/>
      <c r="U363" s="248"/>
      <c r="V363" s="248"/>
      <c r="W363" s="248"/>
      <c r="X363" s="249"/>
      <c r="Y363" s="12"/>
      <c r="Z363" s="12"/>
      <c r="AA363" s="12"/>
      <c r="AB363" s="12"/>
      <c r="AC363" s="12"/>
      <c r="AD363" s="12"/>
      <c r="AE363" s="12"/>
      <c r="AT363" s="250" t="s">
        <v>163</v>
      </c>
      <c r="AU363" s="250" t="s">
        <v>85</v>
      </c>
      <c r="AV363" s="12" t="s">
        <v>85</v>
      </c>
      <c r="AW363" s="12" t="s">
        <v>5</v>
      </c>
      <c r="AX363" s="12" t="s">
        <v>75</v>
      </c>
      <c r="AY363" s="250" t="s">
        <v>156</v>
      </c>
    </row>
    <row r="364" s="12" customFormat="1">
      <c r="A364" s="12"/>
      <c r="B364" s="239"/>
      <c r="C364" s="240"/>
      <c r="D364" s="241" t="s">
        <v>163</v>
      </c>
      <c r="E364" s="242" t="s">
        <v>1</v>
      </c>
      <c r="F364" s="243" t="s">
        <v>1006</v>
      </c>
      <c r="G364" s="240"/>
      <c r="H364" s="244">
        <v>9.4239999999999995</v>
      </c>
      <c r="I364" s="245"/>
      <c r="J364" s="245"/>
      <c r="K364" s="240"/>
      <c r="L364" s="240"/>
      <c r="M364" s="246"/>
      <c r="N364" s="247"/>
      <c r="O364" s="248"/>
      <c r="P364" s="248"/>
      <c r="Q364" s="248"/>
      <c r="R364" s="248"/>
      <c r="S364" s="248"/>
      <c r="T364" s="248"/>
      <c r="U364" s="248"/>
      <c r="V364" s="248"/>
      <c r="W364" s="248"/>
      <c r="X364" s="249"/>
      <c r="Y364" s="12"/>
      <c r="Z364" s="12"/>
      <c r="AA364" s="12"/>
      <c r="AB364" s="12"/>
      <c r="AC364" s="12"/>
      <c r="AD364" s="12"/>
      <c r="AE364" s="12"/>
      <c r="AT364" s="250" t="s">
        <v>163</v>
      </c>
      <c r="AU364" s="250" t="s">
        <v>85</v>
      </c>
      <c r="AV364" s="12" t="s">
        <v>85</v>
      </c>
      <c r="AW364" s="12" t="s">
        <v>5</v>
      </c>
      <c r="AX364" s="12" t="s">
        <v>75</v>
      </c>
      <c r="AY364" s="250" t="s">
        <v>156</v>
      </c>
    </row>
    <row r="365" s="12" customFormat="1">
      <c r="A365" s="12"/>
      <c r="B365" s="239"/>
      <c r="C365" s="240"/>
      <c r="D365" s="241" t="s">
        <v>163</v>
      </c>
      <c r="E365" s="242" t="s">
        <v>1</v>
      </c>
      <c r="F365" s="243" t="s">
        <v>1007</v>
      </c>
      <c r="G365" s="240"/>
      <c r="H365" s="244">
        <v>6.0800000000000001</v>
      </c>
      <c r="I365" s="245"/>
      <c r="J365" s="245"/>
      <c r="K365" s="240"/>
      <c r="L365" s="240"/>
      <c r="M365" s="246"/>
      <c r="N365" s="247"/>
      <c r="O365" s="248"/>
      <c r="P365" s="248"/>
      <c r="Q365" s="248"/>
      <c r="R365" s="248"/>
      <c r="S365" s="248"/>
      <c r="T365" s="248"/>
      <c r="U365" s="248"/>
      <c r="V365" s="248"/>
      <c r="W365" s="248"/>
      <c r="X365" s="249"/>
      <c r="Y365" s="12"/>
      <c r="Z365" s="12"/>
      <c r="AA365" s="12"/>
      <c r="AB365" s="12"/>
      <c r="AC365" s="12"/>
      <c r="AD365" s="12"/>
      <c r="AE365" s="12"/>
      <c r="AT365" s="250" t="s">
        <v>163</v>
      </c>
      <c r="AU365" s="250" t="s">
        <v>85</v>
      </c>
      <c r="AV365" s="12" t="s">
        <v>85</v>
      </c>
      <c r="AW365" s="12" t="s">
        <v>5</v>
      </c>
      <c r="AX365" s="12" t="s">
        <v>75</v>
      </c>
      <c r="AY365" s="250" t="s">
        <v>156</v>
      </c>
    </row>
    <row r="366" s="12" customFormat="1">
      <c r="A366" s="12"/>
      <c r="B366" s="239"/>
      <c r="C366" s="240"/>
      <c r="D366" s="241" t="s">
        <v>163</v>
      </c>
      <c r="E366" s="242" t="s">
        <v>1</v>
      </c>
      <c r="F366" s="243" t="s">
        <v>1008</v>
      </c>
      <c r="G366" s="240"/>
      <c r="H366" s="244">
        <v>9.0600000000000005</v>
      </c>
      <c r="I366" s="245"/>
      <c r="J366" s="245"/>
      <c r="K366" s="240"/>
      <c r="L366" s="240"/>
      <c r="M366" s="246"/>
      <c r="N366" s="247"/>
      <c r="O366" s="248"/>
      <c r="P366" s="248"/>
      <c r="Q366" s="248"/>
      <c r="R366" s="248"/>
      <c r="S366" s="248"/>
      <c r="T366" s="248"/>
      <c r="U366" s="248"/>
      <c r="V366" s="248"/>
      <c r="W366" s="248"/>
      <c r="X366" s="249"/>
      <c r="Y366" s="12"/>
      <c r="Z366" s="12"/>
      <c r="AA366" s="12"/>
      <c r="AB366" s="12"/>
      <c r="AC366" s="12"/>
      <c r="AD366" s="12"/>
      <c r="AE366" s="12"/>
      <c r="AT366" s="250" t="s">
        <v>163</v>
      </c>
      <c r="AU366" s="250" t="s">
        <v>85</v>
      </c>
      <c r="AV366" s="12" t="s">
        <v>85</v>
      </c>
      <c r="AW366" s="12" t="s">
        <v>5</v>
      </c>
      <c r="AX366" s="12" t="s">
        <v>75</v>
      </c>
      <c r="AY366" s="250" t="s">
        <v>156</v>
      </c>
    </row>
    <row r="367" s="12" customFormat="1">
      <c r="A367" s="12"/>
      <c r="B367" s="239"/>
      <c r="C367" s="240"/>
      <c r="D367" s="241" t="s">
        <v>163</v>
      </c>
      <c r="E367" s="242" t="s">
        <v>1</v>
      </c>
      <c r="F367" s="243" t="s">
        <v>1009</v>
      </c>
      <c r="G367" s="240"/>
      <c r="H367" s="244">
        <v>28.5</v>
      </c>
      <c r="I367" s="245"/>
      <c r="J367" s="245"/>
      <c r="K367" s="240"/>
      <c r="L367" s="240"/>
      <c r="M367" s="246"/>
      <c r="N367" s="247"/>
      <c r="O367" s="248"/>
      <c r="P367" s="248"/>
      <c r="Q367" s="248"/>
      <c r="R367" s="248"/>
      <c r="S367" s="248"/>
      <c r="T367" s="248"/>
      <c r="U367" s="248"/>
      <c r="V367" s="248"/>
      <c r="W367" s="248"/>
      <c r="X367" s="249"/>
      <c r="Y367" s="12"/>
      <c r="Z367" s="12"/>
      <c r="AA367" s="12"/>
      <c r="AB367" s="12"/>
      <c r="AC367" s="12"/>
      <c r="AD367" s="12"/>
      <c r="AE367" s="12"/>
      <c r="AT367" s="250" t="s">
        <v>163</v>
      </c>
      <c r="AU367" s="250" t="s">
        <v>85</v>
      </c>
      <c r="AV367" s="12" t="s">
        <v>85</v>
      </c>
      <c r="AW367" s="12" t="s">
        <v>5</v>
      </c>
      <c r="AX367" s="12" t="s">
        <v>75</v>
      </c>
      <c r="AY367" s="250" t="s">
        <v>156</v>
      </c>
    </row>
    <row r="368" s="14" customFormat="1">
      <c r="A368" s="14"/>
      <c r="B368" s="278"/>
      <c r="C368" s="279"/>
      <c r="D368" s="241" t="s">
        <v>163</v>
      </c>
      <c r="E368" s="280" t="s">
        <v>1</v>
      </c>
      <c r="F368" s="281" t="s">
        <v>741</v>
      </c>
      <c r="G368" s="279"/>
      <c r="H368" s="282">
        <v>80.659999999999997</v>
      </c>
      <c r="I368" s="283"/>
      <c r="J368" s="283"/>
      <c r="K368" s="279"/>
      <c r="L368" s="279"/>
      <c r="M368" s="284"/>
      <c r="N368" s="285"/>
      <c r="O368" s="286"/>
      <c r="P368" s="286"/>
      <c r="Q368" s="286"/>
      <c r="R368" s="286"/>
      <c r="S368" s="286"/>
      <c r="T368" s="286"/>
      <c r="U368" s="286"/>
      <c r="V368" s="286"/>
      <c r="W368" s="286"/>
      <c r="X368" s="287"/>
      <c r="Y368" s="14"/>
      <c r="Z368" s="14"/>
      <c r="AA368" s="14"/>
      <c r="AB368" s="14"/>
      <c r="AC368" s="14"/>
      <c r="AD368" s="14"/>
      <c r="AE368" s="14"/>
      <c r="AT368" s="288" t="s">
        <v>163</v>
      </c>
      <c r="AU368" s="288" t="s">
        <v>85</v>
      </c>
      <c r="AV368" s="14" t="s">
        <v>173</v>
      </c>
      <c r="AW368" s="14" t="s">
        <v>5</v>
      </c>
      <c r="AX368" s="14" t="s">
        <v>83</v>
      </c>
      <c r="AY368" s="288" t="s">
        <v>156</v>
      </c>
    </row>
    <row r="369" s="2" customFormat="1" ht="24.15" customHeight="1">
      <c r="A369" s="39"/>
      <c r="B369" s="40"/>
      <c r="C369" s="225" t="s">
        <v>386</v>
      </c>
      <c r="D369" s="225" t="s">
        <v>157</v>
      </c>
      <c r="E369" s="226" t="s">
        <v>1010</v>
      </c>
      <c r="F369" s="227" t="s">
        <v>1011</v>
      </c>
      <c r="G369" s="228" t="s">
        <v>197</v>
      </c>
      <c r="H369" s="229">
        <v>169.49799999999999</v>
      </c>
      <c r="I369" s="230"/>
      <c r="J369" s="230"/>
      <c r="K369" s="231">
        <f>ROUND(P369*H369,2)</f>
        <v>0</v>
      </c>
      <c r="L369" s="227" t="s">
        <v>198</v>
      </c>
      <c r="M369" s="45"/>
      <c r="N369" s="232" t="s">
        <v>1</v>
      </c>
      <c r="O369" s="233" t="s">
        <v>38</v>
      </c>
      <c r="P369" s="234">
        <f>I369+J369</f>
        <v>0</v>
      </c>
      <c r="Q369" s="234">
        <f>ROUND(I369*H369,2)</f>
        <v>0</v>
      </c>
      <c r="R369" s="234">
        <f>ROUND(J369*H369,2)</f>
        <v>0</v>
      </c>
      <c r="S369" s="92"/>
      <c r="T369" s="235">
        <f>S369*H369</f>
        <v>0</v>
      </c>
      <c r="U369" s="235">
        <v>0</v>
      </c>
      <c r="V369" s="235">
        <f>U369*H369</f>
        <v>0</v>
      </c>
      <c r="W369" s="235">
        <v>0</v>
      </c>
      <c r="X369" s="236">
        <f>W369*H369</f>
        <v>0</v>
      </c>
      <c r="Y369" s="39"/>
      <c r="Z369" s="39"/>
      <c r="AA369" s="39"/>
      <c r="AB369" s="39"/>
      <c r="AC369" s="39"/>
      <c r="AD369" s="39"/>
      <c r="AE369" s="39"/>
      <c r="AR369" s="237" t="s">
        <v>643</v>
      </c>
      <c r="AT369" s="237" t="s">
        <v>157</v>
      </c>
      <c r="AU369" s="237" t="s">
        <v>85</v>
      </c>
      <c r="AY369" s="18" t="s">
        <v>156</v>
      </c>
      <c r="BE369" s="238">
        <f>IF(O369="základní",K369,0)</f>
        <v>0</v>
      </c>
      <c r="BF369" s="238">
        <f>IF(O369="snížená",K369,0)</f>
        <v>0</v>
      </c>
      <c r="BG369" s="238">
        <f>IF(O369="zákl. přenesená",K369,0)</f>
        <v>0</v>
      </c>
      <c r="BH369" s="238">
        <f>IF(O369="sníž. přenesená",K369,0)</f>
        <v>0</v>
      </c>
      <c r="BI369" s="238">
        <f>IF(O369="nulová",K369,0)</f>
        <v>0</v>
      </c>
      <c r="BJ369" s="18" t="s">
        <v>83</v>
      </c>
      <c r="BK369" s="238">
        <f>ROUND(P369*H369,2)</f>
        <v>0</v>
      </c>
      <c r="BL369" s="18" t="s">
        <v>643</v>
      </c>
      <c r="BM369" s="237" t="s">
        <v>1012</v>
      </c>
    </row>
    <row r="370" s="15" customFormat="1">
      <c r="A370" s="15"/>
      <c r="B370" s="289"/>
      <c r="C370" s="290"/>
      <c r="D370" s="241" t="s">
        <v>163</v>
      </c>
      <c r="E370" s="291" t="s">
        <v>1</v>
      </c>
      <c r="F370" s="292" t="s">
        <v>861</v>
      </c>
      <c r="G370" s="290"/>
      <c r="H370" s="291" t="s">
        <v>1</v>
      </c>
      <c r="I370" s="293"/>
      <c r="J370" s="293"/>
      <c r="K370" s="290"/>
      <c r="L370" s="290"/>
      <c r="M370" s="294"/>
      <c r="N370" s="295"/>
      <c r="O370" s="296"/>
      <c r="P370" s="296"/>
      <c r="Q370" s="296"/>
      <c r="R370" s="296"/>
      <c r="S370" s="296"/>
      <c r="T370" s="296"/>
      <c r="U370" s="296"/>
      <c r="V370" s="296"/>
      <c r="W370" s="296"/>
      <c r="X370" s="297"/>
      <c r="Y370" s="15"/>
      <c r="Z370" s="15"/>
      <c r="AA370" s="15"/>
      <c r="AB370" s="15"/>
      <c r="AC370" s="15"/>
      <c r="AD370" s="15"/>
      <c r="AE370" s="15"/>
      <c r="AT370" s="298" t="s">
        <v>163</v>
      </c>
      <c r="AU370" s="298" t="s">
        <v>85</v>
      </c>
      <c r="AV370" s="15" t="s">
        <v>83</v>
      </c>
      <c r="AW370" s="15" t="s">
        <v>5</v>
      </c>
      <c r="AX370" s="15" t="s">
        <v>75</v>
      </c>
      <c r="AY370" s="298" t="s">
        <v>156</v>
      </c>
    </row>
    <row r="371" s="12" customFormat="1">
      <c r="A371" s="12"/>
      <c r="B371" s="239"/>
      <c r="C371" s="240"/>
      <c r="D371" s="241" t="s">
        <v>163</v>
      </c>
      <c r="E371" s="242" t="s">
        <v>1</v>
      </c>
      <c r="F371" s="243" t="s">
        <v>1013</v>
      </c>
      <c r="G371" s="240"/>
      <c r="H371" s="244">
        <v>12.526</v>
      </c>
      <c r="I371" s="245"/>
      <c r="J371" s="245"/>
      <c r="K371" s="240"/>
      <c r="L371" s="240"/>
      <c r="M371" s="246"/>
      <c r="N371" s="247"/>
      <c r="O371" s="248"/>
      <c r="P371" s="248"/>
      <c r="Q371" s="248"/>
      <c r="R371" s="248"/>
      <c r="S371" s="248"/>
      <c r="T371" s="248"/>
      <c r="U371" s="248"/>
      <c r="V371" s="248"/>
      <c r="W371" s="248"/>
      <c r="X371" s="249"/>
      <c r="Y371" s="12"/>
      <c r="Z371" s="12"/>
      <c r="AA371" s="12"/>
      <c r="AB371" s="12"/>
      <c r="AC371" s="12"/>
      <c r="AD371" s="12"/>
      <c r="AE371" s="12"/>
      <c r="AT371" s="250" t="s">
        <v>163</v>
      </c>
      <c r="AU371" s="250" t="s">
        <v>85</v>
      </c>
      <c r="AV371" s="12" t="s">
        <v>85</v>
      </c>
      <c r="AW371" s="12" t="s">
        <v>5</v>
      </c>
      <c r="AX371" s="12" t="s">
        <v>75</v>
      </c>
      <c r="AY371" s="250" t="s">
        <v>156</v>
      </c>
    </row>
    <row r="372" s="12" customFormat="1">
      <c r="A372" s="12"/>
      <c r="B372" s="239"/>
      <c r="C372" s="240"/>
      <c r="D372" s="241" t="s">
        <v>163</v>
      </c>
      <c r="E372" s="242" t="s">
        <v>1</v>
      </c>
      <c r="F372" s="243" t="s">
        <v>1014</v>
      </c>
      <c r="G372" s="240"/>
      <c r="H372" s="244">
        <v>9.8859999999999992</v>
      </c>
      <c r="I372" s="245"/>
      <c r="J372" s="245"/>
      <c r="K372" s="240"/>
      <c r="L372" s="240"/>
      <c r="M372" s="246"/>
      <c r="N372" s="247"/>
      <c r="O372" s="248"/>
      <c r="P372" s="248"/>
      <c r="Q372" s="248"/>
      <c r="R372" s="248"/>
      <c r="S372" s="248"/>
      <c r="T372" s="248"/>
      <c r="U372" s="248"/>
      <c r="V372" s="248"/>
      <c r="W372" s="248"/>
      <c r="X372" s="249"/>
      <c r="Y372" s="12"/>
      <c r="Z372" s="12"/>
      <c r="AA372" s="12"/>
      <c r="AB372" s="12"/>
      <c r="AC372" s="12"/>
      <c r="AD372" s="12"/>
      <c r="AE372" s="12"/>
      <c r="AT372" s="250" t="s">
        <v>163</v>
      </c>
      <c r="AU372" s="250" t="s">
        <v>85</v>
      </c>
      <c r="AV372" s="12" t="s">
        <v>85</v>
      </c>
      <c r="AW372" s="12" t="s">
        <v>5</v>
      </c>
      <c r="AX372" s="12" t="s">
        <v>75</v>
      </c>
      <c r="AY372" s="250" t="s">
        <v>156</v>
      </c>
    </row>
    <row r="373" s="12" customFormat="1">
      <c r="A373" s="12"/>
      <c r="B373" s="239"/>
      <c r="C373" s="240"/>
      <c r="D373" s="241" t="s">
        <v>163</v>
      </c>
      <c r="E373" s="242" t="s">
        <v>1</v>
      </c>
      <c r="F373" s="243" t="s">
        <v>1015</v>
      </c>
      <c r="G373" s="240"/>
      <c r="H373" s="244">
        <v>9.2739999999999991</v>
      </c>
      <c r="I373" s="245"/>
      <c r="J373" s="245"/>
      <c r="K373" s="240"/>
      <c r="L373" s="240"/>
      <c r="M373" s="246"/>
      <c r="N373" s="247"/>
      <c r="O373" s="248"/>
      <c r="P373" s="248"/>
      <c r="Q373" s="248"/>
      <c r="R373" s="248"/>
      <c r="S373" s="248"/>
      <c r="T373" s="248"/>
      <c r="U373" s="248"/>
      <c r="V373" s="248"/>
      <c r="W373" s="248"/>
      <c r="X373" s="249"/>
      <c r="Y373" s="12"/>
      <c r="Z373" s="12"/>
      <c r="AA373" s="12"/>
      <c r="AB373" s="12"/>
      <c r="AC373" s="12"/>
      <c r="AD373" s="12"/>
      <c r="AE373" s="12"/>
      <c r="AT373" s="250" t="s">
        <v>163</v>
      </c>
      <c r="AU373" s="250" t="s">
        <v>85</v>
      </c>
      <c r="AV373" s="12" t="s">
        <v>85</v>
      </c>
      <c r="AW373" s="12" t="s">
        <v>5</v>
      </c>
      <c r="AX373" s="12" t="s">
        <v>75</v>
      </c>
      <c r="AY373" s="250" t="s">
        <v>156</v>
      </c>
    </row>
    <row r="374" s="12" customFormat="1">
      <c r="A374" s="12"/>
      <c r="B374" s="239"/>
      <c r="C374" s="240"/>
      <c r="D374" s="241" t="s">
        <v>163</v>
      </c>
      <c r="E374" s="242" t="s">
        <v>1</v>
      </c>
      <c r="F374" s="243" t="s">
        <v>1016</v>
      </c>
      <c r="G374" s="240"/>
      <c r="H374" s="244">
        <v>5.7089999999999996</v>
      </c>
      <c r="I374" s="245"/>
      <c r="J374" s="245"/>
      <c r="K374" s="240"/>
      <c r="L374" s="240"/>
      <c r="M374" s="246"/>
      <c r="N374" s="247"/>
      <c r="O374" s="248"/>
      <c r="P374" s="248"/>
      <c r="Q374" s="248"/>
      <c r="R374" s="248"/>
      <c r="S374" s="248"/>
      <c r="T374" s="248"/>
      <c r="U374" s="248"/>
      <c r="V374" s="248"/>
      <c r="W374" s="248"/>
      <c r="X374" s="249"/>
      <c r="Y374" s="12"/>
      <c r="Z374" s="12"/>
      <c r="AA374" s="12"/>
      <c r="AB374" s="12"/>
      <c r="AC374" s="12"/>
      <c r="AD374" s="12"/>
      <c r="AE374" s="12"/>
      <c r="AT374" s="250" t="s">
        <v>163</v>
      </c>
      <c r="AU374" s="250" t="s">
        <v>85</v>
      </c>
      <c r="AV374" s="12" t="s">
        <v>85</v>
      </c>
      <c r="AW374" s="12" t="s">
        <v>5</v>
      </c>
      <c r="AX374" s="12" t="s">
        <v>75</v>
      </c>
      <c r="AY374" s="250" t="s">
        <v>156</v>
      </c>
    </row>
    <row r="375" s="12" customFormat="1">
      <c r="A375" s="12"/>
      <c r="B375" s="239"/>
      <c r="C375" s="240"/>
      <c r="D375" s="241" t="s">
        <v>163</v>
      </c>
      <c r="E375" s="242" t="s">
        <v>1</v>
      </c>
      <c r="F375" s="243" t="s">
        <v>1017</v>
      </c>
      <c r="G375" s="240"/>
      <c r="H375" s="244">
        <v>7.9009999999999998</v>
      </c>
      <c r="I375" s="245"/>
      <c r="J375" s="245"/>
      <c r="K375" s="240"/>
      <c r="L375" s="240"/>
      <c r="M375" s="246"/>
      <c r="N375" s="247"/>
      <c r="O375" s="248"/>
      <c r="P375" s="248"/>
      <c r="Q375" s="248"/>
      <c r="R375" s="248"/>
      <c r="S375" s="248"/>
      <c r="T375" s="248"/>
      <c r="U375" s="248"/>
      <c r="V375" s="248"/>
      <c r="W375" s="248"/>
      <c r="X375" s="249"/>
      <c r="Y375" s="12"/>
      <c r="Z375" s="12"/>
      <c r="AA375" s="12"/>
      <c r="AB375" s="12"/>
      <c r="AC375" s="12"/>
      <c r="AD375" s="12"/>
      <c r="AE375" s="12"/>
      <c r="AT375" s="250" t="s">
        <v>163</v>
      </c>
      <c r="AU375" s="250" t="s">
        <v>85</v>
      </c>
      <c r="AV375" s="12" t="s">
        <v>85</v>
      </c>
      <c r="AW375" s="12" t="s">
        <v>5</v>
      </c>
      <c r="AX375" s="12" t="s">
        <v>75</v>
      </c>
      <c r="AY375" s="250" t="s">
        <v>156</v>
      </c>
    </row>
    <row r="376" s="12" customFormat="1">
      <c r="A376" s="12"/>
      <c r="B376" s="239"/>
      <c r="C376" s="240"/>
      <c r="D376" s="241" t="s">
        <v>163</v>
      </c>
      <c r="E376" s="242" t="s">
        <v>1</v>
      </c>
      <c r="F376" s="243" t="s">
        <v>1018</v>
      </c>
      <c r="G376" s="240"/>
      <c r="H376" s="244">
        <v>13.837999999999999</v>
      </c>
      <c r="I376" s="245"/>
      <c r="J376" s="245"/>
      <c r="K376" s="240"/>
      <c r="L376" s="240"/>
      <c r="M376" s="246"/>
      <c r="N376" s="247"/>
      <c r="O376" s="248"/>
      <c r="P376" s="248"/>
      <c r="Q376" s="248"/>
      <c r="R376" s="248"/>
      <c r="S376" s="248"/>
      <c r="T376" s="248"/>
      <c r="U376" s="248"/>
      <c r="V376" s="248"/>
      <c r="W376" s="248"/>
      <c r="X376" s="249"/>
      <c r="Y376" s="12"/>
      <c r="Z376" s="12"/>
      <c r="AA376" s="12"/>
      <c r="AB376" s="12"/>
      <c r="AC376" s="12"/>
      <c r="AD376" s="12"/>
      <c r="AE376" s="12"/>
      <c r="AT376" s="250" t="s">
        <v>163</v>
      </c>
      <c r="AU376" s="250" t="s">
        <v>85</v>
      </c>
      <c r="AV376" s="12" t="s">
        <v>85</v>
      </c>
      <c r="AW376" s="12" t="s">
        <v>5</v>
      </c>
      <c r="AX376" s="12" t="s">
        <v>75</v>
      </c>
      <c r="AY376" s="250" t="s">
        <v>156</v>
      </c>
    </row>
    <row r="377" s="15" customFormat="1">
      <c r="A377" s="15"/>
      <c r="B377" s="289"/>
      <c r="C377" s="290"/>
      <c r="D377" s="241" t="s">
        <v>163</v>
      </c>
      <c r="E377" s="291" t="s">
        <v>1</v>
      </c>
      <c r="F377" s="292" t="s">
        <v>867</v>
      </c>
      <c r="G377" s="290"/>
      <c r="H377" s="291" t="s">
        <v>1</v>
      </c>
      <c r="I377" s="293"/>
      <c r="J377" s="293"/>
      <c r="K377" s="290"/>
      <c r="L377" s="290"/>
      <c r="M377" s="294"/>
      <c r="N377" s="295"/>
      <c r="O377" s="296"/>
      <c r="P377" s="296"/>
      <c r="Q377" s="296"/>
      <c r="R377" s="296"/>
      <c r="S377" s="296"/>
      <c r="T377" s="296"/>
      <c r="U377" s="296"/>
      <c r="V377" s="296"/>
      <c r="W377" s="296"/>
      <c r="X377" s="297"/>
      <c r="Y377" s="15"/>
      <c r="Z377" s="15"/>
      <c r="AA377" s="15"/>
      <c r="AB377" s="15"/>
      <c r="AC377" s="15"/>
      <c r="AD377" s="15"/>
      <c r="AE377" s="15"/>
      <c r="AT377" s="298" t="s">
        <v>163</v>
      </c>
      <c r="AU377" s="298" t="s">
        <v>85</v>
      </c>
      <c r="AV377" s="15" t="s">
        <v>83</v>
      </c>
      <c r="AW377" s="15" t="s">
        <v>5</v>
      </c>
      <c r="AX377" s="15" t="s">
        <v>75</v>
      </c>
      <c r="AY377" s="298" t="s">
        <v>156</v>
      </c>
    </row>
    <row r="378" s="12" customFormat="1">
      <c r="A378" s="12"/>
      <c r="B378" s="239"/>
      <c r="C378" s="240"/>
      <c r="D378" s="241" t="s">
        <v>163</v>
      </c>
      <c r="E378" s="242" t="s">
        <v>1</v>
      </c>
      <c r="F378" s="243" t="s">
        <v>1019</v>
      </c>
      <c r="G378" s="240"/>
      <c r="H378" s="244">
        <v>6.6210000000000004</v>
      </c>
      <c r="I378" s="245"/>
      <c r="J378" s="245"/>
      <c r="K378" s="240"/>
      <c r="L378" s="240"/>
      <c r="M378" s="246"/>
      <c r="N378" s="247"/>
      <c r="O378" s="248"/>
      <c r="P378" s="248"/>
      <c r="Q378" s="248"/>
      <c r="R378" s="248"/>
      <c r="S378" s="248"/>
      <c r="T378" s="248"/>
      <c r="U378" s="248"/>
      <c r="V378" s="248"/>
      <c r="W378" s="248"/>
      <c r="X378" s="249"/>
      <c r="Y378" s="12"/>
      <c r="Z378" s="12"/>
      <c r="AA378" s="12"/>
      <c r="AB378" s="12"/>
      <c r="AC378" s="12"/>
      <c r="AD378" s="12"/>
      <c r="AE378" s="12"/>
      <c r="AT378" s="250" t="s">
        <v>163</v>
      </c>
      <c r="AU378" s="250" t="s">
        <v>85</v>
      </c>
      <c r="AV378" s="12" t="s">
        <v>85</v>
      </c>
      <c r="AW378" s="12" t="s">
        <v>5</v>
      </c>
      <c r="AX378" s="12" t="s">
        <v>75</v>
      </c>
      <c r="AY378" s="250" t="s">
        <v>156</v>
      </c>
    </row>
    <row r="379" s="12" customFormat="1">
      <c r="A379" s="12"/>
      <c r="B379" s="239"/>
      <c r="C379" s="240"/>
      <c r="D379" s="241" t="s">
        <v>163</v>
      </c>
      <c r="E379" s="242" t="s">
        <v>1</v>
      </c>
      <c r="F379" s="243" t="s">
        <v>1020</v>
      </c>
      <c r="G379" s="240"/>
      <c r="H379" s="244">
        <v>7.7629999999999999</v>
      </c>
      <c r="I379" s="245"/>
      <c r="J379" s="245"/>
      <c r="K379" s="240"/>
      <c r="L379" s="240"/>
      <c r="M379" s="246"/>
      <c r="N379" s="247"/>
      <c r="O379" s="248"/>
      <c r="P379" s="248"/>
      <c r="Q379" s="248"/>
      <c r="R379" s="248"/>
      <c r="S379" s="248"/>
      <c r="T379" s="248"/>
      <c r="U379" s="248"/>
      <c r="V379" s="248"/>
      <c r="W379" s="248"/>
      <c r="X379" s="249"/>
      <c r="Y379" s="12"/>
      <c r="Z379" s="12"/>
      <c r="AA379" s="12"/>
      <c r="AB379" s="12"/>
      <c r="AC379" s="12"/>
      <c r="AD379" s="12"/>
      <c r="AE379" s="12"/>
      <c r="AT379" s="250" t="s">
        <v>163</v>
      </c>
      <c r="AU379" s="250" t="s">
        <v>85</v>
      </c>
      <c r="AV379" s="12" t="s">
        <v>85</v>
      </c>
      <c r="AW379" s="12" t="s">
        <v>5</v>
      </c>
      <c r="AX379" s="12" t="s">
        <v>75</v>
      </c>
      <c r="AY379" s="250" t="s">
        <v>156</v>
      </c>
    </row>
    <row r="380" s="12" customFormat="1">
      <c r="A380" s="12"/>
      <c r="B380" s="239"/>
      <c r="C380" s="240"/>
      <c r="D380" s="241" t="s">
        <v>163</v>
      </c>
      <c r="E380" s="242" t="s">
        <v>1</v>
      </c>
      <c r="F380" s="243" t="s">
        <v>1021</v>
      </c>
      <c r="G380" s="240"/>
      <c r="H380" s="244">
        <v>4.3330000000000002</v>
      </c>
      <c r="I380" s="245"/>
      <c r="J380" s="245"/>
      <c r="K380" s="240"/>
      <c r="L380" s="240"/>
      <c r="M380" s="246"/>
      <c r="N380" s="247"/>
      <c r="O380" s="248"/>
      <c r="P380" s="248"/>
      <c r="Q380" s="248"/>
      <c r="R380" s="248"/>
      <c r="S380" s="248"/>
      <c r="T380" s="248"/>
      <c r="U380" s="248"/>
      <c r="V380" s="248"/>
      <c r="W380" s="248"/>
      <c r="X380" s="249"/>
      <c r="Y380" s="12"/>
      <c r="Z380" s="12"/>
      <c r="AA380" s="12"/>
      <c r="AB380" s="12"/>
      <c r="AC380" s="12"/>
      <c r="AD380" s="12"/>
      <c r="AE380" s="12"/>
      <c r="AT380" s="250" t="s">
        <v>163</v>
      </c>
      <c r="AU380" s="250" t="s">
        <v>85</v>
      </c>
      <c r="AV380" s="12" t="s">
        <v>85</v>
      </c>
      <c r="AW380" s="12" t="s">
        <v>5</v>
      </c>
      <c r="AX380" s="12" t="s">
        <v>75</v>
      </c>
      <c r="AY380" s="250" t="s">
        <v>156</v>
      </c>
    </row>
    <row r="381" s="12" customFormat="1">
      <c r="A381" s="12"/>
      <c r="B381" s="239"/>
      <c r="C381" s="240"/>
      <c r="D381" s="241" t="s">
        <v>163</v>
      </c>
      <c r="E381" s="242" t="s">
        <v>1</v>
      </c>
      <c r="F381" s="243" t="s">
        <v>1022</v>
      </c>
      <c r="G381" s="240"/>
      <c r="H381" s="244">
        <v>9.9000000000000004</v>
      </c>
      <c r="I381" s="245"/>
      <c r="J381" s="245"/>
      <c r="K381" s="240"/>
      <c r="L381" s="240"/>
      <c r="M381" s="246"/>
      <c r="N381" s="247"/>
      <c r="O381" s="248"/>
      <c r="P381" s="248"/>
      <c r="Q381" s="248"/>
      <c r="R381" s="248"/>
      <c r="S381" s="248"/>
      <c r="T381" s="248"/>
      <c r="U381" s="248"/>
      <c r="V381" s="248"/>
      <c r="W381" s="248"/>
      <c r="X381" s="249"/>
      <c r="Y381" s="12"/>
      <c r="Z381" s="12"/>
      <c r="AA381" s="12"/>
      <c r="AB381" s="12"/>
      <c r="AC381" s="12"/>
      <c r="AD381" s="12"/>
      <c r="AE381" s="12"/>
      <c r="AT381" s="250" t="s">
        <v>163</v>
      </c>
      <c r="AU381" s="250" t="s">
        <v>85</v>
      </c>
      <c r="AV381" s="12" t="s">
        <v>85</v>
      </c>
      <c r="AW381" s="12" t="s">
        <v>5</v>
      </c>
      <c r="AX381" s="12" t="s">
        <v>75</v>
      </c>
      <c r="AY381" s="250" t="s">
        <v>156</v>
      </c>
    </row>
    <row r="382" s="15" customFormat="1">
      <c r="A382" s="15"/>
      <c r="B382" s="289"/>
      <c r="C382" s="290"/>
      <c r="D382" s="241" t="s">
        <v>163</v>
      </c>
      <c r="E382" s="291" t="s">
        <v>1</v>
      </c>
      <c r="F382" s="292" t="s">
        <v>870</v>
      </c>
      <c r="G382" s="290"/>
      <c r="H382" s="291" t="s">
        <v>1</v>
      </c>
      <c r="I382" s="293"/>
      <c r="J382" s="293"/>
      <c r="K382" s="290"/>
      <c r="L382" s="290"/>
      <c r="M382" s="294"/>
      <c r="N382" s="295"/>
      <c r="O382" s="296"/>
      <c r="P382" s="296"/>
      <c r="Q382" s="296"/>
      <c r="R382" s="296"/>
      <c r="S382" s="296"/>
      <c r="T382" s="296"/>
      <c r="U382" s="296"/>
      <c r="V382" s="296"/>
      <c r="W382" s="296"/>
      <c r="X382" s="297"/>
      <c r="Y382" s="15"/>
      <c r="Z382" s="15"/>
      <c r="AA382" s="15"/>
      <c r="AB382" s="15"/>
      <c r="AC382" s="15"/>
      <c r="AD382" s="15"/>
      <c r="AE382" s="15"/>
      <c r="AT382" s="298" t="s">
        <v>163</v>
      </c>
      <c r="AU382" s="298" t="s">
        <v>85</v>
      </c>
      <c r="AV382" s="15" t="s">
        <v>83</v>
      </c>
      <c r="AW382" s="15" t="s">
        <v>5</v>
      </c>
      <c r="AX382" s="15" t="s">
        <v>75</v>
      </c>
      <c r="AY382" s="298" t="s">
        <v>156</v>
      </c>
    </row>
    <row r="383" s="12" customFormat="1">
      <c r="A383" s="12"/>
      <c r="B383" s="239"/>
      <c r="C383" s="240"/>
      <c r="D383" s="241" t="s">
        <v>163</v>
      </c>
      <c r="E383" s="242" t="s">
        <v>1</v>
      </c>
      <c r="F383" s="243" t="s">
        <v>1023</v>
      </c>
      <c r="G383" s="240"/>
      <c r="H383" s="244">
        <v>3.8180000000000001</v>
      </c>
      <c r="I383" s="245"/>
      <c r="J383" s="245"/>
      <c r="K383" s="240"/>
      <c r="L383" s="240"/>
      <c r="M383" s="246"/>
      <c r="N383" s="247"/>
      <c r="O383" s="248"/>
      <c r="P383" s="248"/>
      <c r="Q383" s="248"/>
      <c r="R383" s="248"/>
      <c r="S383" s="248"/>
      <c r="T383" s="248"/>
      <c r="U383" s="248"/>
      <c r="V383" s="248"/>
      <c r="W383" s="248"/>
      <c r="X383" s="249"/>
      <c r="Y383" s="12"/>
      <c r="Z383" s="12"/>
      <c r="AA383" s="12"/>
      <c r="AB383" s="12"/>
      <c r="AC383" s="12"/>
      <c r="AD383" s="12"/>
      <c r="AE383" s="12"/>
      <c r="AT383" s="250" t="s">
        <v>163</v>
      </c>
      <c r="AU383" s="250" t="s">
        <v>85</v>
      </c>
      <c r="AV383" s="12" t="s">
        <v>85</v>
      </c>
      <c r="AW383" s="12" t="s">
        <v>5</v>
      </c>
      <c r="AX383" s="12" t="s">
        <v>75</v>
      </c>
      <c r="AY383" s="250" t="s">
        <v>156</v>
      </c>
    </row>
    <row r="384" s="12" customFormat="1">
      <c r="A384" s="12"/>
      <c r="B384" s="239"/>
      <c r="C384" s="240"/>
      <c r="D384" s="241" t="s">
        <v>163</v>
      </c>
      <c r="E384" s="242" t="s">
        <v>1</v>
      </c>
      <c r="F384" s="243" t="s">
        <v>1024</v>
      </c>
      <c r="G384" s="240"/>
      <c r="H384" s="244">
        <v>6.5300000000000002</v>
      </c>
      <c r="I384" s="245"/>
      <c r="J384" s="245"/>
      <c r="K384" s="240"/>
      <c r="L384" s="240"/>
      <c r="M384" s="246"/>
      <c r="N384" s="247"/>
      <c r="O384" s="248"/>
      <c r="P384" s="248"/>
      <c r="Q384" s="248"/>
      <c r="R384" s="248"/>
      <c r="S384" s="248"/>
      <c r="T384" s="248"/>
      <c r="U384" s="248"/>
      <c r="V384" s="248"/>
      <c r="W384" s="248"/>
      <c r="X384" s="249"/>
      <c r="Y384" s="12"/>
      <c r="Z384" s="12"/>
      <c r="AA384" s="12"/>
      <c r="AB384" s="12"/>
      <c r="AC384" s="12"/>
      <c r="AD384" s="12"/>
      <c r="AE384" s="12"/>
      <c r="AT384" s="250" t="s">
        <v>163</v>
      </c>
      <c r="AU384" s="250" t="s">
        <v>85</v>
      </c>
      <c r="AV384" s="12" t="s">
        <v>85</v>
      </c>
      <c r="AW384" s="12" t="s">
        <v>5</v>
      </c>
      <c r="AX384" s="12" t="s">
        <v>75</v>
      </c>
      <c r="AY384" s="250" t="s">
        <v>156</v>
      </c>
    </row>
    <row r="385" s="12" customFormat="1">
      <c r="A385" s="12"/>
      <c r="B385" s="239"/>
      <c r="C385" s="240"/>
      <c r="D385" s="241" t="s">
        <v>163</v>
      </c>
      <c r="E385" s="242" t="s">
        <v>1</v>
      </c>
      <c r="F385" s="243" t="s">
        <v>1025</v>
      </c>
      <c r="G385" s="240"/>
      <c r="H385" s="244">
        <v>4.3280000000000003</v>
      </c>
      <c r="I385" s="245"/>
      <c r="J385" s="245"/>
      <c r="K385" s="240"/>
      <c r="L385" s="240"/>
      <c r="M385" s="246"/>
      <c r="N385" s="247"/>
      <c r="O385" s="248"/>
      <c r="P385" s="248"/>
      <c r="Q385" s="248"/>
      <c r="R385" s="248"/>
      <c r="S385" s="248"/>
      <c r="T385" s="248"/>
      <c r="U385" s="248"/>
      <c r="V385" s="248"/>
      <c r="W385" s="248"/>
      <c r="X385" s="249"/>
      <c r="Y385" s="12"/>
      <c r="Z385" s="12"/>
      <c r="AA385" s="12"/>
      <c r="AB385" s="12"/>
      <c r="AC385" s="12"/>
      <c r="AD385" s="12"/>
      <c r="AE385" s="12"/>
      <c r="AT385" s="250" t="s">
        <v>163</v>
      </c>
      <c r="AU385" s="250" t="s">
        <v>85</v>
      </c>
      <c r="AV385" s="12" t="s">
        <v>85</v>
      </c>
      <c r="AW385" s="12" t="s">
        <v>5</v>
      </c>
      <c r="AX385" s="12" t="s">
        <v>75</v>
      </c>
      <c r="AY385" s="250" t="s">
        <v>156</v>
      </c>
    </row>
    <row r="386" s="15" customFormat="1">
      <c r="A386" s="15"/>
      <c r="B386" s="289"/>
      <c r="C386" s="290"/>
      <c r="D386" s="241" t="s">
        <v>163</v>
      </c>
      <c r="E386" s="291" t="s">
        <v>1</v>
      </c>
      <c r="F386" s="292" t="s">
        <v>873</v>
      </c>
      <c r="G386" s="290"/>
      <c r="H386" s="291" t="s">
        <v>1</v>
      </c>
      <c r="I386" s="293"/>
      <c r="J386" s="293"/>
      <c r="K386" s="290"/>
      <c r="L386" s="290"/>
      <c r="M386" s="294"/>
      <c r="N386" s="295"/>
      <c r="O386" s="296"/>
      <c r="P386" s="296"/>
      <c r="Q386" s="296"/>
      <c r="R386" s="296"/>
      <c r="S386" s="296"/>
      <c r="T386" s="296"/>
      <c r="U386" s="296"/>
      <c r="V386" s="296"/>
      <c r="W386" s="296"/>
      <c r="X386" s="297"/>
      <c r="Y386" s="15"/>
      <c r="Z386" s="15"/>
      <c r="AA386" s="15"/>
      <c r="AB386" s="15"/>
      <c r="AC386" s="15"/>
      <c r="AD386" s="15"/>
      <c r="AE386" s="15"/>
      <c r="AT386" s="298" t="s">
        <v>163</v>
      </c>
      <c r="AU386" s="298" t="s">
        <v>85</v>
      </c>
      <c r="AV386" s="15" t="s">
        <v>83</v>
      </c>
      <c r="AW386" s="15" t="s">
        <v>5</v>
      </c>
      <c r="AX386" s="15" t="s">
        <v>75</v>
      </c>
      <c r="AY386" s="298" t="s">
        <v>156</v>
      </c>
    </row>
    <row r="387" s="12" customFormat="1">
      <c r="A387" s="12"/>
      <c r="B387" s="239"/>
      <c r="C387" s="240"/>
      <c r="D387" s="241" t="s">
        <v>163</v>
      </c>
      <c r="E387" s="242" t="s">
        <v>1</v>
      </c>
      <c r="F387" s="243" t="s">
        <v>1026</v>
      </c>
      <c r="G387" s="240"/>
      <c r="H387" s="244">
        <v>10.616</v>
      </c>
      <c r="I387" s="245"/>
      <c r="J387" s="245"/>
      <c r="K387" s="240"/>
      <c r="L387" s="240"/>
      <c r="M387" s="246"/>
      <c r="N387" s="247"/>
      <c r="O387" s="248"/>
      <c r="P387" s="248"/>
      <c r="Q387" s="248"/>
      <c r="R387" s="248"/>
      <c r="S387" s="248"/>
      <c r="T387" s="248"/>
      <c r="U387" s="248"/>
      <c r="V387" s="248"/>
      <c r="W387" s="248"/>
      <c r="X387" s="249"/>
      <c r="Y387" s="12"/>
      <c r="Z387" s="12"/>
      <c r="AA387" s="12"/>
      <c r="AB387" s="12"/>
      <c r="AC387" s="12"/>
      <c r="AD387" s="12"/>
      <c r="AE387" s="12"/>
      <c r="AT387" s="250" t="s">
        <v>163</v>
      </c>
      <c r="AU387" s="250" t="s">
        <v>85</v>
      </c>
      <c r="AV387" s="12" t="s">
        <v>85</v>
      </c>
      <c r="AW387" s="12" t="s">
        <v>5</v>
      </c>
      <c r="AX387" s="12" t="s">
        <v>75</v>
      </c>
      <c r="AY387" s="250" t="s">
        <v>156</v>
      </c>
    </row>
    <row r="388" s="15" customFormat="1">
      <c r="A388" s="15"/>
      <c r="B388" s="289"/>
      <c r="C388" s="290"/>
      <c r="D388" s="241" t="s">
        <v>163</v>
      </c>
      <c r="E388" s="291" t="s">
        <v>1</v>
      </c>
      <c r="F388" s="292" t="s">
        <v>875</v>
      </c>
      <c r="G388" s="290"/>
      <c r="H388" s="291" t="s">
        <v>1</v>
      </c>
      <c r="I388" s="293"/>
      <c r="J388" s="293"/>
      <c r="K388" s="290"/>
      <c r="L388" s="290"/>
      <c r="M388" s="294"/>
      <c r="N388" s="295"/>
      <c r="O388" s="296"/>
      <c r="P388" s="296"/>
      <c r="Q388" s="296"/>
      <c r="R388" s="296"/>
      <c r="S388" s="296"/>
      <c r="T388" s="296"/>
      <c r="U388" s="296"/>
      <c r="V388" s="296"/>
      <c r="W388" s="296"/>
      <c r="X388" s="297"/>
      <c r="Y388" s="15"/>
      <c r="Z388" s="15"/>
      <c r="AA388" s="15"/>
      <c r="AB388" s="15"/>
      <c r="AC388" s="15"/>
      <c r="AD388" s="15"/>
      <c r="AE388" s="15"/>
      <c r="AT388" s="298" t="s">
        <v>163</v>
      </c>
      <c r="AU388" s="298" t="s">
        <v>85</v>
      </c>
      <c r="AV388" s="15" t="s">
        <v>83</v>
      </c>
      <c r="AW388" s="15" t="s">
        <v>5</v>
      </c>
      <c r="AX388" s="15" t="s">
        <v>75</v>
      </c>
      <c r="AY388" s="298" t="s">
        <v>156</v>
      </c>
    </row>
    <row r="389" s="12" customFormat="1">
      <c r="A389" s="12"/>
      <c r="B389" s="239"/>
      <c r="C389" s="240"/>
      <c r="D389" s="241" t="s">
        <v>163</v>
      </c>
      <c r="E389" s="242" t="s">
        <v>1</v>
      </c>
      <c r="F389" s="243" t="s">
        <v>1027</v>
      </c>
      <c r="G389" s="240"/>
      <c r="H389" s="244">
        <v>18.120000000000001</v>
      </c>
      <c r="I389" s="245"/>
      <c r="J389" s="245"/>
      <c r="K389" s="240"/>
      <c r="L389" s="240"/>
      <c r="M389" s="246"/>
      <c r="N389" s="247"/>
      <c r="O389" s="248"/>
      <c r="P389" s="248"/>
      <c r="Q389" s="248"/>
      <c r="R389" s="248"/>
      <c r="S389" s="248"/>
      <c r="T389" s="248"/>
      <c r="U389" s="248"/>
      <c r="V389" s="248"/>
      <c r="W389" s="248"/>
      <c r="X389" s="249"/>
      <c r="Y389" s="12"/>
      <c r="Z389" s="12"/>
      <c r="AA389" s="12"/>
      <c r="AB389" s="12"/>
      <c r="AC389" s="12"/>
      <c r="AD389" s="12"/>
      <c r="AE389" s="12"/>
      <c r="AT389" s="250" t="s">
        <v>163</v>
      </c>
      <c r="AU389" s="250" t="s">
        <v>85</v>
      </c>
      <c r="AV389" s="12" t="s">
        <v>85</v>
      </c>
      <c r="AW389" s="12" t="s">
        <v>5</v>
      </c>
      <c r="AX389" s="12" t="s">
        <v>75</v>
      </c>
      <c r="AY389" s="250" t="s">
        <v>156</v>
      </c>
    </row>
    <row r="390" s="15" customFormat="1">
      <c r="A390" s="15"/>
      <c r="B390" s="289"/>
      <c r="C390" s="290"/>
      <c r="D390" s="241" t="s">
        <v>163</v>
      </c>
      <c r="E390" s="291" t="s">
        <v>1</v>
      </c>
      <c r="F390" s="292" t="s">
        <v>877</v>
      </c>
      <c r="G390" s="290"/>
      <c r="H390" s="291" t="s">
        <v>1</v>
      </c>
      <c r="I390" s="293"/>
      <c r="J390" s="293"/>
      <c r="K390" s="290"/>
      <c r="L390" s="290"/>
      <c r="M390" s="294"/>
      <c r="N390" s="295"/>
      <c r="O390" s="296"/>
      <c r="P390" s="296"/>
      <c r="Q390" s="296"/>
      <c r="R390" s="296"/>
      <c r="S390" s="296"/>
      <c r="T390" s="296"/>
      <c r="U390" s="296"/>
      <c r="V390" s="296"/>
      <c r="W390" s="296"/>
      <c r="X390" s="297"/>
      <c r="Y390" s="15"/>
      <c r="Z390" s="15"/>
      <c r="AA390" s="15"/>
      <c r="AB390" s="15"/>
      <c r="AC390" s="15"/>
      <c r="AD390" s="15"/>
      <c r="AE390" s="15"/>
      <c r="AT390" s="298" t="s">
        <v>163</v>
      </c>
      <c r="AU390" s="298" t="s">
        <v>85</v>
      </c>
      <c r="AV390" s="15" t="s">
        <v>83</v>
      </c>
      <c r="AW390" s="15" t="s">
        <v>5</v>
      </c>
      <c r="AX390" s="15" t="s">
        <v>75</v>
      </c>
      <c r="AY390" s="298" t="s">
        <v>156</v>
      </c>
    </row>
    <row r="391" s="12" customFormat="1">
      <c r="A391" s="12"/>
      <c r="B391" s="239"/>
      <c r="C391" s="240"/>
      <c r="D391" s="241" t="s">
        <v>163</v>
      </c>
      <c r="E391" s="242" t="s">
        <v>1</v>
      </c>
      <c r="F391" s="243" t="s">
        <v>1028</v>
      </c>
      <c r="G391" s="240"/>
      <c r="H391" s="244">
        <v>38.335000000000001</v>
      </c>
      <c r="I391" s="245"/>
      <c r="J391" s="245"/>
      <c r="K391" s="240"/>
      <c r="L391" s="240"/>
      <c r="M391" s="246"/>
      <c r="N391" s="247"/>
      <c r="O391" s="248"/>
      <c r="P391" s="248"/>
      <c r="Q391" s="248"/>
      <c r="R391" s="248"/>
      <c r="S391" s="248"/>
      <c r="T391" s="248"/>
      <c r="U391" s="248"/>
      <c r="V391" s="248"/>
      <c r="W391" s="248"/>
      <c r="X391" s="249"/>
      <c r="Y391" s="12"/>
      <c r="Z391" s="12"/>
      <c r="AA391" s="12"/>
      <c r="AB391" s="12"/>
      <c r="AC391" s="12"/>
      <c r="AD391" s="12"/>
      <c r="AE391" s="12"/>
      <c r="AT391" s="250" t="s">
        <v>163</v>
      </c>
      <c r="AU391" s="250" t="s">
        <v>85</v>
      </c>
      <c r="AV391" s="12" t="s">
        <v>85</v>
      </c>
      <c r="AW391" s="12" t="s">
        <v>5</v>
      </c>
      <c r="AX391" s="12" t="s">
        <v>75</v>
      </c>
      <c r="AY391" s="250" t="s">
        <v>156</v>
      </c>
    </row>
    <row r="392" s="14" customFormat="1">
      <c r="A392" s="14"/>
      <c r="B392" s="278"/>
      <c r="C392" s="279"/>
      <c r="D392" s="241" t="s">
        <v>163</v>
      </c>
      <c r="E392" s="280" t="s">
        <v>1</v>
      </c>
      <c r="F392" s="281" t="s">
        <v>741</v>
      </c>
      <c r="G392" s="279"/>
      <c r="H392" s="282">
        <v>169.49800000000002</v>
      </c>
      <c r="I392" s="283"/>
      <c r="J392" s="283"/>
      <c r="K392" s="279"/>
      <c r="L392" s="279"/>
      <c r="M392" s="284"/>
      <c r="N392" s="285"/>
      <c r="O392" s="286"/>
      <c r="P392" s="286"/>
      <c r="Q392" s="286"/>
      <c r="R392" s="286"/>
      <c r="S392" s="286"/>
      <c r="T392" s="286"/>
      <c r="U392" s="286"/>
      <c r="V392" s="286"/>
      <c r="W392" s="286"/>
      <c r="X392" s="287"/>
      <c r="Y392" s="14"/>
      <c r="Z392" s="14"/>
      <c r="AA392" s="14"/>
      <c r="AB392" s="14"/>
      <c r="AC392" s="14"/>
      <c r="AD392" s="14"/>
      <c r="AE392" s="14"/>
      <c r="AT392" s="288" t="s">
        <v>163</v>
      </c>
      <c r="AU392" s="288" t="s">
        <v>85</v>
      </c>
      <c r="AV392" s="14" t="s">
        <v>173</v>
      </c>
      <c r="AW392" s="14" t="s">
        <v>5</v>
      </c>
      <c r="AX392" s="14" t="s">
        <v>83</v>
      </c>
      <c r="AY392" s="288" t="s">
        <v>156</v>
      </c>
    </row>
    <row r="393" s="2" customFormat="1" ht="24.15" customHeight="1">
      <c r="A393" s="39"/>
      <c r="B393" s="40"/>
      <c r="C393" s="264" t="s">
        <v>422</v>
      </c>
      <c r="D393" s="264" t="s">
        <v>291</v>
      </c>
      <c r="E393" s="265" t="s">
        <v>1029</v>
      </c>
      <c r="F393" s="266" t="s">
        <v>1030</v>
      </c>
      <c r="G393" s="267" t="s">
        <v>274</v>
      </c>
      <c r="H393" s="268">
        <v>0.074999999999999997</v>
      </c>
      <c r="I393" s="269"/>
      <c r="J393" s="270"/>
      <c r="K393" s="271">
        <f>ROUND(P393*H393,2)</f>
        <v>0</v>
      </c>
      <c r="L393" s="266" t="s">
        <v>198</v>
      </c>
      <c r="M393" s="272"/>
      <c r="N393" s="273" t="s">
        <v>1</v>
      </c>
      <c r="O393" s="233" t="s">
        <v>38</v>
      </c>
      <c r="P393" s="234">
        <f>I393+J393</f>
        <v>0</v>
      </c>
      <c r="Q393" s="234">
        <f>ROUND(I393*H393,2)</f>
        <v>0</v>
      </c>
      <c r="R393" s="234">
        <f>ROUND(J393*H393,2)</f>
        <v>0</v>
      </c>
      <c r="S393" s="92"/>
      <c r="T393" s="235">
        <f>S393*H393</f>
        <v>0</v>
      </c>
      <c r="U393" s="235">
        <v>0</v>
      </c>
      <c r="V393" s="235">
        <f>U393*H393</f>
        <v>0</v>
      </c>
      <c r="W393" s="235">
        <v>0</v>
      </c>
      <c r="X393" s="236">
        <f>W393*H393</f>
        <v>0</v>
      </c>
      <c r="Y393" s="39"/>
      <c r="Z393" s="39"/>
      <c r="AA393" s="39"/>
      <c r="AB393" s="39"/>
      <c r="AC393" s="39"/>
      <c r="AD393" s="39"/>
      <c r="AE393" s="39"/>
      <c r="AR393" s="237" t="s">
        <v>371</v>
      </c>
      <c r="AT393" s="237" t="s">
        <v>291</v>
      </c>
      <c r="AU393" s="237" t="s">
        <v>85</v>
      </c>
      <c r="AY393" s="18" t="s">
        <v>156</v>
      </c>
      <c r="BE393" s="238">
        <f>IF(O393="základní",K393,0)</f>
        <v>0</v>
      </c>
      <c r="BF393" s="238">
        <f>IF(O393="snížená",K393,0)</f>
        <v>0</v>
      </c>
      <c r="BG393" s="238">
        <f>IF(O393="zákl. přenesená",K393,0)</f>
        <v>0</v>
      </c>
      <c r="BH393" s="238">
        <f>IF(O393="sníž. přenesená",K393,0)</f>
        <v>0</v>
      </c>
      <c r="BI393" s="238">
        <f>IF(O393="nulová",K393,0)</f>
        <v>0</v>
      </c>
      <c r="BJ393" s="18" t="s">
        <v>83</v>
      </c>
      <c r="BK393" s="238">
        <f>ROUND(P393*H393,2)</f>
        <v>0</v>
      </c>
      <c r="BL393" s="18" t="s">
        <v>643</v>
      </c>
      <c r="BM393" s="237" t="s">
        <v>1031</v>
      </c>
    </row>
    <row r="394" s="12" customFormat="1">
      <c r="A394" s="12"/>
      <c r="B394" s="239"/>
      <c r="C394" s="240"/>
      <c r="D394" s="241" t="s">
        <v>163</v>
      </c>
      <c r="E394" s="242" t="s">
        <v>1</v>
      </c>
      <c r="F394" s="243" t="s">
        <v>1032</v>
      </c>
      <c r="G394" s="240"/>
      <c r="H394" s="244">
        <v>0.074999999999999997</v>
      </c>
      <c r="I394" s="245"/>
      <c r="J394" s="245"/>
      <c r="K394" s="240"/>
      <c r="L394" s="240"/>
      <c r="M394" s="246"/>
      <c r="N394" s="247"/>
      <c r="O394" s="248"/>
      <c r="P394" s="248"/>
      <c r="Q394" s="248"/>
      <c r="R394" s="248"/>
      <c r="S394" s="248"/>
      <c r="T394" s="248"/>
      <c r="U394" s="248"/>
      <c r="V394" s="248"/>
      <c r="W394" s="248"/>
      <c r="X394" s="249"/>
      <c r="Y394" s="12"/>
      <c r="Z394" s="12"/>
      <c r="AA394" s="12"/>
      <c r="AB394" s="12"/>
      <c r="AC394" s="12"/>
      <c r="AD394" s="12"/>
      <c r="AE394" s="12"/>
      <c r="AT394" s="250" t="s">
        <v>163</v>
      </c>
      <c r="AU394" s="250" t="s">
        <v>85</v>
      </c>
      <c r="AV394" s="12" t="s">
        <v>85</v>
      </c>
      <c r="AW394" s="12" t="s">
        <v>5</v>
      </c>
      <c r="AX394" s="12" t="s">
        <v>75</v>
      </c>
      <c r="AY394" s="250" t="s">
        <v>156</v>
      </c>
    </row>
    <row r="395" s="14" customFormat="1">
      <c r="A395" s="14"/>
      <c r="B395" s="278"/>
      <c r="C395" s="279"/>
      <c r="D395" s="241" t="s">
        <v>163</v>
      </c>
      <c r="E395" s="280" t="s">
        <v>1</v>
      </c>
      <c r="F395" s="281" t="s">
        <v>741</v>
      </c>
      <c r="G395" s="279"/>
      <c r="H395" s="282">
        <v>0.074999999999999997</v>
      </c>
      <c r="I395" s="283"/>
      <c r="J395" s="283"/>
      <c r="K395" s="279"/>
      <c r="L395" s="279"/>
      <c r="M395" s="284"/>
      <c r="N395" s="285"/>
      <c r="O395" s="286"/>
      <c r="P395" s="286"/>
      <c r="Q395" s="286"/>
      <c r="R395" s="286"/>
      <c r="S395" s="286"/>
      <c r="T395" s="286"/>
      <c r="U395" s="286"/>
      <c r="V395" s="286"/>
      <c r="W395" s="286"/>
      <c r="X395" s="287"/>
      <c r="Y395" s="14"/>
      <c r="Z395" s="14"/>
      <c r="AA395" s="14"/>
      <c r="AB395" s="14"/>
      <c r="AC395" s="14"/>
      <c r="AD395" s="14"/>
      <c r="AE395" s="14"/>
      <c r="AT395" s="288" t="s">
        <v>163</v>
      </c>
      <c r="AU395" s="288" t="s">
        <v>85</v>
      </c>
      <c r="AV395" s="14" t="s">
        <v>173</v>
      </c>
      <c r="AW395" s="14" t="s">
        <v>5</v>
      </c>
      <c r="AX395" s="14" t="s">
        <v>83</v>
      </c>
      <c r="AY395" s="288" t="s">
        <v>156</v>
      </c>
    </row>
    <row r="396" s="2" customFormat="1" ht="24.15" customHeight="1">
      <c r="A396" s="39"/>
      <c r="B396" s="40"/>
      <c r="C396" s="225" t="s">
        <v>427</v>
      </c>
      <c r="D396" s="225" t="s">
        <v>157</v>
      </c>
      <c r="E396" s="226" t="s">
        <v>1033</v>
      </c>
      <c r="F396" s="227" t="s">
        <v>1034</v>
      </c>
      <c r="G396" s="228" t="s">
        <v>197</v>
      </c>
      <c r="H396" s="229">
        <v>80.659999999999997</v>
      </c>
      <c r="I396" s="230"/>
      <c r="J396" s="230"/>
      <c r="K396" s="231">
        <f>ROUND(P396*H396,2)</f>
        <v>0</v>
      </c>
      <c r="L396" s="227" t="s">
        <v>198</v>
      </c>
      <c r="M396" s="45"/>
      <c r="N396" s="232" t="s">
        <v>1</v>
      </c>
      <c r="O396" s="233" t="s">
        <v>38</v>
      </c>
      <c r="P396" s="234">
        <f>I396+J396</f>
        <v>0</v>
      </c>
      <c r="Q396" s="234">
        <f>ROUND(I396*H396,2)</f>
        <v>0</v>
      </c>
      <c r="R396" s="234">
        <f>ROUND(J396*H396,2)</f>
        <v>0</v>
      </c>
      <c r="S396" s="92"/>
      <c r="T396" s="235">
        <f>S396*H396</f>
        <v>0</v>
      </c>
      <c r="U396" s="235">
        <v>0</v>
      </c>
      <c r="V396" s="235">
        <f>U396*H396</f>
        <v>0</v>
      </c>
      <c r="W396" s="235">
        <v>0</v>
      </c>
      <c r="X396" s="236">
        <f>W396*H396</f>
        <v>0</v>
      </c>
      <c r="Y396" s="39"/>
      <c r="Z396" s="39"/>
      <c r="AA396" s="39"/>
      <c r="AB396" s="39"/>
      <c r="AC396" s="39"/>
      <c r="AD396" s="39"/>
      <c r="AE396" s="39"/>
      <c r="AR396" s="237" t="s">
        <v>643</v>
      </c>
      <c r="AT396" s="237" t="s">
        <v>157</v>
      </c>
      <c r="AU396" s="237" t="s">
        <v>85</v>
      </c>
      <c r="AY396" s="18" t="s">
        <v>156</v>
      </c>
      <c r="BE396" s="238">
        <f>IF(O396="základní",K396,0)</f>
        <v>0</v>
      </c>
      <c r="BF396" s="238">
        <f>IF(O396="snížená",K396,0)</f>
        <v>0</v>
      </c>
      <c r="BG396" s="238">
        <f>IF(O396="zákl. přenesená",K396,0)</f>
        <v>0</v>
      </c>
      <c r="BH396" s="238">
        <f>IF(O396="sníž. přenesená",K396,0)</f>
        <v>0</v>
      </c>
      <c r="BI396" s="238">
        <f>IF(O396="nulová",K396,0)</f>
        <v>0</v>
      </c>
      <c r="BJ396" s="18" t="s">
        <v>83</v>
      </c>
      <c r="BK396" s="238">
        <f>ROUND(P396*H396,2)</f>
        <v>0</v>
      </c>
      <c r="BL396" s="18" t="s">
        <v>643</v>
      </c>
      <c r="BM396" s="237" t="s">
        <v>1035</v>
      </c>
    </row>
    <row r="397" s="2" customFormat="1" ht="24.15" customHeight="1">
      <c r="A397" s="39"/>
      <c r="B397" s="40"/>
      <c r="C397" s="225" t="s">
        <v>701</v>
      </c>
      <c r="D397" s="225" t="s">
        <v>157</v>
      </c>
      <c r="E397" s="226" t="s">
        <v>1036</v>
      </c>
      <c r="F397" s="227" t="s">
        <v>1037</v>
      </c>
      <c r="G397" s="228" t="s">
        <v>197</v>
      </c>
      <c r="H397" s="229">
        <v>169.49799999999999</v>
      </c>
      <c r="I397" s="230"/>
      <c r="J397" s="230"/>
      <c r="K397" s="231">
        <f>ROUND(P397*H397,2)</f>
        <v>0</v>
      </c>
      <c r="L397" s="227" t="s">
        <v>198</v>
      </c>
      <c r="M397" s="45"/>
      <c r="N397" s="232" t="s">
        <v>1</v>
      </c>
      <c r="O397" s="233" t="s">
        <v>38</v>
      </c>
      <c r="P397" s="234">
        <f>I397+J397</f>
        <v>0</v>
      </c>
      <c r="Q397" s="234">
        <f>ROUND(I397*H397,2)</f>
        <v>0</v>
      </c>
      <c r="R397" s="234">
        <f>ROUND(J397*H397,2)</f>
        <v>0</v>
      </c>
      <c r="S397" s="92"/>
      <c r="T397" s="235">
        <f>S397*H397</f>
        <v>0</v>
      </c>
      <c r="U397" s="235">
        <v>0</v>
      </c>
      <c r="V397" s="235">
        <f>U397*H397</f>
        <v>0</v>
      </c>
      <c r="W397" s="235">
        <v>0</v>
      </c>
      <c r="X397" s="236">
        <f>W397*H397</f>
        <v>0</v>
      </c>
      <c r="Y397" s="39"/>
      <c r="Z397" s="39"/>
      <c r="AA397" s="39"/>
      <c r="AB397" s="39"/>
      <c r="AC397" s="39"/>
      <c r="AD397" s="39"/>
      <c r="AE397" s="39"/>
      <c r="AR397" s="237" t="s">
        <v>643</v>
      </c>
      <c r="AT397" s="237" t="s">
        <v>157</v>
      </c>
      <c r="AU397" s="237" t="s">
        <v>85</v>
      </c>
      <c r="AY397" s="18" t="s">
        <v>156</v>
      </c>
      <c r="BE397" s="238">
        <f>IF(O397="základní",K397,0)</f>
        <v>0</v>
      </c>
      <c r="BF397" s="238">
        <f>IF(O397="snížená",K397,0)</f>
        <v>0</v>
      </c>
      <c r="BG397" s="238">
        <f>IF(O397="zákl. přenesená",K397,0)</f>
        <v>0</v>
      </c>
      <c r="BH397" s="238">
        <f>IF(O397="sníž. přenesená",K397,0)</f>
        <v>0</v>
      </c>
      <c r="BI397" s="238">
        <f>IF(O397="nulová",K397,0)</f>
        <v>0</v>
      </c>
      <c r="BJ397" s="18" t="s">
        <v>83</v>
      </c>
      <c r="BK397" s="238">
        <f>ROUND(P397*H397,2)</f>
        <v>0</v>
      </c>
      <c r="BL397" s="18" t="s">
        <v>643</v>
      </c>
      <c r="BM397" s="237" t="s">
        <v>1038</v>
      </c>
    </row>
    <row r="398" s="2" customFormat="1" ht="49.05" customHeight="1">
      <c r="A398" s="39"/>
      <c r="B398" s="40"/>
      <c r="C398" s="264" t="s">
        <v>437</v>
      </c>
      <c r="D398" s="264" t="s">
        <v>291</v>
      </c>
      <c r="E398" s="265" t="s">
        <v>1039</v>
      </c>
      <c r="F398" s="266" t="s">
        <v>1040</v>
      </c>
      <c r="G398" s="267" t="s">
        <v>197</v>
      </c>
      <c r="H398" s="268">
        <v>610.88599999999997</v>
      </c>
      <c r="I398" s="269"/>
      <c r="J398" s="270"/>
      <c r="K398" s="271">
        <f>ROUND(P398*H398,2)</f>
        <v>0</v>
      </c>
      <c r="L398" s="266" t="s">
        <v>198</v>
      </c>
      <c r="M398" s="272"/>
      <c r="N398" s="273" t="s">
        <v>1</v>
      </c>
      <c r="O398" s="233" t="s">
        <v>38</v>
      </c>
      <c r="P398" s="234">
        <f>I398+J398</f>
        <v>0</v>
      </c>
      <c r="Q398" s="234">
        <f>ROUND(I398*H398,2)</f>
        <v>0</v>
      </c>
      <c r="R398" s="234">
        <f>ROUND(J398*H398,2)</f>
        <v>0</v>
      </c>
      <c r="S398" s="92"/>
      <c r="T398" s="235">
        <f>S398*H398</f>
        <v>0</v>
      </c>
      <c r="U398" s="235">
        <v>0</v>
      </c>
      <c r="V398" s="235">
        <f>U398*H398</f>
        <v>0</v>
      </c>
      <c r="W398" s="235">
        <v>0</v>
      </c>
      <c r="X398" s="236">
        <f>W398*H398</f>
        <v>0</v>
      </c>
      <c r="Y398" s="39"/>
      <c r="Z398" s="39"/>
      <c r="AA398" s="39"/>
      <c r="AB398" s="39"/>
      <c r="AC398" s="39"/>
      <c r="AD398" s="39"/>
      <c r="AE398" s="39"/>
      <c r="AR398" s="237" t="s">
        <v>371</v>
      </c>
      <c r="AT398" s="237" t="s">
        <v>291</v>
      </c>
      <c r="AU398" s="237" t="s">
        <v>85</v>
      </c>
      <c r="AY398" s="18" t="s">
        <v>156</v>
      </c>
      <c r="BE398" s="238">
        <f>IF(O398="základní",K398,0)</f>
        <v>0</v>
      </c>
      <c r="BF398" s="238">
        <f>IF(O398="snížená",K398,0)</f>
        <v>0</v>
      </c>
      <c r="BG398" s="238">
        <f>IF(O398="zákl. přenesená",K398,0)</f>
        <v>0</v>
      </c>
      <c r="BH398" s="238">
        <f>IF(O398="sníž. přenesená",K398,0)</f>
        <v>0</v>
      </c>
      <c r="BI398" s="238">
        <f>IF(O398="nulová",K398,0)</f>
        <v>0</v>
      </c>
      <c r="BJ398" s="18" t="s">
        <v>83</v>
      </c>
      <c r="BK398" s="238">
        <f>ROUND(P398*H398,2)</f>
        <v>0</v>
      </c>
      <c r="BL398" s="18" t="s">
        <v>643</v>
      </c>
      <c r="BM398" s="237" t="s">
        <v>1041</v>
      </c>
    </row>
    <row r="399" s="12" customFormat="1">
      <c r="A399" s="12"/>
      <c r="B399" s="239"/>
      <c r="C399" s="240"/>
      <c r="D399" s="241" t="s">
        <v>163</v>
      </c>
      <c r="E399" s="242" t="s">
        <v>1</v>
      </c>
      <c r="F399" s="243" t="s">
        <v>1042</v>
      </c>
      <c r="G399" s="240"/>
      <c r="H399" s="244">
        <v>500.31599999999997</v>
      </c>
      <c r="I399" s="245"/>
      <c r="J399" s="245"/>
      <c r="K399" s="240"/>
      <c r="L399" s="240"/>
      <c r="M399" s="246"/>
      <c r="N399" s="247"/>
      <c r="O399" s="248"/>
      <c r="P399" s="248"/>
      <c r="Q399" s="248"/>
      <c r="R399" s="248"/>
      <c r="S399" s="248"/>
      <c r="T399" s="248"/>
      <c r="U399" s="248"/>
      <c r="V399" s="248"/>
      <c r="W399" s="248"/>
      <c r="X399" s="249"/>
      <c r="Y399" s="12"/>
      <c r="Z399" s="12"/>
      <c r="AA399" s="12"/>
      <c r="AB399" s="12"/>
      <c r="AC399" s="12"/>
      <c r="AD399" s="12"/>
      <c r="AE399" s="12"/>
      <c r="AT399" s="250" t="s">
        <v>163</v>
      </c>
      <c r="AU399" s="250" t="s">
        <v>85</v>
      </c>
      <c r="AV399" s="12" t="s">
        <v>85</v>
      </c>
      <c r="AW399" s="12" t="s">
        <v>5</v>
      </c>
      <c r="AX399" s="12" t="s">
        <v>75</v>
      </c>
      <c r="AY399" s="250" t="s">
        <v>156</v>
      </c>
    </row>
    <row r="400" s="14" customFormat="1">
      <c r="A400" s="14"/>
      <c r="B400" s="278"/>
      <c r="C400" s="279"/>
      <c r="D400" s="241" t="s">
        <v>163</v>
      </c>
      <c r="E400" s="280" t="s">
        <v>1</v>
      </c>
      <c r="F400" s="281" t="s">
        <v>741</v>
      </c>
      <c r="G400" s="279"/>
      <c r="H400" s="282">
        <v>500.31599999999997</v>
      </c>
      <c r="I400" s="283"/>
      <c r="J400" s="283"/>
      <c r="K400" s="279"/>
      <c r="L400" s="279"/>
      <c r="M400" s="284"/>
      <c r="N400" s="285"/>
      <c r="O400" s="286"/>
      <c r="P400" s="286"/>
      <c r="Q400" s="286"/>
      <c r="R400" s="286"/>
      <c r="S400" s="286"/>
      <c r="T400" s="286"/>
      <c r="U400" s="286"/>
      <c r="V400" s="286"/>
      <c r="W400" s="286"/>
      <c r="X400" s="287"/>
      <c r="Y400" s="14"/>
      <c r="Z400" s="14"/>
      <c r="AA400" s="14"/>
      <c r="AB400" s="14"/>
      <c r="AC400" s="14"/>
      <c r="AD400" s="14"/>
      <c r="AE400" s="14"/>
      <c r="AT400" s="288" t="s">
        <v>163</v>
      </c>
      <c r="AU400" s="288" t="s">
        <v>85</v>
      </c>
      <c r="AV400" s="14" t="s">
        <v>173</v>
      </c>
      <c r="AW400" s="14" t="s">
        <v>5</v>
      </c>
      <c r="AX400" s="14" t="s">
        <v>75</v>
      </c>
      <c r="AY400" s="288" t="s">
        <v>156</v>
      </c>
    </row>
    <row r="401" s="12" customFormat="1">
      <c r="A401" s="12"/>
      <c r="B401" s="239"/>
      <c r="C401" s="240"/>
      <c r="D401" s="241" t="s">
        <v>163</v>
      </c>
      <c r="E401" s="242" t="s">
        <v>1</v>
      </c>
      <c r="F401" s="243" t="s">
        <v>1043</v>
      </c>
      <c r="G401" s="240"/>
      <c r="H401" s="244">
        <v>610.88599999999997</v>
      </c>
      <c r="I401" s="245"/>
      <c r="J401" s="245"/>
      <c r="K401" s="240"/>
      <c r="L401" s="240"/>
      <c r="M401" s="246"/>
      <c r="N401" s="247"/>
      <c r="O401" s="248"/>
      <c r="P401" s="248"/>
      <c r="Q401" s="248"/>
      <c r="R401" s="248"/>
      <c r="S401" s="248"/>
      <c r="T401" s="248"/>
      <c r="U401" s="248"/>
      <c r="V401" s="248"/>
      <c r="W401" s="248"/>
      <c r="X401" s="249"/>
      <c r="Y401" s="12"/>
      <c r="Z401" s="12"/>
      <c r="AA401" s="12"/>
      <c r="AB401" s="12"/>
      <c r="AC401" s="12"/>
      <c r="AD401" s="12"/>
      <c r="AE401" s="12"/>
      <c r="AT401" s="250" t="s">
        <v>163</v>
      </c>
      <c r="AU401" s="250" t="s">
        <v>85</v>
      </c>
      <c r="AV401" s="12" t="s">
        <v>85</v>
      </c>
      <c r="AW401" s="12" t="s">
        <v>5</v>
      </c>
      <c r="AX401" s="12" t="s">
        <v>75</v>
      </c>
      <c r="AY401" s="250" t="s">
        <v>156</v>
      </c>
    </row>
    <row r="402" s="14" customFormat="1">
      <c r="A402" s="14"/>
      <c r="B402" s="278"/>
      <c r="C402" s="279"/>
      <c r="D402" s="241" t="s">
        <v>163</v>
      </c>
      <c r="E402" s="280" t="s">
        <v>1</v>
      </c>
      <c r="F402" s="281" t="s">
        <v>741</v>
      </c>
      <c r="G402" s="279"/>
      <c r="H402" s="282">
        <v>610.88599999999997</v>
      </c>
      <c r="I402" s="283"/>
      <c r="J402" s="283"/>
      <c r="K402" s="279"/>
      <c r="L402" s="279"/>
      <c r="M402" s="284"/>
      <c r="N402" s="285"/>
      <c r="O402" s="286"/>
      <c r="P402" s="286"/>
      <c r="Q402" s="286"/>
      <c r="R402" s="286"/>
      <c r="S402" s="286"/>
      <c r="T402" s="286"/>
      <c r="U402" s="286"/>
      <c r="V402" s="286"/>
      <c r="W402" s="286"/>
      <c r="X402" s="287"/>
      <c r="Y402" s="14"/>
      <c r="Z402" s="14"/>
      <c r="AA402" s="14"/>
      <c r="AB402" s="14"/>
      <c r="AC402" s="14"/>
      <c r="AD402" s="14"/>
      <c r="AE402" s="14"/>
      <c r="AT402" s="288" t="s">
        <v>163</v>
      </c>
      <c r="AU402" s="288" t="s">
        <v>85</v>
      </c>
      <c r="AV402" s="14" t="s">
        <v>173</v>
      </c>
      <c r="AW402" s="14" t="s">
        <v>5</v>
      </c>
      <c r="AX402" s="14" t="s">
        <v>83</v>
      </c>
      <c r="AY402" s="288" t="s">
        <v>156</v>
      </c>
    </row>
    <row r="403" s="2" customFormat="1" ht="24.15" customHeight="1">
      <c r="A403" s="39"/>
      <c r="B403" s="40"/>
      <c r="C403" s="225" t="s">
        <v>442</v>
      </c>
      <c r="D403" s="225" t="s">
        <v>157</v>
      </c>
      <c r="E403" s="226" t="s">
        <v>1044</v>
      </c>
      <c r="F403" s="227" t="s">
        <v>1045</v>
      </c>
      <c r="G403" s="228" t="s">
        <v>274</v>
      </c>
      <c r="H403" s="229">
        <v>3.4740000000000002</v>
      </c>
      <c r="I403" s="230"/>
      <c r="J403" s="230"/>
      <c r="K403" s="231">
        <f>ROUND(P403*H403,2)</f>
        <v>0</v>
      </c>
      <c r="L403" s="227" t="s">
        <v>198</v>
      </c>
      <c r="M403" s="45"/>
      <c r="N403" s="251" t="s">
        <v>1</v>
      </c>
      <c r="O403" s="252" t="s">
        <v>38</v>
      </c>
      <c r="P403" s="253">
        <f>I403+J403</f>
        <v>0</v>
      </c>
      <c r="Q403" s="253">
        <f>ROUND(I403*H403,2)</f>
        <v>0</v>
      </c>
      <c r="R403" s="253">
        <f>ROUND(J403*H403,2)</f>
        <v>0</v>
      </c>
      <c r="S403" s="254"/>
      <c r="T403" s="255">
        <f>S403*H403</f>
        <v>0</v>
      </c>
      <c r="U403" s="255">
        <v>0</v>
      </c>
      <c r="V403" s="255">
        <f>U403*H403</f>
        <v>0</v>
      </c>
      <c r="W403" s="255">
        <v>0</v>
      </c>
      <c r="X403" s="256">
        <f>W403*H403</f>
        <v>0</v>
      </c>
      <c r="Y403" s="39"/>
      <c r="Z403" s="39"/>
      <c r="AA403" s="39"/>
      <c r="AB403" s="39"/>
      <c r="AC403" s="39"/>
      <c r="AD403" s="39"/>
      <c r="AE403" s="39"/>
      <c r="AR403" s="237" t="s">
        <v>643</v>
      </c>
      <c r="AT403" s="237" t="s">
        <v>157</v>
      </c>
      <c r="AU403" s="237" t="s">
        <v>85</v>
      </c>
      <c r="AY403" s="18" t="s">
        <v>156</v>
      </c>
      <c r="BE403" s="238">
        <f>IF(O403="základní",K403,0)</f>
        <v>0</v>
      </c>
      <c r="BF403" s="238">
        <f>IF(O403="snížená",K403,0)</f>
        <v>0</v>
      </c>
      <c r="BG403" s="238">
        <f>IF(O403="zákl. přenesená",K403,0)</f>
        <v>0</v>
      </c>
      <c r="BH403" s="238">
        <f>IF(O403="sníž. přenesená",K403,0)</f>
        <v>0</v>
      </c>
      <c r="BI403" s="238">
        <f>IF(O403="nulová",K403,0)</f>
        <v>0</v>
      </c>
      <c r="BJ403" s="18" t="s">
        <v>83</v>
      </c>
      <c r="BK403" s="238">
        <f>ROUND(P403*H403,2)</f>
        <v>0</v>
      </c>
      <c r="BL403" s="18" t="s">
        <v>643</v>
      </c>
      <c r="BM403" s="237" t="s">
        <v>1046</v>
      </c>
    </row>
    <row r="404" s="2" customFormat="1" ht="6.96" customHeight="1">
      <c r="A404" s="39"/>
      <c r="B404" s="67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45"/>
      <c r="N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</row>
  </sheetData>
  <sheetProtection sheet="1" autoFilter="0" formatColumns="0" formatRows="0" objects="1" scenarios="1" spinCount="100000" saltValue="X+hSEEYP9HBykjU3rt9A4hy0WvUK5deVlyqRC7oYoojo/BdM1VFUvmVyZcR1RWY9Fd7RQpBIMQMkxECunFfgfw==" hashValue="b8gob0gM4VKSgocv+bF/qmsLJzcKZz6rFLUL80YgwcMg88ZJv8/mflenMHLU+Erz8FK63Upo2rG/vvJx0gKOsw==" algorithmName="SHA-512" password="CC35"/>
  <autoFilter ref="C124:L403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100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21"/>
      <c r="AT3" s="18" t="s">
        <v>85</v>
      </c>
    </row>
    <row r="4" s="1" customFormat="1" ht="24.96" customHeight="1">
      <c r="B4" s="21"/>
      <c r="D4" s="152" t="s">
        <v>124</v>
      </c>
      <c r="M4" s="21"/>
      <c r="N4" s="153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4" t="s">
        <v>17</v>
      </c>
      <c r="M6" s="21"/>
    </row>
    <row r="7" s="1" customFormat="1" ht="26.25" customHeight="1">
      <c r="B7" s="21"/>
      <c r="E7" s="155" t="str">
        <f>'Rekapitulace stavby'!K6</f>
        <v>NPK a.s., Pardubická nemocnice, rozšíření parkovací kapacity Kyjevská, Pardubice</v>
      </c>
      <c r="F7" s="154"/>
      <c r="G7" s="154"/>
      <c r="H7" s="154"/>
      <c r="M7" s="21"/>
    </row>
    <row r="8" s="2" customFormat="1" ht="12" customHeight="1">
      <c r="A8" s="39"/>
      <c r="B8" s="45"/>
      <c r="C8" s="39"/>
      <c r="D8" s="154" t="s">
        <v>125</v>
      </c>
      <c r="E8" s="39"/>
      <c r="F8" s="39"/>
      <c r="G8" s="39"/>
      <c r="H8" s="39"/>
      <c r="I8" s="39"/>
      <c r="J8" s="39"/>
      <c r="K8" s="39"/>
      <c r="L8" s="39"/>
      <c r="M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6" t="s">
        <v>1047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4" t="s">
        <v>19</v>
      </c>
      <c r="E11" s="39"/>
      <c r="F11" s="145" t="s">
        <v>1</v>
      </c>
      <c r="G11" s="39"/>
      <c r="H11" s="39"/>
      <c r="I11" s="154" t="s">
        <v>20</v>
      </c>
      <c r="J11" s="145" t="s">
        <v>1</v>
      </c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4" t="s">
        <v>21</v>
      </c>
      <c r="E12" s="39"/>
      <c r="F12" s="145" t="s">
        <v>22</v>
      </c>
      <c r="G12" s="39"/>
      <c r="H12" s="39"/>
      <c r="I12" s="154" t="s">
        <v>23</v>
      </c>
      <c r="J12" s="157" t="str">
        <f>'Rekapitulace stavby'!AN8</f>
        <v>30. 1. 2025</v>
      </c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4" t="s">
        <v>25</v>
      </c>
      <c r="E14" s="39"/>
      <c r="F14" s="39"/>
      <c r="G14" s="39"/>
      <c r="H14" s="39"/>
      <c r="I14" s="154" t="s">
        <v>26</v>
      </c>
      <c r="J14" s="145" t="s">
        <v>1</v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22</v>
      </c>
      <c r="F15" s="39"/>
      <c r="G15" s="39"/>
      <c r="H15" s="39"/>
      <c r="I15" s="154" t="s">
        <v>27</v>
      </c>
      <c r="J15" s="145" t="s">
        <v>1</v>
      </c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4" t="s">
        <v>28</v>
      </c>
      <c r="E17" s="39"/>
      <c r="F17" s="39"/>
      <c r="G17" s="39"/>
      <c r="H17" s="39"/>
      <c r="I17" s="154" t="s">
        <v>26</v>
      </c>
      <c r="J17" s="34" t="str">
        <f>'Rekapitulace stavby'!AN13</f>
        <v>Vyplň údaj</v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54" t="s">
        <v>27</v>
      </c>
      <c r="J18" s="34" t="str">
        <f>'Rekapitulace stavby'!AN14</f>
        <v>Vyplň údaj</v>
      </c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4" t="s">
        <v>30</v>
      </c>
      <c r="E20" s="39"/>
      <c r="F20" s="39"/>
      <c r="G20" s="39"/>
      <c r="H20" s="39"/>
      <c r="I20" s="154" t="s">
        <v>26</v>
      </c>
      <c r="J20" s="145" t="s">
        <v>1</v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22</v>
      </c>
      <c r="F21" s="39"/>
      <c r="G21" s="39"/>
      <c r="H21" s="39"/>
      <c r="I21" s="154" t="s">
        <v>27</v>
      </c>
      <c r="J21" s="145" t="s">
        <v>1</v>
      </c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4" t="s">
        <v>31</v>
      </c>
      <c r="E23" s="39"/>
      <c r="F23" s="39"/>
      <c r="G23" s="39"/>
      <c r="H23" s="39"/>
      <c r="I23" s="154" t="s">
        <v>26</v>
      </c>
      <c r="J23" s="145" t="s">
        <v>1</v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22</v>
      </c>
      <c r="F24" s="39"/>
      <c r="G24" s="39"/>
      <c r="H24" s="39"/>
      <c r="I24" s="154" t="s">
        <v>27</v>
      </c>
      <c r="J24" s="145" t="s">
        <v>1</v>
      </c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4" t="s">
        <v>32</v>
      </c>
      <c r="E26" s="39"/>
      <c r="F26" s="39"/>
      <c r="G26" s="39"/>
      <c r="H26" s="39"/>
      <c r="I26" s="39"/>
      <c r="J26" s="39"/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8"/>
      <c r="B27" s="159"/>
      <c r="C27" s="158"/>
      <c r="D27" s="158"/>
      <c r="E27" s="160" t="s">
        <v>1</v>
      </c>
      <c r="F27" s="160"/>
      <c r="G27" s="160"/>
      <c r="H27" s="160"/>
      <c r="I27" s="158"/>
      <c r="J27" s="158"/>
      <c r="K27" s="158"/>
      <c r="L27" s="158"/>
      <c r="M27" s="161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2"/>
      <c r="E29" s="162"/>
      <c r="F29" s="162"/>
      <c r="G29" s="162"/>
      <c r="H29" s="162"/>
      <c r="I29" s="162"/>
      <c r="J29" s="162"/>
      <c r="K29" s="162"/>
      <c r="L29" s="162"/>
      <c r="M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>
      <c r="A30" s="39"/>
      <c r="B30" s="45"/>
      <c r="C30" s="39"/>
      <c r="D30" s="39"/>
      <c r="E30" s="154" t="s">
        <v>127</v>
      </c>
      <c r="F30" s="39"/>
      <c r="G30" s="39"/>
      <c r="H30" s="39"/>
      <c r="I30" s="39"/>
      <c r="J30" s="39"/>
      <c r="K30" s="163">
        <f>I96</f>
        <v>0</v>
      </c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>
      <c r="A31" s="39"/>
      <c r="B31" s="45"/>
      <c r="C31" s="39"/>
      <c r="D31" s="39"/>
      <c r="E31" s="154" t="s">
        <v>128</v>
      </c>
      <c r="F31" s="39"/>
      <c r="G31" s="39"/>
      <c r="H31" s="39"/>
      <c r="I31" s="39"/>
      <c r="J31" s="39"/>
      <c r="K31" s="163">
        <f>J96</f>
        <v>0</v>
      </c>
      <c r="L31" s="39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4" t="s">
        <v>33</v>
      </c>
      <c r="E32" s="39"/>
      <c r="F32" s="39"/>
      <c r="G32" s="39"/>
      <c r="H32" s="39"/>
      <c r="I32" s="39"/>
      <c r="J32" s="39"/>
      <c r="K32" s="165">
        <f>ROUND(K125, 2)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2"/>
      <c r="E33" s="162"/>
      <c r="F33" s="162"/>
      <c r="G33" s="162"/>
      <c r="H33" s="162"/>
      <c r="I33" s="162"/>
      <c r="J33" s="162"/>
      <c r="K33" s="162"/>
      <c r="L33" s="162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6" t="s">
        <v>35</v>
      </c>
      <c r="G34" s="39"/>
      <c r="H34" s="39"/>
      <c r="I34" s="166" t="s">
        <v>34</v>
      </c>
      <c r="J34" s="39"/>
      <c r="K34" s="166" t="s">
        <v>36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7" t="s">
        <v>37</v>
      </c>
      <c r="E35" s="154" t="s">
        <v>38</v>
      </c>
      <c r="F35" s="163">
        <f>ROUND((SUM(BE125:BE243)),  2)</f>
        <v>0</v>
      </c>
      <c r="G35" s="39"/>
      <c r="H35" s="39"/>
      <c r="I35" s="168">
        <v>0.20999999999999999</v>
      </c>
      <c r="J35" s="39"/>
      <c r="K35" s="163">
        <f>ROUND(((SUM(BE125:BE243))*I35),  2)</f>
        <v>0</v>
      </c>
      <c r="L35" s="39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4" t="s">
        <v>39</v>
      </c>
      <c r="F36" s="163">
        <f>ROUND((SUM(BF125:BF243)),  2)</f>
        <v>0</v>
      </c>
      <c r="G36" s="39"/>
      <c r="H36" s="39"/>
      <c r="I36" s="168">
        <v>0.12</v>
      </c>
      <c r="J36" s="39"/>
      <c r="K36" s="163">
        <f>ROUND(((SUM(BF125:BF243))*I36),  2)</f>
        <v>0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4" t="s">
        <v>40</v>
      </c>
      <c r="F37" s="163">
        <f>ROUND((SUM(BG125:BG243)),  2)</f>
        <v>0</v>
      </c>
      <c r="G37" s="39"/>
      <c r="H37" s="39"/>
      <c r="I37" s="168">
        <v>0.20999999999999999</v>
      </c>
      <c r="J37" s="39"/>
      <c r="K37" s="163">
        <f>0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4" t="s">
        <v>41</v>
      </c>
      <c r="F38" s="163">
        <f>ROUND((SUM(BH125:BH243)),  2)</f>
        <v>0</v>
      </c>
      <c r="G38" s="39"/>
      <c r="H38" s="39"/>
      <c r="I38" s="168">
        <v>0.12</v>
      </c>
      <c r="J38" s="39"/>
      <c r="K38" s="163">
        <f>0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4" t="s">
        <v>42</v>
      </c>
      <c r="F39" s="163">
        <f>ROUND((SUM(BI125:BI243)),  2)</f>
        <v>0</v>
      </c>
      <c r="G39" s="39"/>
      <c r="H39" s="39"/>
      <c r="I39" s="168">
        <v>0</v>
      </c>
      <c r="J39" s="39"/>
      <c r="K39" s="163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9"/>
      <c r="D41" s="170" t="s">
        <v>43</v>
      </c>
      <c r="E41" s="171"/>
      <c r="F41" s="171"/>
      <c r="G41" s="172" t="s">
        <v>44</v>
      </c>
      <c r="H41" s="173" t="s">
        <v>45</v>
      </c>
      <c r="I41" s="171"/>
      <c r="J41" s="171"/>
      <c r="K41" s="174">
        <f>SUM(K32:K39)</f>
        <v>0</v>
      </c>
      <c r="L41" s="175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M43" s="21"/>
    </row>
    <row r="44" s="1" customFormat="1" ht="14.4" customHeight="1">
      <c r="B44" s="21"/>
      <c r="M44" s="21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6" t="s">
        <v>46</v>
      </c>
      <c r="E50" s="177"/>
      <c r="F50" s="177"/>
      <c r="G50" s="176" t="s">
        <v>47</v>
      </c>
      <c r="H50" s="177"/>
      <c r="I50" s="177"/>
      <c r="J50" s="177"/>
      <c r="K50" s="177"/>
      <c r="L50" s="177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8" t="s">
        <v>48</v>
      </c>
      <c r="E61" s="179"/>
      <c r="F61" s="180" t="s">
        <v>49</v>
      </c>
      <c r="G61" s="178" t="s">
        <v>48</v>
      </c>
      <c r="H61" s="179"/>
      <c r="I61" s="179"/>
      <c r="J61" s="181" t="s">
        <v>49</v>
      </c>
      <c r="K61" s="179"/>
      <c r="L61" s="179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6" t="s">
        <v>50</v>
      </c>
      <c r="E65" s="182"/>
      <c r="F65" s="182"/>
      <c r="G65" s="176" t="s">
        <v>51</v>
      </c>
      <c r="H65" s="182"/>
      <c r="I65" s="182"/>
      <c r="J65" s="182"/>
      <c r="K65" s="182"/>
      <c r="L65" s="182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8" t="s">
        <v>48</v>
      </c>
      <c r="E76" s="179"/>
      <c r="F76" s="180" t="s">
        <v>49</v>
      </c>
      <c r="G76" s="178" t="s">
        <v>48</v>
      </c>
      <c r="H76" s="179"/>
      <c r="I76" s="179"/>
      <c r="J76" s="181" t="s">
        <v>49</v>
      </c>
      <c r="K76" s="179"/>
      <c r="L76" s="179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129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7" t="str">
        <f>E7</f>
        <v>NPK a.s., Pardubická nemocnice, rozšíření parkovací kapacity Kyjevská, Pardubice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125</v>
      </c>
      <c r="D86" s="41"/>
      <c r="E86" s="41"/>
      <c r="F86" s="41"/>
      <c r="G86" s="41"/>
      <c r="H86" s="41"/>
      <c r="I86" s="41"/>
      <c r="J86" s="41"/>
      <c r="K86" s="41"/>
      <c r="L86" s="41"/>
      <c r="M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203 - Opěrná zeď u tep...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 xml:space="preserve"> </v>
      </c>
      <c r="G89" s="41"/>
      <c r="H89" s="41"/>
      <c r="I89" s="33" t="s">
        <v>23</v>
      </c>
      <c r="J89" s="80" t="str">
        <f>IF(J12="","",J12)</f>
        <v>30. 1. 2025</v>
      </c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8" t="s">
        <v>130</v>
      </c>
      <c r="D94" s="189"/>
      <c r="E94" s="189"/>
      <c r="F94" s="189"/>
      <c r="G94" s="189"/>
      <c r="H94" s="189"/>
      <c r="I94" s="190" t="s">
        <v>131</v>
      </c>
      <c r="J94" s="190" t="s">
        <v>132</v>
      </c>
      <c r="K94" s="190" t="s">
        <v>133</v>
      </c>
      <c r="L94" s="189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91" t="s">
        <v>134</v>
      </c>
      <c r="D96" s="41"/>
      <c r="E96" s="41"/>
      <c r="F96" s="41"/>
      <c r="G96" s="41"/>
      <c r="H96" s="41"/>
      <c r="I96" s="111">
        <f>Q125</f>
        <v>0</v>
      </c>
      <c r="J96" s="111">
        <f>R125</f>
        <v>0</v>
      </c>
      <c r="K96" s="111">
        <f>K125</f>
        <v>0</v>
      </c>
      <c r="L96" s="41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135</v>
      </c>
    </row>
    <row r="97" s="9" customFormat="1" ht="24.96" customHeight="1">
      <c r="A97" s="9"/>
      <c r="B97" s="192"/>
      <c r="C97" s="193"/>
      <c r="D97" s="194" t="s">
        <v>183</v>
      </c>
      <c r="E97" s="195"/>
      <c r="F97" s="195"/>
      <c r="G97" s="195"/>
      <c r="H97" s="195"/>
      <c r="I97" s="196">
        <f>Q126</f>
        <v>0</v>
      </c>
      <c r="J97" s="196">
        <f>R126</f>
        <v>0</v>
      </c>
      <c r="K97" s="196">
        <f>K126</f>
        <v>0</v>
      </c>
      <c r="L97" s="193"/>
      <c r="M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57"/>
      <c r="C98" s="137"/>
      <c r="D98" s="258" t="s">
        <v>184</v>
      </c>
      <c r="E98" s="259"/>
      <c r="F98" s="259"/>
      <c r="G98" s="259"/>
      <c r="H98" s="259"/>
      <c r="I98" s="260">
        <f>Q127</f>
        <v>0</v>
      </c>
      <c r="J98" s="260">
        <f>R127</f>
        <v>0</v>
      </c>
      <c r="K98" s="260">
        <f>K127</f>
        <v>0</v>
      </c>
      <c r="L98" s="137"/>
      <c r="M98" s="261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13" customFormat="1" ht="19.92" customHeight="1">
      <c r="A99" s="13"/>
      <c r="B99" s="257"/>
      <c r="C99" s="137"/>
      <c r="D99" s="258" t="s">
        <v>185</v>
      </c>
      <c r="E99" s="259"/>
      <c r="F99" s="259"/>
      <c r="G99" s="259"/>
      <c r="H99" s="259"/>
      <c r="I99" s="260">
        <f>Q156</f>
        <v>0</v>
      </c>
      <c r="J99" s="260">
        <f>R156</f>
        <v>0</v>
      </c>
      <c r="K99" s="260">
        <f>K156</f>
        <v>0</v>
      </c>
      <c r="L99" s="137"/>
      <c r="M99" s="261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="13" customFormat="1" ht="19.92" customHeight="1">
      <c r="A100" s="13"/>
      <c r="B100" s="257"/>
      <c r="C100" s="137"/>
      <c r="D100" s="258" t="s">
        <v>186</v>
      </c>
      <c r="E100" s="259"/>
      <c r="F100" s="259"/>
      <c r="G100" s="259"/>
      <c r="H100" s="259"/>
      <c r="I100" s="260">
        <f>Q175</f>
        <v>0</v>
      </c>
      <c r="J100" s="260">
        <f>R175</f>
        <v>0</v>
      </c>
      <c r="K100" s="260">
        <f>K175</f>
        <v>0</v>
      </c>
      <c r="L100" s="137"/>
      <c r="M100" s="261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13" customFormat="1" ht="19.92" customHeight="1">
      <c r="A101" s="13"/>
      <c r="B101" s="257"/>
      <c r="C101" s="137"/>
      <c r="D101" s="258" t="s">
        <v>734</v>
      </c>
      <c r="E101" s="259"/>
      <c r="F101" s="259"/>
      <c r="G101" s="259"/>
      <c r="H101" s="259"/>
      <c r="I101" s="260">
        <f>Q190</f>
        <v>0</v>
      </c>
      <c r="J101" s="260">
        <f>R190</f>
        <v>0</v>
      </c>
      <c r="K101" s="260">
        <f>K190</f>
        <v>0</v>
      </c>
      <c r="L101" s="137"/>
      <c r="M101" s="261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="13" customFormat="1" ht="19.92" customHeight="1">
      <c r="A102" s="13"/>
      <c r="B102" s="257"/>
      <c r="C102" s="137"/>
      <c r="D102" s="258" t="s">
        <v>189</v>
      </c>
      <c r="E102" s="259"/>
      <c r="F102" s="259"/>
      <c r="G102" s="259"/>
      <c r="H102" s="259"/>
      <c r="I102" s="260">
        <f>Q199</f>
        <v>0</v>
      </c>
      <c r="J102" s="260">
        <f>R199</f>
        <v>0</v>
      </c>
      <c r="K102" s="260">
        <f>K199</f>
        <v>0</v>
      </c>
      <c r="L102" s="137"/>
      <c r="M102" s="261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13" customFormat="1" ht="19.92" customHeight="1">
      <c r="A103" s="13"/>
      <c r="B103" s="257"/>
      <c r="C103" s="137"/>
      <c r="D103" s="258" t="s">
        <v>191</v>
      </c>
      <c r="E103" s="259"/>
      <c r="F103" s="259"/>
      <c r="G103" s="259"/>
      <c r="H103" s="259"/>
      <c r="I103" s="260">
        <f>Q218</f>
        <v>0</v>
      </c>
      <c r="J103" s="260">
        <f>R218</f>
        <v>0</v>
      </c>
      <c r="K103" s="260">
        <f>K218</f>
        <v>0</v>
      </c>
      <c r="L103" s="137"/>
      <c r="M103" s="261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="9" customFormat="1" ht="24.96" customHeight="1">
      <c r="A104" s="9"/>
      <c r="B104" s="192"/>
      <c r="C104" s="193"/>
      <c r="D104" s="194" t="s">
        <v>735</v>
      </c>
      <c r="E104" s="195"/>
      <c r="F104" s="195"/>
      <c r="G104" s="195"/>
      <c r="H104" s="195"/>
      <c r="I104" s="196">
        <f>Q220</f>
        <v>0</v>
      </c>
      <c r="J104" s="196">
        <f>R220</f>
        <v>0</v>
      </c>
      <c r="K104" s="196">
        <f>K220</f>
        <v>0</v>
      </c>
      <c r="L104" s="193"/>
      <c r="M104" s="19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3" customFormat="1" ht="19.92" customHeight="1">
      <c r="A105" s="13"/>
      <c r="B105" s="257"/>
      <c r="C105" s="137"/>
      <c r="D105" s="258" t="s">
        <v>736</v>
      </c>
      <c r="E105" s="259"/>
      <c r="F105" s="259"/>
      <c r="G105" s="259"/>
      <c r="H105" s="259"/>
      <c r="I105" s="260">
        <f>Q221</f>
        <v>0</v>
      </c>
      <c r="J105" s="260">
        <f>R221</f>
        <v>0</v>
      </c>
      <c r="K105" s="260">
        <f>K221</f>
        <v>0</v>
      </c>
      <c r="L105" s="137"/>
      <c r="M105" s="261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137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17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6.25" customHeight="1">
      <c r="A115" s="39"/>
      <c r="B115" s="40"/>
      <c r="C115" s="41"/>
      <c r="D115" s="41"/>
      <c r="E115" s="187" t="str">
        <f>E7</f>
        <v>NPK a.s., Pardubická nemocnice, rozšíření parkovací kapacity Kyjevská, Pardubice</v>
      </c>
      <c r="F115" s="33"/>
      <c r="G115" s="33"/>
      <c r="H115" s="33"/>
      <c r="I115" s="41"/>
      <c r="J115" s="41"/>
      <c r="K115" s="41"/>
      <c r="L115" s="41"/>
      <c r="M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125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E9</f>
        <v>SO 203 - Opěrná zeď u tep...</v>
      </c>
      <c r="F117" s="41"/>
      <c r="G117" s="41"/>
      <c r="H117" s="41"/>
      <c r="I117" s="41"/>
      <c r="J117" s="41"/>
      <c r="K117" s="41"/>
      <c r="L117" s="41"/>
      <c r="M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21</v>
      </c>
      <c r="D119" s="41"/>
      <c r="E119" s="41"/>
      <c r="F119" s="28" t="str">
        <f>F12</f>
        <v xml:space="preserve"> </v>
      </c>
      <c r="G119" s="41"/>
      <c r="H119" s="41"/>
      <c r="I119" s="33" t="s">
        <v>23</v>
      </c>
      <c r="J119" s="80" t="str">
        <f>IF(J12="","",J12)</f>
        <v>30. 1. 2025</v>
      </c>
      <c r="K119" s="41"/>
      <c r="L119" s="41"/>
      <c r="M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25</v>
      </c>
      <c r="D121" s="41"/>
      <c r="E121" s="41"/>
      <c r="F121" s="28" t="str">
        <f>E15</f>
        <v xml:space="preserve"> </v>
      </c>
      <c r="G121" s="41"/>
      <c r="H121" s="41"/>
      <c r="I121" s="33" t="s">
        <v>30</v>
      </c>
      <c r="J121" s="37" t="str">
        <f>E21</f>
        <v xml:space="preserve"> </v>
      </c>
      <c r="K121" s="41"/>
      <c r="L121" s="41"/>
      <c r="M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28</v>
      </c>
      <c r="D122" s="41"/>
      <c r="E122" s="41"/>
      <c r="F122" s="28" t="str">
        <f>IF(E18="","",E18)</f>
        <v>Vyplň údaj</v>
      </c>
      <c r="G122" s="41"/>
      <c r="H122" s="41"/>
      <c r="I122" s="33" t="s">
        <v>31</v>
      </c>
      <c r="J122" s="37" t="str">
        <f>E24</f>
        <v xml:space="preserve"> </v>
      </c>
      <c r="K122" s="41"/>
      <c r="L122" s="41"/>
      <c r="M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0" customFormat="1" ht="29.28" customHeight="1">
      <c r="A124" s="198"/>
      <c r="B124" s="199"/>
      <c r="C124" s="200" t="s">
        <v>138</v>
      </c>
      <c r="D124" s="201" t="s">
        <v>58</v>
      </c>
      <c r="E124" s="201" t="s">
        <v>54</v>
      </c>
      <c r="F124" s="201" t="s">
        <v>55</v>
      </c>
      <c r="G124" s="201" t="s">
        <v>139</v>
      </c>
      <c r="H124" s="201" t="s">
        <v>140</v>
      </c>
      <c r="I124" s="201" t="s">
        <v>141</v>
      </c>
      <c r="J124" s="201" t="s">
        <v>142</v>
      </c>
      <c r="K124" s="201" t="s">
        <v>133</v>
      </c>
      <c r="L124" s="202" t="s">
        <v>143</v>
      </c>
      <c r="M124" s="203"/>
      <c r="N124" s="101" t="s">
        <v>1</v>
      </c>
      <c r="O124" s="102" t="s">
        <v>37</v>
      </c>
      <c r="P124" s="102" t="s">
        <v>144</v>
      </c>
      <c r="Q124" s="102" t="s">
        <v>145</v>
      </c>
      <c r="R124" s="102" t="s">
        <v>146</v>
      </c>
      <c r="S124" s="102" t="s">
        <v>147</v>
      </c>
      <c r="T124" s="102" t="s">
        <v>148</v>
      </c>
      <c r="U124" s="102" t="s">
        <v>149</v>
      </c>
      <c r="V124" s="102" t="s">
        <v>150</v>
      </c>
      <c r="W124" s="102" t="s">
        <v>151</v>
      </c>
      <c r="X124" s="103" t="s">
        <v>152</v>
      </c>
      <c r="Y124" s="198"/>
      <c r="Z124" s="198"/>
      <c r="AA124" s="198"/>
      <c r="AB124" s="198"/>
      <c r="AC124" s="198"/>
      <c r="AD124" s="198"/>
      <c r="AE124" s="198"/>
    </row>
    <row r="125" s="2" customFormat="1" ht="22.8" customHeight="1">
      <c r="A125" s="39"/>
      <c r="B125" s="40"/>
      <c r="C125" s="108" t="s">
        <v>153</v>
      </c>
      <c r="D125" s="41"/>
      <c r="E125" s="41"/>
      <c r="F125" s="41"/>
      <c r="G125" s="41"/>
      <c r="H125" s="41"/>
      <c r="I125" s="41"/>
      <c r="J125" s="41"/>
      <c r="K125" s="204">
        <f>BK125</f>
        <v>0</v>
      </c>
      <c r="L125" s="41"/>
      <c r="M125" s="45"/>
      <c r="N125" s="104"/>
      <c r="O125" s="205"/>
      <c r="P125" s="105"/>
      <c r="Q125" s="206">
        <f>Q126+Q220</f>
        <v>0</v>
      </c>
      <c r="R125" s="206">
        <f>R126+R220</f>
        <v>0</v>
      </c>
      <c r="S125" s="105"/>
      <c r="T125" s="207">
        <f>T126+T220</f>
        <v>0</v>
      </c>
      <c r="U125" s="105"/>
      <c r="V125" s="207">
        <f>V126+V220</f>
        <v>0</v>
      </c>
      <c r="W125" s="105"/>
      <c r="X125" s="208">
        <f>X126+X220</f>
        <v>0</v>
      </c>
      <c r="Y125" s="39"/>
      <c r="Z125" s="39"/>
      <c r="AA125" s="39"/>
      <c r="AB125" s="39"/>
      <c r="AC125" s="39"/>
      <c r="AD125" s="39"/>
      <c r="AE125" s="39"/>
      <c r="AT125" s="18" t="s">
        <v>74</v>
      </c>
      <c r="AU125" s="18" t="s">
        <v>135</v>
      </c>
      <c r="BK125" s="209">
        <f>BK126+BK220</f>
        <v>0</v>
      </c>
    </row>
    <row r="126" s="11" customFormat="1" ht="25.92" customHeight="1">
      <c r="A126" s="11"/>
      <c r="B126" s="210"/>
      <c r="C126" s="211"/>
      <c r="D126" s="212" t="s">
        <v>74</v>
      </c>
      <c r="E126" s="213" t="s">
        <v>192</v>
      </c>
      <c r="F126" s="213" t="s">
        <v>193</v>
      </c>
      <c r="G126" s="211"/>
      <c r="H126" s="211"/>
      <c r="I126" s="214"/>
      <c r="J126" s="214"/>
      <c r="K126" s="215">
        <f>BK126</f>
        <v>0</v>
      </c>
      <c r="L126" s="211"/>
      <c r="M126" s="216"/>
      <c r="N126" s="217"/>
      <c r="O126" s="218"/>
      <c r="P126" s="218"/>
      <c r="Q126" s="219">
        <f>Q127+Q156+Q175+Q190+Q199+Q218</f>
        <v>0</v>
      </c>
      <c r="R126" s="219">
        <f>R127+R156+R175+R190+R199+R218</f>
        <v>0</v>
      </c>
      <c r="S126" s="218"/>
      <c r="T126" s="220">
        <f>T127+T156+T175+T190+T199+T218</f>
        <v>0</v>
      </c>
      <c r="U126" s="218"/>
      <c r="V126" s="220">
        <f>V127+V156+V175+V190+V199+V218</f>
        <v>0</v>
      </c>
      <c r="W126" s="218"/>
      <c r="X126" s="221">
        <f>X127+X156+X175+X190+X199+X218</f>
        <v>0</v>
      </c>
      <c r="Y126" s="11"/>
      <c r="Z126" s="11"/>
      <c r="AA126" s="11"/>
      <c r="AB126" s="11"/>
      <c r="AC126" s="11"/>
      <c r="AD126" s="11"/>
      <c r="AE126" s="11"/>
      <c r="AR126" s="222" t="s">
        <v>83</v>
      </c>
      <c r="AT126" s="223" t="s">
        <v>74</v>
      </c>
      <c r="AU126" s="223" t="s">
        <v>75</v>
      </c>
      <c r="AY126" s="222" t="s">
        <v>156</v>
      </c>
      <c r="BK126" s="224">
        <f>BK127+BK156+BK175+BK190+BK199+BK218</f>
        <v>0</v>
      </c>
    </row>
    <row r="127" s="11" customFormat="1" ht="22.8" customHeight="1">
      <c r="A127" s="11"/>
      <c r="B127" s="210"/>
      <c r="C127" s="211"/>
      <c r="D127" s="212" t="s">
        <v>74</v>
      </c>
      <c r="E127" s="262" t="s">
        <v>83</v>
      </c>
      <c r="F127" s="262" t="s">
        <v>194</v>
      </c>
      <c r="G127" s="211"/>
      <c r="H127" s="211"/>
      <c r="I127" s="214"/>
      <c r="J127" s="214"/>
      <c r="K127" s="263">
        <f>BK127</f>
        <v>0</v>
      </c>
      <c r="L127" s="211"/>
      <c r="M127" s="216"/>
      <c r="N127" s="217"/>
      <c r="O127" s="218"/>
      <c r="P127" s="218"/>
      <c r="Q127" s="219">
        <f>SUM(Q128:Q155)</f>
        <v>0</v>
      </c>
      <c r="R127" s="219">
        <f>SUM(R128:R155)</f>
        <v>0</v>
      </c>
      <c r="S127" s="218"/>
      <c r="T127" s="220">
        <f>SUM(T128:T155)</f>
        <v>0</v>
      </c>
      <c r="U127" s="218"/>
      <c r="V127" s="220">
        <f>SUM(V128:V155)</f>
        <v>0</v>
      </c>
      <c r="W127" s="218"/>
      <c r="X127" s="221">
        <f>SUM(X128:X155)</f>
        <v>0</v>
      </c>
      <c r="Y127" s="11"/>
      <c r="Z127" s="11"/>
      <c r="AA127" s="11"/>
      <c r="AB127" s="11"/>
      <c r="AC127" s="11"/>
      <c r="AD127" s="11"/>
      <c r="AE127" s="11"/>
      <c r="AR127" s="222" t="s">
        <v>83</v>
      </c>
      <c r="AT127" s="223" t="s">
        <v>74</v>
      </c>
      <c r="AU127" s="223" t="s">
        <v>83</v>
      </c>
      <c r="AY127" s="222" t="s">
        <v>156</v>
      </c>
      <c r="BK127" s="224">
        <f>SUM(BK128:BK155)</f>
        <v>0</v>
      </c>
    </row>
    <row r="128" s="2" customFormat="1" ht="33" customHeight="1">
      <c r="A128" s="39"/>
      <c r="B128" s="40"/>
      <c r="C128" s="225" t="s">
        <v>83</v>
      </c>
      <c r="D128" s="225" t="s">
        <v>157</v>
      </c>
      <c r="E128" s="226" t="s">
        <v>1048</v>
      </c>
      <c r="F128" s="227" t="s">
        <v>1049</v>
      </c>
      <c r="G128" s="228" t="s">
        <v>237</v>
      </c>
      <c r="H128" s="229">
        <v>78.299999999999997</v>
      </c>
      <c r="I128" s="230"/>
      <c r="J128" s="230"/>
      <c r="K128" s="231">
        <f>ROUND(P128*H128,2)</f>
        <v>0</v>
      </c>
      <c r="L128" s="227" t="s">
        <v>198</v>
      </c>
      <c r="M128" s="45"/>
      <c r="N128" s="232" t="s">
        <v>1</v>
      </c>
      <c r="O128" s="233" t="s">
        <v>38</v>
      </c>
      <c r="P128" s="234">
        <f>I128+J128</f>
        <v>0</v>
      </c>
      <c r="Q128" s="234">
        <f>ROUND(I128*H128,2)</f>
        <v>0</v>
      </c>
      <c r="R128" s="234">
        <f>ROUND(J128*H128,2)</f>
        <v>0</v>
      </c>
      <c r="S128" s="92"/>
      <c r="T128" s="235">
        <f>S128*H128</f>
        <v>0</v>
      </c>
      <c r="U128" s="235">
        <v>0</v>
      </c>
      <c r="V128" s="235">
        <f>U128*H128</f>
        <v>0</v>
      </c>
      <c r="W128" s="235">
        <v>0</v>
      </c>
      <c r="X128" s="236">
        <f>W128*H128</f>
        <v>0</v>
      </c>
      <c r="Y128" s="39"/>
      <c r="Z128" s="39"/>
      <c r="AA128" s="39"/>
      <c r="AB128" s="39"/>
      <c r="AC128" s="39"/>
      <c r="AD128" s="39"/>
      <c r="AE128" s="39"/>
      <c r="AR128" s="237" t="s">
        <v>173</v>
      </c>
      <c r="AT128" s="237" t="s">
        <v>157</v>
      </c>
      <c r="AU128" s="237" t="s">
        <v>85</v>
      </c>
      <c r="AY128" s="18" t="s">
        <v>156</v>
      </c>
      <c r="BE128" s="238">
        <f>IF(O128="základní",K128,0)</f>
        <v>0</v>
      </c>
      <c r="BF128" s="238">
        <f>IF(O128="snížená",K128,0)</f>
        <v>0</v>
      </c>
      <c r="BG128" s="238">
        <f>IF(O128="zákl. přenesená",K128,0)</f>
        <v>0</v>
      </c>
      <c r="BH128" s="238">
        <f>IF(O128="sníž. přenesená",K128,0)</f>
        <v>0</v>
      </c>
      <c r="BI128" s="238">
        <f>IF(O128="nulová",K128,0)</f>
        <v>0</v>
      </c>
      <c r="BJ128" s="18" t="s">
        <v>83</v>
      </c>
      <c r="BK128" s="238">
        <f>ROUND(P128*H128,2)</f>
        <v>0</v>
      </c>
      <c r="BL128" s="18" t="s">
        <v>173</v>
      </c>
      <c r="BM128" s="237" t="s">
        <v>1050</v>
      </c>
    </row>
    <row r="129" s="12" customFormat="1">
      <c r="A129" s="12"/>
      <c r="B129" s="239"/>
      <c r="C129" s="240"/>
      <c r="D129" s="241" t="s">
        <v>163</v>
      </c>
      <c r="E129" s="242" t="s">
        <v>1</v>
      </c>
      <c r="F129" s="243" t="s">
        <v>1051</v>
      </c>
      <c r="G129" s="240"/>
      <c r="H129" s="244">
        <v>78.299999999999997</v>
      </c>
      <c r="I129" s="245"/>
      <c r="J129" s="245"/>
      <c r="K129" s="240"/>
      <c r="L129" s="240"/>
      <c r="M129" s="246"/>
      <c r="N129" s="247"/>
      <c r="O129" s="248"/>
      <c r="P129" s="248"/>
      <c r="Q129" s="248"/>
      <c r="R129" s="248"/>
      <c r="S129" s="248"/>
      <c r="T129" s="248"/>
      <c r="U129" s="248"/>
      <c r="V129" s="248"/>
      <c r="W129" s="248"/>
      <c r="X129" s="249"/>
      <c r="Y129" s="12"/>
      <c r="Z129" s="12"/>
      <c r="AA129" s="12"/>
      <c r="AB129" s="12"/>
      <c r="AC129" s="12"/>
      <c r="AD129" s="12"/>
      <c r="AE129" s="12"/>
      <c r="AT129" s="250" t="s">
        <v>163</v>
      </c>
      <c r="AU129" s="250" t="s">
        <v>85</v>
      </c>
      <c r="AV129" s="12" t="s">
        <v>85</v>
      </c>
      <c r="AW129" s="12" t="s">
        <v>5</v>
      </c>
      <c r="AX129" s="12" t="s">
        <v>75</v>
      </c>
      <c r="AY129" s="250" t="s">
        <v>156</v>
      </c>
    </row>
    <row r="130" s="14" customFormat="1">
      <c r="A130" s="14"/>
      <c r="B130" s="278"/>
      <c r="C130" s="279"/>
      <c r="D130" s="241" t="s">
        <v>163</v>
      </c>
      <c r="E130" s="280" t="s">
        <v>1</v>
      </c>
      <c r="F130" s="281" t="s">
        <v>741</v>
      </c>
      <c r="G130" s="279"/>
      <c r="H130" s="282">
        <v>78.299999999999997</v>
      </c>
      <c r="I130" s="283"/>
      <c r="J130" s="283"/>
      <c r="K130" s="279"/>
      <c r="L130" s="279"/>
      <c r="M130" s="284"/>
      <c r="N130" s="285"/>
      <c r="O130" s="286"/>
      <c r="P130" s="286"/>
      <c r="Q130" s="286"/>
      <c r="R130" s="286"/>
      <c r="S130" s="286"/>
      <c r="T130" s="286"/>
      <c r="U130" s="286"/>
      <c r="V130" s="286"/>
      <c r="W130" s="286"/>
      <c r="X130" s="287"/>
      <c r="Y130" s="14"/>
      <c r="Z130" s="14"/>
      <c r="AA130" s="14"/>
      <c r="AB130" s="14"/>
      <c r="AC130" s="14"/>
      <c r="AD130" s="14"/>
      <c r="AE130" s="14"/>
      <c r="AT130" s="288" t="s">
        <v>163</v>
      </c>
      <c r="AU130" s="288" t="s">
        <v>85</v>
      </c>
      <c r="AV130" s="14" t="s">
        <v>173</v>
      </c>
      <c r="AW130" s="14" t="s">
        <v>5</v>
      </c>
      <c r="AX130" s="14" t="s">
        <v>83</v>
      </c>
      <c r="AY130" s="288" t="s">
        <v>156</v>
      </c>
    </row>
    <row r="131" s="2" customFormat="1" ht="24.15" customHeight="1">
      <c r="A131" s="39"/>
      <c r="B131" s="40"/>
      <c r="C131" s="225" t="s">
        <v>85</v>
      </c>
      <c r="D131" s="225" t="s">
        <v>157</v>
      </c>
      <c r="E131" s="226" t="s">
        <v>742</v>
      </c>
      <c r="F131" s="227" t="s">
        <v>743</v>
      </c>
      <c r="G131" s="228" t="s">
        <v>237</v>
      </c>
      <c r="H131" s="229">
        <v>28.186</v>
      </c>
      <c r="I131" s="230"/>
      <c r="J131" s="230"/>
      <c r="K131" s="231">
        <f>ROUND(P131*H131,2)</f>
        <v>0</v>
      </c>
      <c r="L131" s="227" t="s">
        <v>198</v>
      </c>
      <c r="M131" s="45"/>
      <c r="N131" s="232" t="s">
        <v>1</v>
      </c>
      <c r="O131" s="233" t="s">
        <v>38</v>
      </c>
      <c r="P131" s="234">
        <f>I131+J131</f>
        <v>0</v>
      </c>
      <c r="Q131" s="234">
        <f>ROUND(I131*H131,2)</f>
        <v>0</v>
      </c>
      <c r="R131" s="234">
        <f>ROUND(J131*H131,2)</f>
        <v>0</v>
      </c>
      <c r="S131" s="92"/>
      <c r="T131" s="235">
        <f>S131*H131</f>
        <v>0</v>
      </c>
      <c r="U131" s="235">
        <v>0</v>
      </c>
      <c r="V131" s="235">
        <f>U131*H131</f>
        <v>0</v>
      </c>
      <c r="W131" s="235">
        <v>0</v>
      </c>
      <c r="X131" s="236">
        <f>W131*H131</f>
        <v>0</v>
      </c>
      <c r="Y131" s="39"/>
      <c r="Z131" s="39"/>
      <c r="AA131" s="39"/>
      <c r="AB131" s="39"/>
      <c r="AC131" s="39"/>
      <c r="AD131" s="39"/>
      <c r="AE131" s="39"/>
      <c r="AR131" s="237" t="s">
        <v>173</v>
      </c>
      <c r="AT131" s="237" t="s">
        <v>157</v>
      </c>
      <c r="AU131" s="237" t="s">
        <v>85</v>
      </c>
      <c r="AY131" s="18" t="s">
        <v>156</v>
      </c>
      <c r="BE131" s="238">
        <f>IF(O131="základní",K131,0)</f>
        <v>0</v>
      </c>
      <c r="BF131" s="238">
        <f>IF(O131="snížená",K131,0)</f>
        <v>0</v>
      </c>
      <c r="BG131" s="238">
        <f>IF(O131="zákl. přenesená",K131,0)</f>
        <v>0</v>
      </c>
      <c r="BH131" s="238">
        <f>IF(O131="sníž. přenesená",K131,0)</f>
        <v>0</v>
      </c>
      <c r="BI131" s="238">
        <f>IF(O131="nulová",K131,0)</f>
        <v>0</v>
      </c>
      <c r="BJ131" s="18" t="s">
        <v>83</v>
      </c>
      <c r="BK131" s="238">
        <f>ROUND(P131*H131,2)</f>
        <v>0</v>
      </c>
      <c r="BL131" s="18" t="s">
        <v>173</v>
      </c>
      <c r="BM131" s="237" t="s">
        <v>1052</v>
      </c>
    </row>
    <row r="132" s="12" customFormat="1">
      <c r="A132" s="12"/>
      <c r="B132" s="239"/>
      <c r="C132" s="240"/>
      <c r="D132" s="241" t="s">
        <v>163</v>
      </c>
      <c r="E132" s="242" t="s">
        <v>1</v>
      </c>
      <c r="F132" s="243" t="s">
        <v>1053</v>
      </c>
      <c r="G132" s="240"/>
      <c r="H132" s="244">
        <v>14.093</v>
      </c>
      <c r="I132" s="245"/>
      <c r="J132" s="245"/>
      <c r="K132" s="240"/>
      <c r="L132" s="240"/>
      <c r="M132" s="246"/>
      <c r="N132" s="247"/>
      <c r="O132" s="248"/>
      <c r="P132" s="248"/>
      <c r="Q132" s="248"/>
      <c r="R132" s="248"/>
      <c r="S132" s="248"/>
      <c r="T132" s="248"/>
      <c r="U132" s="248"/>
      <c r="V132" s="248"/>
      <c r="W132" s="248"/>
      <c r="X132" s="249"/>
      <c r="Y132" s="12"/>
      <c r="Z132" s="12"/>
      <c r="AA132" s="12"/>
      <c r="AB132" s="12"/>
      <c r="AC132" s="12"/>
      <c r="AD132" s="12"/>
      <c r="AE132" s="12"/>
      <c r="AT132" s="250" t="s">
        <v>163</v>
      </c>
      <c r="AU132" s="250" t="s">
        <v>85</v>
      </c>
      <c r="AV132" s="12" t="s">
        <v>85</v>
      </c>
      <c r="AW132" s="12" t="s">
        <v>5</v>
      </c>
      <c r="AX132" s="12" t="s">
        <v>75</v>
      </c>
      <c r="AY132" s="250" t="s">
        <v>156</v>
      </c>
    </row>
    <row r="133" s="12" customFormat="1">
      <c r="A133" s="12"/>
      <c r="B133" s="239"/>
      <c r="C133" s="240"/>
      <c r="D133" s="241" t="s">
        <v>163</v>
      </c>
      <c r="E133" s="242" t="s">
        <v>1</v>
      </c>
      <c r="F133" s="243" t="s">
        <v>1054</v>
      </c>
      <c r="G133" s="240"/>
      <c r="H133" s="244">
        <v>14.093</v>
      </c>
      <c r="I133" s="245"/>
      <c r="J133" s="245"/>
      <c r="K133" s="240"/>
      <c r="L133" s="240"/>
      <c r="M133" s="246"/>
      <c r="N133" s="247"/>
      <c r="O133" s="248"/>
      <c r="P133" s="248"/>
      <c r="Q133" s="248"/>
      <c r="R133" s="248"/>
      <c r="S133" s="248"/>
      <c r="T133" s="248"/>
      <c r="U133" s="248"/>
      <c r="V133" s="248"/>
      <c r="W133" s="248"/>
      <c r="X133" s="249"/>
      <c r="Y133" s="12"/>
      <c r="Z133" s="12"/>
      <c r="AA133" s="12"/>
      <c r="AB133" s="12"/>
      <c r="AC133" s="12"/>
      <c r="AD133" s="12"/>
      <c r="AE133" s="12"/>
      <c r="AT133" s="250" t="s">
        <v>163</v>
      </c>
      <c r="AU133" s="250" t="s">
        <v>85</v>
      </c>
      <c r="AV133" s="12" t="s">
        <v>85</v>
      </c>
      <c r="AW133" s="12" t="s">
        <v>5</v>
      </c>
      <c r="AX133" s="12" t="s">
        <v>75</v>
      </c>
      <c r="AY133" s="250" t="s">
        <v>156</v>
      </c>
    </row>
    <row r="134" s="14" customFormat="1">
      <c r="A134" s="14"/>
      <c r="B134" s="278"/>
      <c r="C134" s="279"/>
      <c r="D134" s="241" t="s">
        <v>163</v>
      </c>
      <c r="E134" s="280" t="s">
        <v>1</v>
      </c>
      <c r="F134" s="281" t="s">
        <v>741</v>
      </c>
      <c r="G134" s="279"/>
      <c r="H134" s="282">
        <v>28.186</v>
      </c>
      <c r="I134" s="283"/>
      <c r="J134" s="283"/>
      <c r="K134" s="279"/>
      <c r="L134" s="279"/>
      <c r="M134" s="284"/>
      <c r="N134" s="285"/>
      <c r="O134" s="286"/>
      <c r="P134" s="286"/>
      <c r="Q134" s="286"/>
      <c r="R134" s="286"/>
      <c r="S134" s="286"/>
      <c r="T134" s="286"/>
      <c r="U134" s="286"/>
      <c r="V134" s="286"/>
      <c r="W134" s="286"/>
      <c r="X134" s="287"/>
      <c r="Y134" s="14"/>
      <c r="Z134" s="14"/>
      <c r="AA134" s="14"/>
      <c r="AB134" s="14"/>
      <c r="AC134" s="14"/>
      <c r="AD134" s="14"/>
      <c r="AE134" s="14"/>
      <c r="AT134" s="288" t="s">
        <v>163</v>
      </c>
      <c r="AU134" s="288" t="s">
        <v>85</v>
      </c>
      <c r="AV134" s="14" t="s">
        <v>173</v>
      </c>
      <c r="AW134" s="14" t="s">
        <v>5</v>
      </c>
      <c r="AX134" s="14" t="s">
        <v>83</v>
      </c>
      <c r="AY134" s="288" t="s">
        <v>156</v>
      </c>
    </row>
    <row r="135" s="2" customFormat="1" ht="37.8" customHeight="1">
      <c r="A135" s="39"/>
      <c r="B135" s="40"/>
      <c r="C135" s="225" t="s">
        <v>168</v>
      </c>
      <c r="D135" s="225" t="s">
        <v>157</v>
      </c>
      <c r="E135" s="226" t="s">
        <v>261</v>
      </c>
      <c r="F135" s="227" t="s">
        <v>262</v>
      </c>
      <c r="G135" s="228" t="s">
        <v>237</v>
      </c>
      <c r="H135" s="229">
        <v>64.206999999999994</v>
      </c>
      <c r="I135" s="230"/>
      <c r="J135" s="230"/>
      <c r="K135" s="231">
        <f>ROUND(P135*H135,2)</f>
        <v>0</v>
      </c>
      <c r="L135" s="227" t="s">
        <v>198</v>
      </c>
      <c r="M135" s="45"/>
      <c r="N135" s="232" t="s">
        <v>1</v>
      </c>
      <c r="O135" s="233" t="s">
        <v>38</v>
      </c>
      <c r="P135" s="234">
        <f>I135+J135</f>
        <v>0</v>
      </c>
      <c r="Q135" s="234">
        <f>ROUND(I135*H135,2)</f>
        <v>0</v>
      </c>
      <c r="R135" s="234">
        <f>ROUND(J135*H135,2)</f>
        <v>0</v>
      </c>
      <c r="S135" s="92"/>
      <c r="T135" s="235">
        <f>S135*H135</f>
        <v>0</v>
      </c>
      <c r="U135" s="235">
        <v>0</v>
      </c>
      <c r="V135" s="235">
        <f>U135*H135</f>
        <v>0</v>
      </c>
      <c r="W135" s="235">
        <v>0</v>
      </c>
      <c r="X135" s="236">
        <f>W135*H135</f>
        <v>0</v>
      </c>
      <c r="Y135" s="39"/>
      <c r="Z135" s="39"/>
      <c r="AA135" s="39"/>
      <c r="AB135" s="39"/>
      <c r="AC135" s="39"/>
      <c r="AD135" s="39"/>
      <c r="AE135" s="39"/>
      <c r="AR135" s="237" t="s">
        <v>173</v>
      </c>
      <c r="AT135" s="237" t="s">
        <v>157</v>
      </c>
      <c r="AU135" s="237" t="s">
        <v>85</v>
      </c>
      <c r="AY135" s="18" t="s">
        <v>156</v>
      </c>
      <c r="BE135" s="238">
        <f>IF(O135="základní",K135,0)</f>
        <v>0</v>
      </c>
      <c r="BF135" s="238">
        <f>IF(O135="snížená",K135,0)</f>
        <v>0</v>
      </c>
      <c r="BG135" s="238">
        <f>IF(O135="zákl. přenesená",K135,0)</f>
        <v>0</v>
      </c>
      <c r="BH135" s="238">
        <f>IF(O135="sníž. přenesená",K135,0)</f>
        <v>0</v>
      </c>
      <c r="BI135" s="238">
        <f>IF(O135="nulová",K135,0)</f>
        <v>0</v>
      </c>
      <c r="BJ135" s="18" t="s">
        <v>83</v>
      </c>
      <c r="BK135" s="238">
        <f>ROUND(P135*H135,2)</f>
        <v>0</v>
      </c>
      <c r="BL135" s="18" t="s">
        <v>173</v>
      </c>
      <c r="BM135" s="237" t="s">
        <v>1055</v>
      </c>
    </row>
    <row r="136" s="12" customFormat="1">
      <c r="A136" s="12"/>
      <c r="B136" s="239"/>
      <c r="C136" s="240"/>
      <c r="D136" s="241" t="s">
        <v>163</v>
      </c>
      <c r="E136" s="242" t="s">
        <v>1</v>
      </c>
      <c r="F136" s="243" t="s">
        <v>1056</v>
      </c>
      <c r="G136" s="240"/>
      <c r="H136" s="244">
        <v>78.299999999999997</v>
      </c>
      <c r="I136" s="245"/>
      <c r="J136" s="245"/>
      <c r="K136" s="240"/>
      <c r="L136" s="240"/>
      <c r="M136" s="246"/>
      <c r="N136" s="247"/>
      <c r="O136" s="248"/>
      <c r="P136" s="248"/>
      <c r="Q136" s="248"/>
      <c r="R136" s="248"/>
      <c r="S136" s="248"/>
      <c r="T136" s="248"/>
      <c r="U136" s="248"/>
      <c r="V136" s="248"/>
      <c r="W136" s="248"/>
      <c r="X136" s="249"/>
      <c r="Y136" s="12"/>
      <c r="Z136" s="12"/>
      <c r="AA136" s="12"/>
      <c r="AB136" s="12"/>
      <c r="AC136" s="12"/>
      <c r="AD136" s="12"/>
      <c r="AE136" s="12"/>
      <c r="AT136" s="250" t="s">
        <v>163</v>
      </c>
      <c r="AU136" s="250" t="s">
        <v>85</v>
      </c>
      <c r="AV136" s="12" t="s">
        <v>85</v>
      </c>
      <c r="AW136" s="12" t="s">
        <v>5</v>
      </c>
      <c r="AX136" s="12" t="s">
        <v>75</v>
      </c>
      <c r="AY136" s="250" t="s">
        <v>156</v>
      </c>
    </row>
    <row r="137" s="12" customFormat="1">
      <c r="A137" s="12"/>
      <c r="B137" s="239"/>
      <c r="C137" s="240"/>
      <c r="D137" s="241" t="s">
        <v>163</v>
      </c>
      <c r="E137" s="242" t="s">
        <v>1</v>
      </c>
      <c r="F137" s="243" t="s">
        <v>1057</v>
      </c>
      <c r="G137" s="240"/>
      <c r="H137" s="244">
        <v>-14.093</v>
      </c>
      <c r="I137" s="245"/>
      <c r="J137" s="245"/>
      <c r="K137" s="240"/>
      <c r="L137" s="240"/>
      <c r="M137" s="246"/>
      <c r="N137" s="247"/>
      <c r="O137" s="248"/>
      <c r="P137" s="248"/>
      <c r="Q137" s="248"/>
      <c r="R137" s="248"/>
      <c r="S137" s="248"/>
      <c r="T137" s="248"/>
      <c r="U137" s="248"/>
      <c r="V137" s="248"/>
      <c r="W137" s="248"/>
      <c r="X137" s="249"/>
      <c r="Y137" s="12"/>
      <c r="Z137" s="12"/>
      <c r="AA137" s="12"/>
      <c r="AB137" s="12"/>
      <c r="AC137" s="12"/>
      <c r="AD137" s="12"/>
      <c r="AE137" s="12"/>
      <c r="AT137" s="250" t="s">
        <v>163</v>
      </c>
      <c r="AU137" s="250" t="s">
        <v>85</v>
      </c>
      <c r="AV137" s="12" t="s">
        <v>85</v>
      </c>
      <c r="AW137" s="12" t="s">
        <v>5</v>
      </c>
      <c r="AX137" s="12" t="s">
        <v>75</v>
      </c>
      <c r="AY137" s="250" t="s">
        <v>156</v>
      </c>
    </row>
    <row r="138" s="14" customFormat="1">
      <c r="A138" s="14"/>
      <c r="B138" s="278"/>
      <c r="C138" s="279"/>
      <c r="D138" s="241" t="s">
        <v>163</v>
      </c>
      <c r="E138" s="280" t="s">
        <v>1</v>
      </c>
      <c r="F138" s="281" t="s">
        <v>741</v>
      </c>
      <c r="G138" s="279"/>
      <c r="H138" s="282">
        <v>64.206999999999994</v>
      </c>
      <c r="I138" s="283"/>
      <c r="J138" s="283"/>
      <c r="K138" s="279"/>
      <c r="L138" s="279"/>
      <c r="M138" s="284"/>
      <c r="N138" s="285"/>
      <c r="O138" s="286"/>
      <c r="P138" s="286"/>
      <c r="Q138" s="286"/>
      <c r="R138" s="286"/>
      <c r="S138" s="286"/>
      <c r="T138" s="286"/>
      <c r="U138" s="286"/>
      <c r="V138" s="286"/>
      <c r="W138" s="286"/>
      <c r="X138" s="287"/>
      <c r="Y138" s="14"/>
      <c r="Z138" s="14"/>
      <c r="AA138" s="14"/>
      <c r="AB138" s="14"/>
      <c r="AC138" s="14"/>
      <c r="AD138" s="14"/>
      <c r="AE138" s="14"/>
      <c r="AT138" s="288" t="s">
        <v>163</v>
      </c>
      <c r="AU138" s="288" t="s">
        <v>85</v>
      </c>
      <c r="AV138" s="14" t="s">
        <v>173</v>
      </c>
      <c r="AW138" s="14" t="s">
        <v>5</v>
      </c>
      <c r="AX138" s="14" t="s">
        <v>83</v>
      </c>
      <c r="AY138" s="288" t="s">
        <v>156</v>
      </c>
    </row>
    <row r="139" s="2" customFormat="1" ht="24.15" customHeight="1">
      <c r="A139" s="39"/>
      <c r="B139" s="40"/>
      <c r="C139" s="225" t="s">
        <v>173</v>
      </c>
      <c r="D139" s="225" t="s">
        <v>157</v>
      </c>
      <c r="E139" s="226" t="s">
        <v>750</v>
      </c>
      <c r="F139" s="227" t="s">
        <v>751</v>
      </c>
      <c r="G139" s="228" t="s">
        <v>237</v>
      </c>
      <c r="H139" s="229">
        <v>14.093</v>
      </c>
      <c r="I139" s="230"/>
      <c r="J139" s="230"/>
      <c r="K139" s="231">
        <f>ROUND(P139*H139,2)</f>
        <v>0</v>
      </c>
      <c r="L139" s="227" t="s">
        <v>198</v>
      </c>
      <c r="M139" s="45"/>
      <c r="N139" s="232" t="s">
        <v>1</v>
      </c>
      <c r="O139" s="233" t="s">
        <v>38</v>
      </c>
      <c r="P139" s="234">
        <f>I139+J139</f>
        <v>0</v>
      </c>
      <c r="Q139" s="234">
        <f>ROUND(I139*H139,2)</f>
        <v>0</v>
      </c>
      <c r="R139" s="234">
        <f>ROUND(J139*H139,2)</f>
        <v>0</v>
      </c>
      <c r="S139" s="92"/>
      <c r="T139" s="235">
        <f>S139*H139</f>
        <v>0</v>
      </c>
      <c r="U139" s="235">
        <v>0</v>
      </c>
      <c r="V139" s="235">
        <f>U139*H139</f>
        <v>0</v>
      </c>
      <c r="W139" s="235">
        <v>0</v>
      </c>
      <c r="X139" s="236">
        <f>W139*H139</f>
        <v>0</v>
      </c>
      <c r="Y139" s="39"/>
      <c r="Z139" s="39"/>
      <c r="AA139" s="39"/>
      <c r="AB139" s="39"/>
      <c r="AC139" s="39"/>
      <c r="AD139" s="39"/>
      <c r="AE139" s="39"/>
      <c r="AR139" s="237" t="s">
        <v>173</v>
      </c>
      <c r="AT139" s="237" t="s">
        <v>157</v>
      </c>
      <c r="AU139" s="237" t="s">
        <v>85</v>
      </c>
      <c r="AY139" s="18" t="s">
        <v>156</v>
      </c>
      <c r="BE139" s="238">
        <f>IF(O139="základní",K139,0)</f>
        <v>0</v>
      </c>
      <c r="BF139" s="238">
        <f>IF(O139="snížená",K139,0)</f>
        <v>0</v>
      </c>
      <c r="BG139" s="238">
        <f>IF(O139="zákl. přenesená",K139,0)</f>
        <v>0</v>
      </c>
      <c r="BH139" s="238">
        <f>IF(O139="sníž. přenesená",K139,0)</f>
        <v>0</v>
      </c>
      <c r="BI139" s="238">
        <f>IF(O139="nulová",K139,0)</f>
        <v>0</v>
      </c>
      <c r="BJ139" s="18" t="s">
        <v>83</v>
      </c>
      <c r="BK139" s="238">
        <f>ROUND(P139*H139,2)</f>
        <v>0</v>
      </c>
      <c r="BL139" s="18" t="s">
        <v>173</v>
      </c>
      <c r="BM139" s="237" t="s">
        <v>1058</v>
      </c>
    </row>
    <row r="140" s="12" customFormat="1">
      <c r="A140" s="12"/>
      <c r="B140" s="239"/>
      <c r="C140" s="240"/>
      <c r="D140" s="241" t="s">
        <v>163</v>
      </c>
      <c r="E140" s="242" t="s">
        <v>1</v>
      </c>
      <c r="F140" s="243" t="s">
        <v>1054</v>
      </c>
      <c r="G140" s="240"/>
      <c r="H140" s="244">
        <v>14.093</v>
      </c>
      <c r="I140" s="245"/>
      <c r="J140" s="245"/>
      <c r="K140" s="240"/>
      <c r="L140" s="240"/>
      <c r="M140" s="246"/>
      <c r="N140" s="247"/>
      <c r="O140" s="248"/>
      <c r="P140" s="248"/>
      <c r="Q140" s="248"/>
      <c r="R140" s="248"/>
      <c r="S140" s="248"/>
      <c r="T140" s="248"/>
      <c r="U140" s="248"/>
      <c r="V140" s="248"/>
      <c r="W140" s="248"/>
      <c r="X140" s="249"/>
      <c r="Y140" s="12"/>
      <c r="Z140" s="12"/>
      <c r="AA140" s="12"/>
      <c r="AB140" s="12"/>
      <c r="AC140" s="12"/>
      <c r="AD140" s="12"/>
      <c r="AE140" s="12"/>
      <c r="AT140" s="250" t="s">
        <v>163</v>
      </c>
      <c r="AU140" s="250" t="s">
        <v>85</v>
      </c>
      <c r="AV140" s="12" t="s">
        <v>85</v>
      </c>
      <c r="AW140" s="12" t="s">
        <v>5</v>
      </c>
      <c r="AX140" s="12" t="s">
        <v>75</v>
      </c>
      <c r="AY140" s="250" t="s">
        <v>156</v>
      </c>
    </row>
    <row r="141" s="14" customFormat="1">
      <c r="A141" s="14"/>
      <c r="B141" s="278"/>
      <c r="C141" s="279"/>
      <c r="D141" s="241" t="s">
        <v>163</v>
      </c>
      <c r="E141" s="280" t="s">
        <v>1</v>
      </c>
      <c r="F141" s="281" t="s">
        <v>741</v>
      </c>
      <c r="G141" s="279"/>
      <c r="H141" s="282">
        <v>14.093</v>
      </c>
      <c r="I141" s="283"/>
      <c r="J141" s="283"/>
      <c r="K141" s="279"/>
      <c r="L141" s="279"/>
      <c r="M141" s="284"/>
      <c r="N141" s="285"/>
      <c r="O141" s="286"/>
      <c r="P141" s="286"/>
      <c r="Q141" s="286"/>
      <c r="R141" s="286"/>
      <c r="S141" s="286"/>
      <c r="T141" s="286"/>
      <c r="U141" s="286"/>
      <c r="V141" s="286"/>
      <c r="W141" s="286"/>
      <c r="X141" s="287"/>
      <c r="Y141" s="14"/>
      <c r="Z141" s="14"/>
      <c r="AA141" s="14"/>
      <c r="AB141" s="14"/>
      <c r="AC141" s="14"/>
      <c r="AD141" s="14"/>
      <c r="AE141" s="14"/>
      <c r="AT141" s="288" t="s">
        <v>163</v>
      </c>
      <c r="AU141" s="288" t="s">
        <v>85</v>
      </c>
      <c r="AV141" s="14" t="s">
        <v>173</v>
      </c>
      <c r="AW141" s="14" t="s">
        <v>5</v>
      </c>
      <c r="AX141" s="14" t="s">
        <v>83</v>
      </c>
      <c r="AY141" s="288" t="s">
        <v>156</v>
      </c>
    </row>
    <row r="142" s="2" customFormat="1" ht="24.15" customHeight="1">
      <c r="A142" s="39"/>
      <c r="B142" s="40"/>
      <c r="C142" s="225" t="s">
        <v>155</v>
      </c>
      <c r="D142" s="225" t="s">
        <v>157</v>
      </c>
      <c r="E142" s="226" t="s">
        <v>278</v>
      </c>
      <c r="F142" s="227" t="s">
        <v>279</v>
      </c>
      <c r="G142" s="228" t="s">
        <v>237</v>
      </c>
      <c r="H142" s="229">
        <v>64.206999999999994</v>
      </c>
      <c r="I142" s="230"/>
      <c r="J142" s="230"/>
      <c r="K142" s="231">
        <f>ROUND(P142*H142,2)</f>
        <v>0</v>
      </c>
      <c r="L142" s="227" t="s">
        <v>198</v>
      </c>
      <c r="M142" s="45"/>
      <c r="N142" s="232" t="s">
        <v>1</v>
      </c>
      <c r="O142" s="233" t="s">
        <v>38</v>
      </c>
      <c r="P142" s="234">
        <f>I142+J142</f>
        <v>0</v>
      </c>
      <c r="Q142" s="234">
        <f>ROUND(I142*H142,2)</f>
        <v>0</v>
      </c>
      <c r="R142" s="234">
        <f>ROUND(J142*H142,2)</f>
        <v>0</v>
      </c>
      <c r="S142" s="92"/>
      <c r="T142" s="235">
        <f>S142*H142</f>
        <v>0</v>
      </c>
      <c r="U142" s="235">
        <v>0</v>
      </c>
      <c r="V142" s="235">
        <f>U142*H142</f>
        <v>0</v>
      </c>
      <c r="W142" s="235">
        <v>0</v>
      </c>
      <c r="X142" s="236">
        <f>W142*H142</f>
        <v>0</v>
      </c>
      <c r="Y142" s="39"/>
      <c r="Z142" s="39"/>
      <c r="AA142" s="39"/>
      <c r="AB142" s="39"/>
      <c r="AC142" s="39"/>
      <c r="AD142" s="39"/>
      <c r="AE142" s="39"/>
      <c r="AR142" s="237" t="s">
        <v>173</v>
      </c>
      <c r="AT142" s="237" t="s">
        <v>157</v>
      </c>
      <c r="AU142" s="237" t="s">
        <v>85</v>
      </c>
      <c r="AY142" s="18" t="s">
        <v>156</v>
      </c>
      <c r="BE142" s="238">
        <f>IF(O142="základní",K142,0)</f>
        <v>0</v>
      </c>
      <c r="BF142" s="238">
        <f>IF(O142="snížená",K142,0)</f>
        <v>0</v>
      </c>
      <c r="BG142" s="238">
        <f>IF(O142="zákl. přenesená",K142,0)</f>
        <v>0</v>
      </c>
      <c r="BH142" s="238">
        <f>IF(O142="sníž. přenesená",K142,0)</f>
        <v>0</v>
      </c>
      <c r="BI142" s="238">
        <f>IF(O142="nulová",K142,0)</f>
        <v>0</v>
      </c>
      <c r="BJ142" s="18" t="s">
        <v>83</v>
      </c>
      <c r="BK142" s="238">
        <f>ROUND(P142*H142,2)</f>
        <v>0</v>
      </c>
      <c r="BL142" s="18" t="s">
        <v>173</v>
      </c>
      <c r="BM142" s="237" t="s">
        <v>1059</v>
      </c>
    </row>
    <row r="143" s="2" customFormat="1" ht="24.15" customHeight="1">
      <c r="A143" s="39"/>
      <c r="B143" s="40"/>
      <c r="C143" s="225" t="s">
        <v>630</v>
      </c>
      <c r="D143" s="225" t="s">
        <v>157</v>
      </c>
      <c r="E143" s="226" t="s">
        <v>754</v>
      </c>
      <c r="F143" s="227" t="s">
        <v>755</v>
      </c>
      <c r="G143" s="228" t="s">
        <v>237</v>
      </c>
      <c r="H143" s="229">
        <v>29.100999999999999</v>
      </c>
      <c r="I143" s="230"/>
      <c r="J143" s="230"/>
      <c r="K143" s="231">
        <f>ROUND(P143*H143,2)</f>
        <v>0</v>
      </c>
      <c r="L143" s="227" t="s">
        <v>198</v>
      </c>
      <c r="M143" s="45"/>
      <c r="N143" s="232" t="s">
        <v>1</v>
      </c>
      <c r="O143" s="233" t="s">
        <v>38</v>
      </c>
      <c r="P143" s="234">
        <f>I143+J143</f>
        <v>0</v>
      </c>
      <c r="Q143" s="234">
        <f>ROUND(I143*H143,2)</f>
        <v>0</v>
      </c>
      <c r="R143" s="234">
        <f>ROUND(J143*H143,2)</f>
        <v>0</v>
      </c>
      <c r="S143" s="92"/>
      <c r="T143" s="235">
        <f>S143*H143</f>
        <v>0</v>
      </c>
      <c r="U143" s="235">
        <v>0</v>
      </c>
      <c r="V143" s="235">
        <f>U143*H143</f>
        <v>0</v>
      </c>
      <c r="W143" s="235">
        <v>0</v>
      </c>
      <c r="X143" s="236">
        <f>W143*H143</f>
        <v>0</v>
      </c>
      <c r="Y143" s="39"/>
      <c r="Z143" s="39"/>
      <c r="AA143" s="39"/>
      <c r="AB143" s="39"/>
      <c r="AC143" s="39"/>
      <c r="AD143" s="39"/>
      <c r="AE143" s="39"/>
      <c r="AR143" s="237" t="s">
        <v>173</v>
      </c>
      <c r="AT143" s="237" t="s">
        <v>157</v>
      </c>
      <c r="AU143" s="237" t="s">
        <v>85</v>
      </c>
      <c r="AY143" s="18" t="s">
        <v>156</v>
      </c>
      <c r="BE143" s="238">
        <f>IF(O143="základní",K143,0)</f>
        <v>0</v>
      </c>
      <c r="BF143" s="238">
        <f>IF(O143="snížená",K143,0)</f>
        <v>0</v>
      </c>
      <c r="BG143" s="238">
        <f>IF(O143="zákl. přenesená",K143,0)</f>
        <v>0</v>
      </c>
      <c r="BH143" s="238">
        <f>IF(O143="sníž. přenesená",K143,0)</f>
        <v>0</v>
      </c>
      <c r="BI143" s="238">
        <f>IF(O143="nulová",K143,0)</f>
        <v>0</v>
      </c>
      <c r="BJ143" s="18" t="s">
        <v>83</v>
      </c>
      <c r="BK143" s="238">
        <f>ROUND(P143*H143,2)</f>
        <v>0</v>
      </c>
      <c r="BL143" s="18" t="s">
        <v>173</v>
      </c>
      <c r="BM143" s="237" t="s">
        <v>1060</v>
      </c>
    </row>
    <row r="144" s="12" customFormat="1">
      <c r="A144" s="12"/>
      <c r="B144" s="239"/>
      <c r="C144" s="240"/>
      <c r="D144" s="241" t="s">
        <v>163</v>
      </c>
      <c r="E144" s="242" t="s">
        <v>1</v>
      </c>
      <c r="F144" s="243" t="s">
        <v>1061</v>
      </c>
      <c r="G144" s="240"/>
      <c r="H144" s="244">
        <v>18.797999999999998</v>
      </c>
      <c r="I144" s="245"/>
      <c r="J144" s="245"/>
      <c r="K144" s="240"/>
      <c r="L144" s="240"/>
      <c r="M144" s="246"/>
      <c r="N144" s="247"/>
      <c r="O144" s="248"/>
      <c r="P144" s="248"/>
      <c r="Q144" s="248"/>
      <c r="R144" s="248"/>
      <c r="S144" s="248"/>
      <c r="T144" s="248"/>
      <c r="U144" s="248"/>
      <c r="V144" s="248"/>
      <c r="W144" s="248"/>
      <c r="X144" s="249"/>
      <c r="Y144" s="12"/>
      <c r="Z144" s="12"/>
      <c r="AA144" s="12"/>
      <c r="AB144" s="12"/>
      <c r="AC144" s="12"/>
      <c r="AD144" s="12"/>
      <c r="AE144" s="12"/>
      <c r="AT144" s="250" t="s">
        <v>163</v>
      </c>
      <c r="AU144" s="250" t="s">
        <v>85</v>
      </c>
      <c r="AV144" s="12" t="s">
        <v>85</v>
      </c>
      <c r="AW144" s="12" t="s">
        <v>5</v>
      </c>
      <c r="AX144" s="12" t="s">
        <v>75</v>
      </c>
      <c r="AY144" s="250" t="s">
        <v>156</v>
      </c>
    </row>
    <row r="145" s="12" customFormat="1">
      <c r="A145" s="12"/>
      <c r="B145" s="239"/>
      <c r="C145" s="240"/>
      <c r="D145" s="241" t="s">
        <v>163</v>
      </c>
      <c r="E145" s="242" t="s">
        <v>1</v>
      </c>
      <c r="F145" s="243" t="s">
        <v>1062</v>
      </c>
      <c r="G145" s="240"/>
      <c r="H145" s="244">
        <v>5.242</v>
      </c>
      <c r="I145" s="245"/>
      <c r="J145" s="245"/>
      <c r="K145" s="240"/>
      <c r="L145" s="240"/>
      <c r="M145" s="246"/>
      <c r="N145" s="247"/>
      <c r="O145" s="248"/>
      <c r="P145" s="248"/>
      <c r="Q145" s="248"/>
      <c r="R145" s="248"/>
      <c r="S145" s="248"/>
      <c r="T145" s="248"/>
      <c r="U145" s="248"/>
      <c r="V145" s="248"/>
      <c r="W145" s="248"/>
      <c r="X145" s="249"/>
      <c r="Y145" s="12"/>
      <c r="Z145" s="12"/>
      <c r="AA145" s="12"/>
      <c r="AB145" s="12"/>
      <c r="AC145" s="12"/>
      <c r="AD145" s="12"/>
      <c r="AE145" s="12"/>
      <c r="AT145" s="250" t="s">
        <v>163</v>
      </c>
      <c r="AU145" s="250" t="s">
        <v>85</v>
      </c>
      <c r="AV145" s="12" t="s">
        <v>85</v>
      </c>
      <c r="AW145" s="12" t="s">
        <v>5</v>
      </c>
      <c r="AX145" s="12" t="s">
        <v>75</v>
      </c>
      <c r="AY145" s="250" t="s">
        <v>156</v>
      </c>
    </row>
    <row r="146" s="12" customFormat="1">
      <c r="A146" s="12"/>
      <c r="B146" s="239"/>
      <c r="C146" s="240"/>
      <c r="D146" s="241" t="s">
        <v>163</v>
      </c>
      <c r="E146" s="242" t="s">
        <v>1</v>
      </c>
      <c r="F146" s="243" t="s">
        <v>1063</v>
      </c>
      <c r="G146" s="240"/>
      <c r="H146" s="244">
        <v>0.91600000000000004</v>
      </c>
      <c r="I146" s="245"/>
      <c r="J146" s="245"/>
      <c r="K146" s="240"/>
      <c r="L146" s="240"/>
      <c r="M146" s="246"/>
      <c r="N146" s="247"/>
      <c r="O146" s="248"/>
      <c r="P146" s="248"/>
      <c r="Q146" s="248"/>
      <c r="R146" s="248"/>
      <c r="S146" s="248"/>
      <c r="T146" s="248"/>
      <c r="U146" s="248"/>
      <c r="V146" s="248"/>
      <c r="W146" s="248"/>
      <c r="X146" s="249"/>
      <c r="Y146" s="12"/>
      <c r="Z146" s="12"/>
      <c r="AA146" s="12"/>
      <c r="AB146" s="12"/>
      <c r="AC146" s="12"/>
      <c r="AD146" s="12"/>
      <c r="AE146" s="12"/>
      <c r="AT146" s="250" t="s">
        <v>163</v>
      </c>
      <c r="AU146" s="250" t="s">
        <v>85</v>
      </c>
      <c r="AV146" s="12" t="s">
        <v>85</v>
      </c>
      <c r="AW146" s="12" t="s">
        <v>5</v>
      </c>
      <c r="AX146" s="12" t="s">
        <v>75</v>
      </c>
      <c r="AY146" s="250" t="s">
        <v>156</v>
      </c>
    </row>
    <row r="147" s="12" customFormat="1">
      <c r="A147" s="12"/>
      <c r="B147" s="239"/>
      <c r="C147" s="240"/>
      <c r="D147" s="241" t="s">
        <v>163</v>
      </c>
      <c r="E147" s="242" t="s">
        <v>1</v>
      </c>
      <c r="F147" s="243" t="s">
        <v>1064</v>
      </c>
      <c r="G147" s="240"/>
      <c r="H147" s="244">
        <v>4.1449999999999996</v>
      </c>
      <c r="I147" s="245"/>
      <c r="J147" s="245"/>
      <c r="K147" s="240"/>
      <c r="L147" s="240"/>
      <c r="M147" s="246"/>
      <c r="N147" s="247"/>
      <c r="O147" s="248"/>
      <c r="P147" s="248"/>
      <c r="Q147" s="248"/>
      <c r="R147" s="248"/>
      <c r="S147" s="248"/>
      <c r="T147" s="248"/>
      <c r="U147" s="248"/>
      <c r="V147" s="248"/>
      <c r="W147" s="248"/>
      <c r="X147" s="249"/>
      <c r="Y147" s="12"/>
      <c r="Z147" s="12"/>
      <c r="AA147" s="12"/>
      <c r="AB147" s="12"/>
      <c r="AC147" s="12"/>
      <c r="AD147" s="12"/>
      <c r="AE147" s="12"/>
      <c r="AT147" s="250" t="s">
        <v>163</v>
      </c>
      <c r="AU147" s="250" t="s">
        <v>85</v>
      </c>
      <c r="AV147" s="12" t="s">
        <v>85</v>
      </c>
      <c r="AW147" s="12" t="s">
        <v>5</v>
      </c>
      <c r="AX147" s="12" t="s">
        <v>75</v>
      </c>
      <c r="AY147" s="250" t="s">
        <v>156</v>
      </c>
    </row>
    <row r="148" s="14" customFormat="1">
      <c r="A148" s="14"/>
      <c r="B148" s="278"/>
      <c r="C148" s="279"/>
      <c r="D148" s="241" t="s">
        <v>163</v>
      </c>
      <c r="E148" s="280" t="s">
        <v>1</v>
      </c>
      <c r="F148" s="281" t="s">
        <v>741</v>
      </c>
      <c r="G148" s="279"/>
      <c r="H148" s="282">
        <v>29.100999999999999</v>
      </c>
      <c r="I148" s="283"/>
      <c r="J148" s="283"/>
      <c r="K148" s="279"/>
      <c r="L148" s="279"/>
      <c r="M148" s="284"/>
      <c r="N148" s="285"/>
      <c r="O148" s="286"/>
      <c r="P148" s="286"/>
      <c r="Q148" s="286"/>
      <c r="R148" s="286"/>
      <c r="S148" s="286"/>
      <c r="T148" s="286"/>
      <c r="U148" s="286"/>
      <c r="V148" s="286"/>
      <c r="W148" s="286"/>
      <c r="X148" s="287"/>
      <c r="Y148" s="14"/>
      <c r="Z148" s="14"/>
      <c r="AA148" s="14"/>
      <c r="AB148" s="14"/>
      <c r="AC148" s="14"/>
      <c r="AD148" s="14"/>
      <c r="AE148" s="14"/>
      <c r="AT148" s="288" t="s">
        <v>163</v>
      </c>
      <c r="AU148" s="288" t="s">
        <v>85</v>
      </c>
      <c r="AV148" s="14" t="s">
        <v>173</v>
      </c>
      <c r="AW148" s="14" t="s">
        <v>5</v>
      </c>
      <c r="AX148" s="14" t="s">
        <v>83</v>
      </c>
      <c r="AY148" s="288" t="s">
        <v>156</v>
      </c>
    </row>
    <row r="149" s="2" customFormat="1" ht="24.15" customHeight="1">
      <c r="A149" s="39"/>
      <c r="B149" s="40"/>
      <c r="C149" s="264" t="s">
        <v>260</v>
      </c>
      <c r="D149" s="264" t="s">
        <v>291</v>
      </c>
      <c r="E149" s="265" t="s">
        <v>776</v>
      </c>
      <c r="F149" s="266" t="s">
        <v>777</v>
      </c>
      <c r="G149" s="267" t="s">
        <v>274</v>
      </c>
      <c r="H149" s="268">
        <v>1.8640000000000001</v>
      </c>
      <c r="I149" s="269"/>
      <c r="J149" s="270"/>
      <c r="K149" s="271">
        <f>ROUND(P149*H149,2)</f>
        <v>0</v>
      </c>
      <c r="L149" s="266" t="s">
        <v>198</v>
      </c>
      <c r="M149" s="272"/>
      <c r="N149" s="273" t="s">
        <v>1</v>
      </c>
      <c r="O149" s="233" t="s">
        <v>38</v>
      </c>
      <c r="P149" s="234">
        <f>I149+J149</f>
        <v>0</v>
      </c>
      <c r="Q149" s="234">
        <f>ROUND(I149*H149,2)</f>
        <v>0</v>
      </c>
      <c r="R149" s="234">
        <f>ROUND(J149*H149,2)</f>
        <v>0</v>
      </c>
      <c r="S149" s="92"/>
      <c r="T149" s="235">
        <f>S149*H149</f>
        <v>0</v>
      </c>
      <c r="U149" s="235">
        <v>0</v>
      </c>
      <c r="V149" s="235">
        <f>U149*H149</f>
        <v>0</v>
      </c>
      <c r="W149" s="235">
        <v>0</v>
      </c>
      <c r="X149" s="236">
        <f>W149*H149</f>
        <v>0</v>
      </c>
      <c r="Y149" s="39"/>
      <c r="Z149" s="39"/>
      <c r="AA149" s="39"/>
      <c r="AB149" s="39"/>
      <c r="AC149" s="39"/>
      <c r="AD149" s="39"/>
      <c r="AE149" s="39"/>
      <c r="AR149" s="237" t="s">
        <v>266</v>
      </c>
      <c r="AT149" s="237" t="s">
        <v>291</v>
      </c>
      <c r="AU149" s="237" t="s">
        <v>85</v>
      </c>
      <c r="AY149" s="18" t="s">
        <v>156</v>
      </c>
      <c r="BE149" s="238">
        <f>IF(O149="základní",K149,0)</f>
        <v>0</v>
      </c>
      <c r="BF149" s="238">
        <f>IF(O149="snížená",K149,0)</f>
        <v>0</v>
      </c>
      <c r="BG149" s="238">
        <f>IF(O149="zákl. přenesená",K149,0)</f>
        <v>0</v>
      </c>
      <c r="BH149" s="238">
        <f>IF(O149="sníž. přenesená",K149,0)</f>
        <v>0</v>
      </c>
      <c r="BI149" s="238">
        <f>IF(O149="nulová",K149,0)</f>
        <v>0</v>
      </c>
      <c r="BJ149" s="18" t="s">
        <v>83</v>
      </c>
      <c r="BK149" s="238">
        <f>ROUND(P149*H149,2)</f>
        <v>0</v>
      </c>
      <c r="BL149" s="18" t="s">
        <v>173</v>
      </c>
      <c r="BM149" s="237" t="s">
        <v>1065</v>
      </c>
    </row>
    <row r="150" s="12" customFormat="1">
      <c r="A150" s="12"/>
      <c r="B150" s="239"/>
      <c r="C150" s="240"/>
      <c r="D150" s="241" t="s">
        <v>163</v>
      </c>
      <c r="E150" s="242" t="s">
        <v>1</v>
      </c>
      <c r="F150" s="243" t="s">
        <v>1066</v>
      </c>
      <c r="G150" s="240"/>
      <c r="H150" s="244">
        <v>1.8640000000000001</v>
      </c>
      <c r="I150" s="245"/>
      <c r="J150" s="245"/>
      <c r="K150" s="240"/>
      <c r="L150" s="240"/>
      <c r="M150" s="246"/>
      <c r="N150" s="247"/>
      <c r="O150" s="248"/>
      <c r="P150" s="248"/>
      <c r="Q150" s="248"/>
      <c r="R150" s="248"/>
      <c r="S150" s="248"/>
      <c r="T150" s="248"/>
      <c r="U150" s="248"/>
      <c r="V150" s="248"/>
      <c r="W150" s="248"/>
      <c r="X150" s="249"/>
      <c r="Y150" s="12"/>
      <c r="Z150" s="12"/>
      <c r="AA150" s="12"/>
      <c r="AB150" s="12"/>
      <c r="AC150" s="12"/>
      <c r="AD150" s="12"/>
      <c r="AE150" s="12"/>
      <c r="AT150" s="250" t="s">
        <v>163</v>
      </c>
      <c r="AU150" s="250" t="s">
        <v>85</v>
      </c>
      <c r="AV150" s="12" t="s">
        <v>85</v>
      </c>
      <c r="AW150" s="12" t="s">
        <v>5</v>
      </c>
      <c r="AX150" s="12" t="s">
        <v>75</v>
      </c>
      <c r="AY150" s="250" t="s">
        <v>156</v>
      </c>
    </row>
    <row r="151" s="14" customFormat="1">
      <c r="A151" s="14"/>
      <c r="B151" s="278"/>
      <c r="C151" s="279"/>
      <c r="D151" s="241" t="s">
        <v>163</v>
      </c>
      <c r="E151" s="280" t="s">
        <v>1</v>
      </c>
      <c r="F151" s="281" t="s">
        <v>741</v>
      </c>
      <c r="G151" s="279"/>
      <c r="H151" s="282">
        <v>1.8640000000000001</v>
      </c>
      <c r="I151" s="283"/>
      <c r="J151" s="283"/>
      <c r="K151" s="279"/>
      <c r="L151" s="279"/>
      <c r="M151" s="284"/>
      <c r="N151" s="285"/>
      <c r="O151" s="286"/>
      <c r="P151" s="286"/>
      <c r="Q151" s="286"/>
      <c r="R151" s="286"/>
      <c r="S151" s="286"/>
      <c r="T151" s="286"/>
      <c r="U151" s="286"/>
      <c r="V151" s="286"/>
      <c r="W151" s="286"/>
      <c r="X151" s="287"/>
      <c r="Y151" s="14"/>
      <c r="Z151" s="14"/>
      <c r="AA151" s="14"/>
      <c r="AB151" s="14"/>
      <c r="AC151" s="14"/>
      <c r="AD151" s="14"/>
      <c r="AE151" s="14"/>
      <c r="AT151" s="288" t="s">
        <v>163</v>
      </c>
      <c r="AU151" s="288" t="s">
        <v>85</v>
      </c>
      <c r="AV151" s="14" t="s">
        <v>173</v>
      </c>
      <c r="AW151" s="14" t="s">
        <v>5</v>
      </c>
      <c r="AX151" s="14" t="s">
        <v>83</v>
      </c>
      <c r="AY151" s="288" t="s">
        <v>156</v>
      </c>
    </row>
    <row r="152" s="2" customFormat="1" ht="16.5" customHeight="1">
      <c r="A152" s="39"/>
      <c r="B152" s="40"/>
      <c r="C152" s="264" t="s">
        <v>266</v>
      </c>
      <c r="D152" s="264" t="s">
        <v>291</v>
      </c>
      <c r="E152" s="265" t="s">
        <v>780</v>
      </c>
      <c r="F152" s="266" t="s">
        <v>781</v>
      </c>
      <c r="G152" s="267" t="s">
        <v>274</v>
      </c>
      <c r="H152" s="268">
        <v>26.777000000000001</v>
      </c>
      <c r="I152" s="269"/>
      <c r="J152" s="270"/>
      <c r="K152" s="271">
        <f>ROUND(P152*H152,2)</f>
        <v>0</v>
      </c>
      <c r="L152" s="266" t="s">
        <v>1</v>
      </c>
      <c r="M152" s="272"/>
      <c r="N152" s="273" t="s">
        <v>1</v>
      </c>
      <c r="O152" s="233" t="s">
        <v>38</v>
      </c>
      <c r="P152" s="234">
        <f>I152+J152</f>
        <v>0</v>
      </c>
      <c r="Q152" s="234">
        <f>ROUND(I152*H152,2)</f>
        <v>0</v>
      </c>
      <c r="R152" s="234">
        <f>ROUND(J152*H152,2)</f>
        <v>0</v>
      </c>
      <c r="S152" s="92"/>
      <c r="T152" s="235">
        <f>S152*H152</f>
        <v>0</v>
      </c>
      <c r="U152" s="235">
        <v>0</v>
      </c>
      <c r="V152" s="235">
        <f>U152*H152</f>
        <v>0</v>
      </c>
      <c r="W152" s="235">
        <v>0</v>
      </c>
      <c r="X152" s="236">
        <f>W152*H152</f>
        <v>0</v>
      </c>
      <c r="Y152" s="39"/>
      <c r="Z152" s="39"/>
      <c r="AA152" s="39"/>
      <c r="AB152" s="39"/>
      <c r="AC152" s="39"/>
      <c r="AD152" s="39"/>
      <c r="AE152" s="39"/>
      <c r="AR152" s="237" t="s">
        <v>266</v>
      </c>
      <c r="AT152" s="237" t="s">
        <v>291</v>
      </c>
      <c r="AU152" s="237" t="s">
        <v>85</v>
      </c>
      <c r="AY152" s="18" t="s">
        <v>156</v>
      </c>
      <c r="BE152" s="238">
        <f>IF(O152="základní",K152,0)</f>
        <v>0</v>
      </c>
      <c r="BF152" s="238">
        <f>IF(O152="snížená",K152,0)</f>
        <v>0</v>
      </c>
      <c r="BG152" s="238">
        <f>IF(O152="zákl. přenesená",K152,0)</f>
        <v>0</v>
      </c>
      <c r="BH152" s="238">
        <f>IF(O152="sníž. přenesená",K152,0)</f>
        <v>0</v>
      </c>
      <c r="BI152" s="238">
        <f>IF(O152="nulová",K152,0)</f>
        <v>0</v>
      </c>
      <c r="BJ152" s="18" t="s">
        <v>83</v>
      </c>
      <c r="BK152" s="238">
        <f>ROUND(P152*H152,2)</f>
        <v>0</v>
      </c>
      <c r="BL152" s="18" t="s">
        <v>173</v>
      </c>
      <c r="BM152" s="237" t="s">
        <v>1067</v>
      </c>
    </row>
    <row r="153" s="2" customFormat="1" ht="24.15" customHeight="1">
      <c r="A153" s="39"/>
      <c r="B153" s="40"/>
      <c r="C153" s="225" t="s">
        <v>240</v>
      </c>
      <c r="D153" s="225" t="s">
        <v>157</v>
      </c>
      <c r="E153" s="226" t="s">
        <v>297</v>
      </c>
      <c r="F153" s="227" t="s">
        <v>783</v>
      </c>
      <c r="G153" s="228" t="s">
        <v>197</v>
      </c>
      <c r="H153" s="229">
        <v>30.263000000000002</v>
      </c>
      <c r="I153" s="230"/>
      <c r="J153" s="230"/>
      <c r="K153" s="231">
        <f>ROUND(P153*H153,2)</f>
        <v>0</v>
      </c>
      <c r="L153" s="227" t="s">
        <v>198</v>
      </c>
      <c r="M153" s="45"/>
      <c r="N153" s="232" t="s">
        <v>1</v>
      </c>
      <c r="O153" s="233" t="s">
        <v>38</v>
      </c>
      <c r="P153" s="234">
        <f>I153+J153</f>
        <v>0</v>
      </c>
      <c r="Q153" s="234">
        <f>ROUND(I153*H153,2)</f>
        <v>0</v>
      </c>
      <c r="R153" s="234">
        <f>ROUND(J153*H153,2)</f>
        <v>0</v>
      </c>
      <c r="S153" s="92"/>
      <c r="T153" s="235">
        <f>S153*H153</f>
        <v>0</v>
      </c>
      <c r="U153" s="235">
        <v>0</v>
      </c>
      <c r="V153" s="235">
        <f>U153*H153</f>
        <v>0</v>
      </c>
      <c r="W153" s="235">
        <v>0</v>
      </c>
      <c r="X153" s="236">
        <f>W153*H153</f>
        <v>0</v>
      </c>
      <c r="Y153" s="39"/>
      <c r="Z153" s="39"/>
      <c r="AA153" s="39"/>
      <c r="AB153" s="39"/>
      <c r="AC153" s="39"/>
      <c r="AD153" s="39"/>
      <c r="AE153" s="39"/>
      <c r="AR153" s="237" t="s">
        <v>173</v>
      </c>
      <c r="AT153" s="237" t="s">
        <v>157</v>
      </c>
      <c r="AU153" s="237" t="s">
        <v>85</v>
      </c>
      <c r="AY153" s="18" t="s">
        <v>156</v>
      </c>
      <c r="BE153" s="238">
        <f>IF(O153="základní",K153,0)</f>
        <v>0</v>
      </c>
      <c r="BF153" s="238">
        <f>IF(O153="snížená",K153,0)</f>
        <v>0</v>
      </c>
      <c r="BG153" s="238">
        <f>IF(O153="zákl. přenesená",K153,0)</f>
        <v>0</v>
      </c>
      <c r="BH153" s="238">
        <f>IF(O153="sníž. přenesená",K153,0)</f>
        <v>0</v>
      </c>
      <c r="BI153" s="238">
        <f>IF(O153="nulová",K153,0)</f>
        <v>0</v>
      </c>
      <c r="BJ153" s="18" t="s">
        <v>83</v>
      </c>
      <c r="BK153" s="238">
        <f>ROUND(P153*H153,2)</f>
        <v>0</v>
      </c>
      <c r="BL153" s="18" t="s">
        <v>173</v>
      </c>
      <c r="BM153" s="237" t="s">
        <v>1068</v>
      </c>
    </row>
    <row r="154" s="12" customFormat="1">
      <c r="A154" s="12"/>
      <c r="B154" s="239"/>
      <c r="C154" s="240"/>
      <c r="D154" s="241" t="s">
        <v>163</v>
      </c>
      <c r="E154" s="242" t="s">
        <v>1</v>
      </c>
      <c r="F154" s="243" t="s">
        <v>1069</v>
      </c>
      <c r="G154" s="240"/>
      <c r="H154" s="244">
        <v>30.263000000000002</v>
      </c>
      <c r="I154" s="245"/>
      <c r="J154" s="245"/>
      <c r="K154" s="240"/>
      <c r="L154" s="240"/>
      <c r="M154" s="246"/>
      <c r="N154" s="247"/>
      <c r="O154" s="248"/>
      <c r="P154" s="248"/>
      <c r="Q154" s="248"/>
      <c r="R154" s="248"/>
      <c r="S154" s="248"/>
      <c r="T154" s="248"/>
      <c r="U154" s="248"/>
      <c r="V154" s="248"/>
      <c r="W154" s="248"/>
      <c r="X154" s="249"/>
      <c r="Y154" s="12"/>
      <c r="Z154" s="12"/>
      <c r="AA154" s="12"/>
      <c r="AB154" s="12"/>
      <c r="AC154" s="12"/>
      <c r="AD154" s="12"/>
      <c r="AE154" s="12"/>
      <c r="AT154" s="250" t="s">
        <v>163</v>
      </c>
      <c r="AU154" s="250" t="s">
        <v>85</v>
      </c>
      <c r="AV154" s="12" t="s">
        <v>85</v>
      </c>
      <c r="AW154" s="12" t="s">
        <v>5</v>
      </c>
      <c r="AX154" s="12" t="s">
        <v>75</v>
      </c>
      <c r="AY154" s="250" t="s">
        <v>156</v>
      </c>
    </row>
    <row r="155" s="14" customFormat="1">
      <c r="A155" s="14"/>
      <c r="B155" s="278"/>
      <c r="C155" s="279"/>
      <c r="D155" s="241" t="s">
        <v>163</v>
      </c>
      <c r="E155" s="280" t="s">
        <v>1</v>
      </c>
      <c r="F155" s="281" t="s">
        <v>741</v>
      </c>
      <c r="G155" s="279"/>
      <c r="H155" s="282">
        <v>30.263000000000002</v>
      </c>
      <c r="I155" s="283"/>
      <c r="J155" s="283"/>
      <c r="K155" s="279"/>
      <c r="L155" s="279"/>
      <c r="M155" s="284"/>
      <c r="N155" s="285"/>
      <c r="O155" s="286"/>
      <c r="P155" s="286"/>
      <c r="Q155" s="286"/>
      <c r="R155" s="286"/>
      <c r="S155" s="286"/>
      <c r="T155" s="286"/>
      <c r="U155" s="286"/>
      <c r="V155" s="286"/>
      <c r="W155" s="286"/>
      <c r="X155" s="287"/>
      <c r="Y155" s="14"/>
      <c r="Z155" s="14"/>
      <c r="AA155" s="14"/>
      <c r="AB155" s="14"/>
      <c r="AC155" s="14"/>
      <c r="AD155" s="14"/>
      <c r="AE155" s="14"/>
      <c r="AT155" s="288" t="s">
        <v>163</v>
      </c>
      <c r="AU155" s="288" t="s">
        <v>85</v>
      </c>
      <c r="AV155" s="14" t="s">
        <v>173</v>
      </c>
      <c r="AW155" s="14" t="s">
        <v>5</v>
      </c>
      <c r="AX155" s="14" t="s">
        <v>83</v>
      </c>
      <c r="AY155" s="288" t="s">
        <v>156</v>
      </c>
    </row>
    <row r="156" s="11" customFormat="1" ht="22.8" customHeight="1">
      <c r="A156" s="11"/>
      <c r="B156" s="210"/>
      <c r="C156" s="211"/>
      <c r="D156" s="212" t="s">
        <v>74</v>
      </c>
      <c r="E156" s="262" t="s">
        <v>85</v>
      </c>
      <c r="F156" s="262" t="s">
        <v>301</v>
      </c>
      <c r="G156" s="211"/>
      <c r="H156" s="211"/>
      <c r="I156" s="214"/>
      <c r="J156" s="214"/>
      <c r="K156" s="263">
        <f>BK156</f>
        <v>0</v>
      </c>
      <c r="L156" s="211"/>
      <c r="M156" s="216"/>
      <c r="N156" s="217"/>
      <c r="O156" s="218"/>
      <c r="P156" s="218"/>
      <c r="Q156" s="219">
        <f>SUM(Q157:Q174)</f>
        <v>0</v>
      </c>
      <c r="R156" s="219">
        <f>SUM(R157:R174)</f>
        <v>0</v>
      </c>
      <c r="S156" s="218"/>
      <c r="T156" s="220">
        <f>SUM(T157:T174)</f>
        <v>0</v>
      </c>
      <c r="U156" s="218"/>
      <c r="V156" s="220">
        <f>SUM(V157:V174)</f>
        <v>0</v>
      </c>
      <c r="W156" s="218"/>
      <c r="X156" s="221">
        <f>SUM(X157:X174)</f>
        <v>0</v>
      </c>
      <c r="Y156" s="11"/>
      <c r="Z156" s="11"/>
      <c r="AA156" s="11"/>
      <c r="AB156" s="11"/>
      <c r="AC156" s="11"/>
      <c r="AD156" s="11"/>
      <c r="AE156" s="11"/>
      <c r="AR156" s="222" t="s">
        <v>83</v>
      </c>
      <c r="AT156" s="223" t="s">
        <v>74</v>
      </c>
      <c r="AU156" s="223" t="s">
        <v>83</v>
      </c>
      <c r="AY156" s="222" t="s">
        <v>156</v>
      </c>
      <c r="BK156" s="224">
        <f>SUM(BK157:BK174)</f>
        <v>0</v>
      </c>
    </row>
    <row r="157" s="2" customFormat="1" ht="24.15" customHeight="1">
      <c r="A157" s="39"/>
      <c r="B157" s="40"/>
      <c r="C157" s="225" t="s">
        <v>271</v>
      </c>
      <c r="D157" s="225" t="s">
        <v>157</v>
      </c>
      <c r="E157" s="226" t="s">
        <v>322</v>
      </c>
      <c r="F157" s="227" t="s">
        <v>785</v>
      </c>
      <c r="G157" s="228" t="s">
        <v>227</v>
      </c>
      <c r="H157" s="229">
        <v>12.1</v>
      </c>
      <c r="I157" s="230"/>
      <c r="J157" s="230"/>
      <c r="K157" s="231">
        <f>ROUND(P157*H157,2)</f>
        <v>0</v>
      </c>
      <c r="L157" s="227" t="s">
        <v>198</v>
      </c>
      <c r="M157" s="45"/>
      <c r="N157" s="232" t="s">
        <v>1</v>
      </c>
      <c r="O157" s="233" t="s">
        <v>38</v>
      </c>
      <c r="P157" s="234">
        <f>I157+J157</f>
        <v>0</v>
      </c>
      <c r="Q157" s="234">
        <f>ROUND(I157*H157,2)</f>
        <v>0</v>
      </c>
      <c r="R157" s="234">
        <f>ROUND(J157*H157,2)</f>
        <v>0</v>
      </c>
      <c r="S157" s="92"/>
      <c r="T157" s="235">
        <f>S157*H157</f>
        <v>0</v>
      </c>
      <c r="U157" s="235">
        <v>0</v>
      </c>
      <c r="V157" s="235">
        <f>U157*H157</f>
        <v>0</v>
      </c>
      <c r="W157" s="235">
        <v>0</v>
      </c>
      <c r="X157" s="236">
        <f>W157*H157</f>
        <v>0</v>
      </c>
      <c r="Y157" s="39"/>
      <c r="Z157" s="39"/>
      <c r="AA157" s="39"/>
      <c r="AB157" s="39"/>
      <c r="AC157" s="39"/>
      <c r="AD157" s="39"/>
      <c r="AE157" s="39"/>
      <c r="AR157" s="237" t="s">
        <v>173</v>
      </c>
      <c r="AT157" s="237" t="s">
        <v>157</v>
      </c>
      <c r="AU157" s="237" t="s">
        <v>85</v>
      </c>
      <c r="AY157" s="18" t="s">
        <v>156</v>
      </c>
      <c r="BE157" s="238">
        <f>IF(O157="základní",K157,0)</f>
        <v>0</v>
      </c>
      <c r="BF157" s="238">
        <f>IF(O157="snížená",K157,0)</f>
        <v>0</v>
      </c>
      <c r="BG157" s="238">
        <f>IF(O157="zákl. přenesená",K157,0)</f>
        <v>0</v>
      </c>
      <c r="BH157" s="238">
        <f>IF(O157="sníž. přenesená",K157,0)</f>
        <v>0</v>
      </c>
      <c r="BI157" s="238">
        <f>IF(O157="nulová",K157,0)</f>
        <v>0</v>
      </c>
      <c r="BJ157" s="18" t="s">
        <v>83</v>
      </c>
      <c r="BK157" s="238">
        <f>ROUND(P157*H157,2)</f>
        <v>0</v>
      </c>
      <c r="BL157" s="18" t="s">
        <v>173</v>
      </c>
      <c r="BM157" s="237" t="s">
        <v>1070</v>
      </c>
    </row>
    <row r="158" s="2" customFormat="1" ht="33" customHeight="1">
      <c r="A158" s="39"/>
      <c r="B158" s="40"/>
      <c r="C158" s="225" t="s">
        <v>277</v>
      </c>
      <c r="D158" s="225" t="s">
        <v>157</v>
      </c>
      <c r="E158" s="226" t="s">
        <v>791</v>
      </c>
      <c r="F158" s="227" t="s">
        <v>792</v>
      </c>
      <c r="G158" s="228" t="s">
        <v>227</v>
      </c>
      <c r="H158" s="229">
        <v>0.40000000000000002</v>
      </c>
      <c r="I158" s="230"/>
      <c r="J158" s="230"/>
      <c r="K158" s="231">
        <f>ROUND(P158*H158,2)</f>
        <v>0</v>
      </c>
      <c r="L158" s="227" t="s">
        <v>198</v>
      </c>
      <c r="M158" s="45"/>
      <c r="N158" s="232" t="s">
        <v>1</v>
      </c>
      <c r="O158" s="233" t="s">
        <v>38</v>
      </c>
      <c r="P158" s="234">
        <f>I158+J158</f>
        <v>0</v>
      </c>
      <c r="Q158" s="234">
        <f>ROUND(I158*H158,2)</f>
        <v>0</v>
      </c>
      <c r="R158" s="234">
        <f>ROUND(J158*H158,2)</f>
        <v>0</v>
      </c>
      <c r="S158" s="92"/>
      <c r="T158" s="235">
        <f>S158*H158</f>
        <v>0</v>
      </c>
      <c r="U158" s="235">
        <v>0</v>
      </c>
      <c r="V158" s="235">
        <f>U158*H158</f>
        <v>0</v>
      </c>
      <c r="W158" s="235">
        <v>0</v>
      </c>
      <c r="X158" s="236">
        <f>W158*H158</f>
        <v>0</v>
      </c>
      <c r="Y158" s="39"/>
      <c r="Z158" s="39"/>
      <c r="AA158" s="39"/>
      <c r="AB158" s="39"/>
      <c r="AC158" s="39"/>
      <c r="AD158" s="39"/>
      <c r="AE158" s="39"/>
      <c r="AR158" s="237" t="s">
        <v>173</v>
      </c>
      <c r="AT158" s="237" t="s">
        <v>157</v>
      </c>
      <c r="AU158" s="237" t="s">
        <v>85</v>
      </c>
      <c r="AY158" s="18" t="s">
        <v>156</v>
      </c>
      <c r="BE158" s="238">
        <f>IF(O158="základní",K158,0)</f>
        <v>0</v>
      </c>
      <c r="BF158" s="238">
        <f>IF(O158="snížená",K158,0)</f>
        <v>0</v>
      </c>
      <c r="BG158" s="238">
        <f>IF(O158="zákl. přenesená",K158,0)</f>
        <v>0</v>
      </c>
      <c r="BH158" s="238">
        <f>IF(O158="sníž. přenesená",K158,0)</f>
        <v>0</v>
      </c>
      <c r="BI158" s="238">
        <f>IF(O158="nulová",K158,0)</f>
        <v>0</v>
      </c>
      <c r="BJ158" s="18" t="s">
        <v>83</v>
      </c>
      <c r="BK158" s="238">
        <f>ROUND(P158*H158,2)</f>
        <v>0</v>
      </c>
      <c r="BL158" s="18" t="s">
        <v>173</v>
      </c>
      <c r="BM158" s="237" t="s">
        <v>1071</v>
      </c>
    </row>
    <row r="159" s="2" customFormat="1" ht="24.15" customHeight="1">
      <c r="A159" s="39"/>
      <c r="B159" s="40"/>
      <c r="C159" s="225" t="s">
        <v>9</v>
      </c>
      <c r="D159" s="225" t="s">
        <v>157</v>
      </c>
      <c r="E159" s="226" t="s">
        <v>795</v>
      </c>
      <c r="F159" s="227" t="s">
        <v>796</v>
      </c>
      <c r="G159" s="228" t="s">
        <v>227</v>
      </c>
      <c r="H159" s="229">
        <v>12.1</v>
      </c>
      <c r="I159" s="230"/>
      <c r="J159" s="230"/>
      <c r="K159" s="231">
        <f>ROUND(P159*H159,2)</f>
        <v>0</v>
      </c>
      <c r="L159" s="227" t="s">
        <v>198</v>
      </c>
      <c r="M159" s="45"/>
      <c r="N159" s="232" t="s">
        <v>1</v>
      </c>
      <c r="O159" s="233" t="s">
        <v>38</v>
      </c>
      <c r="P159" s="234">
        <f>I159+J159</f>
        <v>0</v>
      </c>
      <c r="Q159" s="234">
        <f>ROUND(I159*H159,2)</f>
        <v>0</v>
      </c>
      <c r="R159" s="234">
        <f>ROUND(J159*H159,2)</f>
        <v>0</v>
      </c>
      <c r="S159" s="92"/>
      <c r="T159" s="235">
        <f>S159*H159</f>
        <v>0</v>
      </c>
      <c r="U159" s="235">
        <v>0</v>
      </c>
      <c r="V159" s="235">
        <f>U159*H159</f>
        <v>0</v>
      </c>
      <c r="W159" s="235">
        <v>0</v>
      </c>
      <c r="X159" s="236">
        <f>W159*H159</f>
        <v>0</v>
      </c>
      <c r="Y159" s="39"/>
      <c r="Z159" s="39"/>
      <c r="AA159" s="39"/>
      <c r="AB159" s="39"/>
      <c r="AC159" s="39"/>
      <c r="AD159" s="39"/>
      <c r="AE159" s="39"/>
      <c r="AR159" s="237" t="s">
        <v>173</v>
      </c>
      <c r="AT159" s="237" t="s">
        <v>157</v>
      </c>
      <c r="AU159" s="237" t="s">
        <v>85</v>
      </c>
      <c r="AY159" s="18" t="s">
        <v>156</v>
      </c>
      <c r="BE159" s="238">
        <f>IF(O159="základní",K159,0)</f>
        <v>0</v>
      </c>
      <c r="BF159" s="238">
        <f>IF(O159="snížená",K159,0)</f>
        <v>0</v>
      </c>
      <c r="BG159" s="238">
        <f>IF(O159="zákl. přenesená",K159,0)</f>
        <v>0</v>
      </c>
      <c r="BH159" s="238">
        <f>IF(O159="sníž. přenesená",K159,0)</f>
        <v>0</v>
      </c>
      <c r="BI159" s="238">
        <f>IF(O159="nulová",K159,0)</f>
        <v>0</v>
      </c>
      <c r="BJ159" s="18" t="s">
        <v>83</v>
      </c>
      <c r="BK159" s="238">
        <f>ROUND(P159*H159,2)</f>
        <v>0</v>
      </c>
      <c r="BL159" s="18" t="s">
        <v>173</v>
      </c>
      <c r="BM159" s="237" t="s">
        <v>1072</v>
      </c>
    </row>
    <row r="160" s="2" customFormat="1" ht="24.15" customHeight="1">
      <c r="A160" s="39"/>
      <c r="B160" s="40"/>
      <c r="C160" s="225" t="s">
        <v>206</v>
      </c>
      <c r="D160" s="225" t="s">
        <v>157</v>
      </c>
      <c r="E160" s="226" t="s">
        <v>798</v>
      </c>
      <c r="F160" s="227" t="s">
        <v>799</v>
      </c>
      <c r="G160" s="228" t="s">
        <v>237</v>
      </c>
      <c r="H160" s="229">
        <v>2.266</v>
      </c>
      <c r="I160" s="230"/>
      <c r="J160" s="230"/>
      <c r="K160" s="231">
        <f>ROUND(P160*H160,2)</f>
        <v>0</v>
      </c>
      <c r="L160" s="227" t="s">
        <v>198</v>
      </c>
      <c r="M160" s="45"/>
      <c r="N160" s="232" t="s">
        <v>1</v>
      </c>
      <c r="O160" s="233" t="s">
        <v>38</v>
      </c>
      <c r="P160" s="234">
        <f>I160+J160</f>
        <v>0</v>
      </c>
      <c r="Q160" s="234">
        <f>ROUND(I160*H160,2)</f>
        <v>0</v>
      </c>
      <c r="R160" s="234">
        <f>ROUND(J160*H160,2)</f>
        <v>0</v>
      </c>
      <c r="S160" s="92"/>
      <c r="T160" s="235">
        <f>S160*H160</f>
        <v>0</v>
      </c>
      <c r="U160" s="235">
        <v>0</v>
      </c>
      <c r="V160" s="235">
        <f>U160*H160</f>
        <v>0</v>
      </c>
      <c r="W160" s="235">
        <v>0</v>
      </c>
      <c r="X160" s="236">
        <f>W160*H160</f>
        <v>0</v>
      </c>
      <c r="Y160" s="39"/>
      <c r="Z160" s="39"/>
      <c r="AA160" s="39"/>
      <c r="AB160" s="39"/>
      <c r="AC160" s="39"/>
      <c r="AD160" s="39"/>
      <c r="AE160" s="39"/>
      <c r="AR160" s="237" t="s">
        <v>173</v>
      </c>
      <c r="AT160" s="237" t="s">
        <v>157</v>
      </c>
      <c r="AU160" s="237" t="s">
        <v>85</v>
      </c>
      <c r="AY160" s="18" t="s">
        <v>156</v>
      </c>
      <c r="BE160" s="238">
        <f>IF(O160="základní",K160,0)</f>
        <v>0</v>
      </c>
      <c r="BF160" s="238">
        <f>IF(O160="snížená",K160,0)</f>
        <v>0</v>
      </c>
      <c r="BG160" s="238">
        <f>IF(O160="zákl. přenesená",K160,0)</f>
        <v>0</v>
      </c>
      <c r="BH160" s="238">
        <f>IF(O160="sníž. přenesená",K160,0)</f>
        <v>0</v>
      </c>
      <c r="BI160" s="238">
        <f>IF(O160="nulová",K160,0)</f>
        <v>0</v>
      </c>
      <c r="BJ160" s="18" t="s">
        <v>83</v>
      </c>
      <c r="BK160" s="238">
        <f>ROUND(P160*H160,2)</f>
        <v>0</v>
      </c>
      <c r="BL160" s="18" t="s">
        <v>173</v>
      </c>
      <c r="BM160" s="237" t="s">
        <v>1073</v>
      </c>
    </row>
    <row r="161" s="12" customFormat="1">
      <c r="A161" s="12"/>
      <c r="B161" s="239"/>
      <c r="C161" s="240"/>
      <c r="D161" s="241" t="s">
        <v>163</v>
      </c>
      <c r="E161" s="242" t="s">
        <v>1</v>
      </c>
      <c r="F161" s="243" t="s">
        <v>1074</v>
      </c>
      <c r="G161" s="240"/>
      <c r="H161" s="244">
        <v>2.266</v>
      </c>
      <c r="I161" s="245"/>
      <c r="J161" s="245"/>
      <c r="K161" s="240"/>
      <c r="L161" s="240"/>
      <c r="M161" s="246"/>
      <c r="N161" s="247"/>
      <c r="O161" s="248"/>
      <c r="P161" s="248"/>
      <c r="Q161" s="248"/>
      <c r="R161" s="248"/>
      <c r="S161" s="248"/>
      <c r="T161" s="248"/>
      <c r="U161" s="248"/>
      <c r="V161" s="248"/>
      <c r="W161" s="248"/>
      <c r="X161" s="249"/>
      <c r="Y161" s="12"/>
      <c r="Z161" s="12"/>
      <c r="AA161" s="12"/>
      <c r="AB161" s="12"/>
      <c r="AC161" s="12"/>
      <c r="AD161" s="12"/>
      <c r="AE161" s="12"/>
      <c r="AT161" s="250" t="s">
        <v>163</v>
      </c>
      <c r="AU161" s="250" t="s">
        <v>85</v>
      </c>
      <c r="AV161" s="12" t="s">
        <v>85</v>
      </c>
      <c r="AW161" s="12" t="s">
        <v>5</v>
      </c>
      <c r="AX161" s="12" t="s">
        <v>75</v>
      </c>
      <c r="AY161" s="250" t="s">
        <v>156</v>
      </c>
    </row>
    <row r="162" s="14" customFormat="1">
      <c r="A162" s="14"/>
      <c r="B162" s="278"/>
      <c r="C162" s="279"/>
      <c r="D162" s="241" t="s">
        <v>163</v>
      </c>
      <c r="E162" s="280" t="s">
        <v>1</v>
      </c>
      <c r="F162" s="281" t="s">
        <v>741</v>
      </c>
      <c r="G162" s="279"/>
      <c r="H162" s="282">
        <v>2.266</v>
      </c>
      <c r="I162" s="283"/>
      <c r="J162" s="283"/>
      <c r="K162" s="279"/>
      <c r="L162" s="279"/>
      <c r="M162" s="284"/>
      <c r="N162" s="285"/>
      <c r="O162" s="286"/>
      <c r="P162" s="286"/>
      <c r="Q162" s="286"/>
      <c r="R162" s="286"/>
      <c r="S162" s="286"/>
      <c r="T162" s="286"/>
      <c r="U162" s="286"/>
      <c r="V162" s="286"/>
      <c r="W162" s="286"/>
      <c r="X162" s="287"/>
      <c r="Y162" s="14"/>
      <c r="Z162" s="14"/>
      <c r="AA162" s="14"/>
      <c r="AB162" s="14"/>
      <c r="AC162" s="14"/>
      <c r="AD162" s="14"/>
      <c r="AE162" s="14"/>
      <c r="AT162" s="288" t="s">
        <v>163</v>
      </c>
      <c r="AU162" s="288" t="s">
        <v>85</v>
      </c>
      <c r="AV162" s="14" t="s">
        <v>173</v>
      </c>
      <c r="AW162" s="14" t="s">
        <v>5</v>
      </c>
      <c r="AX162" s="14" t="s">
        <v>83</v>
      </c>
      <c r="AY162" s="288" t="s">
        <v>156</v>
      </c>
    </row>
    <row r="163" s="2" customFormat="1" ht="24.15" customHeight="1">
      <c r="A163" s="39"/>
      <c r="B163" s="40"/>
      <c r="C163" s="225" t="s">
        <v>211</v>
      </c>
      <c r="D163" s="225" t="s">
        <v>157</v>
      </c>
      <c r="E163" s="226" t="s">
        <v>808</v>
      </c>
      <c r="F163" s="227" t="s">
        <v>809</v>
      </c>
      <c r="G163" s="228" t="s">
        <v>237</v>
      </c>
      <c r="H163" s="229">
        <v>5.9530000000000003</v>
      </c>
      <c r="I163" s="230"/>
      <c r="J163" s="230"/>
      <c r="K163" s="231">
        <f>ROUND(P163*H163,2)</f>
        <v>0</v>
      </c>
      <c r="L163" s="227" t="s">
        <v>198</v>
      </c>
      <c r="M163" s="45"/>
      <c r="N163" s="232" t="s">
        <v>1</v>
      </c>
      <c r="O163" s="233" t="s">
        <v>38</v>
      </c>
      <c r="P163" s="234">
        <f>I163+J163</f>
        <v>0</v>
      </c>
      <c r="Q163" s="234">
        <f>ROUND(I163*H163,2)</f>
        <v>0</v>
      </c>
      <c r="R163" s="234">
        <f>ROUND(J163*H163,2)</f>
        <v>0</v>
      </c>
      <c r="S163" s="92"/>
      <c r="T163" s="235">
        <f>S163*H163</f>
        <v>0</v>
      </c>
      <c r="U163" s="235">
        <v>0</v>
      </c>
      <c r="V163" s="235">
        <f>U163*H163</f>
        <v>0</v>
      </c>
      <c r="W163" s="235">
        <v>0</v>
      </c>
      <c r="X163" s="236">
        <f>W163*H163</f>
        <v>0</v>
      </c>
      <c r="Y163" s="39"/>
      <c r="Z163" s="39"/>
      <c r="AA163" s="39"/>
      <c r="AB163" s="39"/>
      <c r="AC163" s="39"/>
      <c r="AD163" s="39"/>
      <c r="AE163" s="39"/>
      <c r="AR163" s="237" t="s">
        <v>173</v>
      </c>
      <c r="AT163" s="237" t="s">
        <v>157</v>
      </c>
      <c r="AU163" s="237" t="s">
        <v>85</v>
      </c>
      <c r="AY163" s="18" t="s">
        <v>156</v>
      </c>
      <c r="BE163" s="238">
        <f>IF(O163="základní",K163,0)</f>
        <v>0</v>
      </c>
      <c r="BF163" s="238">
        <f>IF(O163="snížená",K163,0)</f>
        <v>0</v>
      </c>
      <c r="BG163" s="238">
        <f>IF(O163="zákl. přenesená",K163,0)</f>
        <v>0</v>
      </c>
      <c r="BH163" s="238">
        <f>IF(O163="sníž. přenesená",K163,0)</f>
        <v>0</v>
      </c>
      <c r="BI163" s="238">
        <f>IF(O163="nulová",K163,0)</f>
        <v>0</v>
      </c>
      <c r="BJ163" s="18" t="s">
        <v>83</v>
      </c>
      <c r="BK163" s="238">
        <f>ROUND(P163*H163,2)</f>
        <v>0</v>
      </c>
      <c r="BL163" s="18" t="s">
        <v>173</v>
      </c>
      <c r="BM163" s="237" t="s">
        <v>1075</v>
      </c>
    </row>
    <row r="164" s="12" customFormat="1">
      <c r="A164" s="12"/>
      <c r="B164" s="239"/>
      <c r="C164" s="240"/>
      <c r="D164" s="241" t="s">
        <v>163</v>
      </c>
      <c r="E164" s="242" t="s">
        <v>1</v>
      </c>
      <c r="F164" s="243" t="s">
        <v>1076</v>
      </c>
      <c r="G164" s="240"/>
      <c r="H164" s="244">
        <v>5.9530000000000003</v>
      </c>
      <c r="I164" s="245"/>
      <c r="J164" s="245"/>
      <c r="K164" s="240"/>
      <c r="L164" s="240"/>
      <c r="M164" s="246"/>
      <c r="N164" s="247"/>
      <c r="O164" s="248"/>
      <c r="P164" s="248"/>
      <c r="Q164" s="248"/>
      <c r="R164" s="248"/>
      <c r="S164" s="248"/>
      <c r="T164" s="248"/>
      <c r="U164" s="248"/>
      <c r="V164" s="248"/>
      <c r="W164" s="248"/>
      <c r="X164" s="249"/>
      <c r="Y164" s="12"/>
      <c r="Z164" s="12"/>
      <c r="AA164" s="12"/>
      <c r="AB164" s="12"/>
      <c r="AC164" s="12"/>
      <c r="AD164" s="12"/>
      <c r="AE164" s="12"/>
      <c r="AT164" s="250" t="s">
        <v>163</v>
      </c>
      <c r="AU164" s="250" t="s">
        <v>85</v>
      </c>
      <c r="AV164" s="12" t="s">
        <v>85</v>
      </c>
      <c r="AW164" s="12" t="s">
        <v>5</v>
      </c>
      <c r="AX164" s="12" t="s">
        <v>75</v>
      </c>
      <c r="AY164" s="250" t="s">
        <v>156</v>
      </c>
    </row>
    <row r="165" s="14" customFormat="1">
      <c r="A165" s="14"/>
      <c r="B165" s="278"/>
      <c r="C165" s="279"/>
      <c r="D165" s="241" t="s">
        <v>163</v>
      </c>
      <c r="E165" s="280" t="s">
        <v>1</v>
      </c>
      <c r="F165" s="281" t="s">
        <v>741</v>
      </c>
      <c r="G165" s="279"/>
      <c r="H165" s="282">
        <v>5.9530000000000003</v>
      </c>
      <c r="I165" s="283"/>
      <c r="J165" s="283"/>
      <c r="K165" s="279"/>
      <c r="L165" s="279"/>
      <c r="M165" s="284"/>
      <c r="N165" s="285"/>
      <c r="O165" s="286"/>
      <c r="P165" s="286"/>
      <c r="Q165" s="286"/>
      <c r="R165" s="286"/>
      <c r="S165" s="286"/>
      <c r="T165" s="286"/>
      <c r="U165" s="286"/>
      <c r="V165" s="286"/>
      <c r="W165" s="286"/>
      <c r="X165" s="287"/>
      <c r="Y165" s="14"/>
      <c r="Z165" s="14"/>
      <c r="AA165" s="14"/>
      <c r="AB165" s="14"/>
      <c r="AC165" s="14"/>
      <c r="AD165" s="14"/>
      <c r="AE165" s="14"/>
      <c r="AT165" s="288" t="s">
        <v>163</v>
      </c>
      <c r="AU165" s="288" t="s">
        <v>85</v>
      </c>
      <c r="AV165" s="14" t="s">
        <v>173</v>
      </c>
      <c r="AW165" s="14" t="s">
        <v>5</v>
      </c>
      <c r="AX165" s="14" t="s">
        <v>83</v>
      </c>
      <c r="AY165" s="288" t="s">
        <v>156</v>
      </c>
    </row>
    <row r="166" s="2" customFormat="1" ht="24.15" customHeight="1">
      <c r="A166" s="39"/>
      <c r="B166" s="40"/>
      <c r="C166" s="225" t="s">
        <v>201</v>
      </c>
      <c r="D166" s="225" t="s">
        <v>157</v>
      </c>
      <c r="E166" s="226" t="s">
        <v>831</v>
      </c>
      <c r="F166" s="227" t="s">
        <v>832</v>
      </c>
      <c r="G166" s="228" t="s">
        <v>197</v>
      </c>
      <c r="H166" s="229">
        <v>11.023</v>
      </c>
      <c r="I166" s="230"/>
      <c r="J166" s="230"/>
      <c r="K166" s="231">
        <f>ROUND(P166*H166,2)</f>
        <v>0</v>
      </c>
      <c r="L166" s="227" t="s">
        <v>198</v>
      </c>
      <c r="M166" s="45"/>
      <c r="N166" s="232" t="s">
        <v>1</v>
      </c>
      <c r="O166" s="233" t="s">
        <v>38</v>
      </c>
      <c r="P166" s="234">
        <f>I166+J166</f>
        <v>0</v>
      </c>
      <c r="Q166" s="234">
        <f>ROUND(I166*H166,2)</f>
        <v>0</v>
      </c>
      <c r="R166" s="234">
        <f>ROUND(J166*H166,2)</f>
        <v>0</v>
      </c>
      <c r="S166" s="92"/>
      <c r="T166" s="235">
        <f>S166*H166</f>
        <v>0</v>
      </c>
      <c r="U166" s="235">
        <v>0</v>
      </c>
      <c r="V166" s="235">
        <f>U166*H166</f>
        <v>0</v>
      </c>
      <c r="W166" s="235">
        <v>0</v>
      </c>
      <c r="X166" s="236">
        <f>W166*H166</f>
        <v>0</v>
      </c>
      <c r="Y166" s="39"/>
      <c r="Z166" s="39"/>
      <c r="AA166" s="39"/>
      <c r="AB166" s="39"/>
      <c r="AC166" s="39"/>
      <c r="AD166" s="39"/>
      <c r="AE166" s="39"/>
      <c r="AR166" s="237" t="s">
        <v>173</v>
      </c>
      <c r="AT166" s="237" t="s">
        <v>157</v>
      </c>
      <c r="AU166" s="237" t="s">
        <v>85</v>
      </c>
      <c r="AY166" s="18" t="s">
        <v>156</v>
      </c>
      <c r="BE166" s="238">
        <f>IF(O166="základní",K166,0)</f>
        <v>0</v>
      </c>
      <c r="BF166" s="238">
        <f>IF(O166="snížená",K166,0)</f>
        <v>0</v>
      </c>
      <c r="BG166" s="238">
        <f>IF(O166="zákl. přenesená",K166,0)</f>
        <v>0</v>
      </c>
      <c r="BH166" s="238">
        <f>IF(O166="sníž. přenesená",K166,0)</f>
        <v>0</v>
      </c>
      <c r="BI166" s="238">
        <f>IF(O166="nulová",K166,0)</f>
        <v>0</v>
      </c>
      <c r="BJ166" s="18" t="s">
        <v>83</v>
      </c>
      <c r="BK166" s="238">
        <f>ROUND(P166*H166,2)</f>
        <v>0</v>
      </c>
      <c r="BL166" s="18" t="s">
        <v>173</v>
      </c>
      <c r="BM166" s="237" t="s">
        <v>1077</v>
      </c>
    </row>
    <row r="167" s="12" customFormat="1">
      <c r="A167" s="12"/>
      <c r="B167" s="239"/>
      <c r="C167" s="240"/>
      <c r="D167" s="241" t="s">
        <v>163</v>
      </c>
      <c r="E167" s="242" t="s">
        <v>1</v>
      </c>
      <c r="F167" s="243" t="s">
        <v>1078</v>
      </c>
      <c r="G167" s="240"/>
      <c r="H167" s="244">
        <v>2.8199999999999998</v>
      </c>
      <c r="I167" s="245"/>
      <c r="J167" s="245"/>
      <c r="K167" s="240"/>
      <c r="L167" s="240"/>
      <c r="M167" s="246"/>
      <c r="N167" s="247"/>
      <c r="O167" s="248"/>
      <c r="P167" s="248"/>
      <c r="Q167" s="248"/>
      <c r="R167" s="248"/>
      <c r="S167" s="248"/>
      <c r="T167" s="248"/>
      <c r="U167" s="248"/>
      <c r="V167" s="248"/>
      <c r="W167" s="248"/>
      <c r="X167" s="249"/>
      <c r="Y167" s="12"/>
      <c r="Z167" s="12"/>
      <c r="AA167" s="12"/>
      <c r="AB167" s="12"/>
      <c r="AC167" s="12"/>
      <c r="AD167" s="12"/>
      <c r="AE167" s="12"/>
      <c r="AT167" s="250" t="s">
        <v>163</v>
      </c>
      <c r="AU167" s="250" t="s">
        <v>85</v>
      </c>
      <c r="AV167" s="12" t="s">
        <v>85</v>
      </c>
      <c r="AW167" s="12" t="s">
        <v>5</v>
      </c>
      <c r="AX167" s="12" t="s">
        <v>75</v>
      </c>
      <c r="AY167" s="250" t="s">
        <v>156</v>
      </c>
    </row>
    <row r="168" s="12" customFormat="1">
      <c r="A168" s="12"/>
      <c r="B168" s="239"/>
      <c r="C168" s="240"/>
      <c r="D168" s="241" t="s">
        <v>163</v>
      </c>
      <c r="E168" s="242" t="s">
        <v>1</v>
      </c>
      <c r="F168" s="243" t="s">
        <v>1079</v>
      </c>
      <c r="G168" s="240"/>
      <c r="H168" s="244">
        <v>7.734</v>
      </c>
      <c r="I168" s="245"/>
      <c r="J168" s="245"/>
      <c r="K168" s="240"/>
      <c r="L168" s="240"/>
      <c r="M168" s="246"/>
      <c r="N168" s="247"/>
      <c r="O168" s="248"/>
      <c r="P168" s="248"/>
      <c r="Q168" s="248"/>
      <c r="R168" s="248"/>
      <c r="S168" s="248"/>
      <c r="T168" s="248"/>
      <c r="U168" s="248"/>
      <c r="V168" s="248"/>
      <c r="W168" s="248"/>
      <c r="X168" s="249"/>
      <c r="Y168" s="12"/>
      <c r="Z168" s="12"/>
      <c r="AA168" s="12"/>
      <c r="AB168" s="12"/>
      <c r="AC168" s="12"/>
      <c r="AD168" s="12"/>
      <c r="AE168" s="12"/>
      <c r="AT168" s="250" t="s">
        <v>163</v>
      </c>
      <c r="AU168" s="250" t="s">
        <v>85</v>
      </c>
      <c r="AV168" s="12" t="s">
        <v>85</v>
      </c>
      <c r="AW168" s="12" t="s">
        <v>5</v>
      </c>
      <c r="AX168" s="12" t="s">
        <v>75</v>
      </c>
      <c r="AY168" s="250" t="s">
        <v>156</v>
      </c>
    </row>
    <row r="169" s="12" customFormat="1">
      <c r="A169" s="12"/>
      <c r="B169" s="239"/>
      <c r="C169" s="240"/>
      <c r="D169" s="241" t="s">
        <v>163</v>
      </c>
      <c r="E169" s="242" t="s">
        <v>1</v>
      </c>
      <c r="F169" s="243" t="s">
        <v>1080</v>
      </c>
      <c r="G169" s="240"/>
      <c r="H169" s="244">
        <v>0.46899999999999997</v>
      </c>
      <c r="I169" s="245"/>
      <c r="J169" s="245"/>
      <c r="K169" s="240"/>
      <c r="L169" s="240"/>
      <c r="M169" s="246"/>
      <c r="N169" s="247"/>
      <c r="O169" s="248"/>
      <c r="P169" s="248"/>
      <c r="Q169" s="248"/>
      <c r="R169" s="248"/>
      <c r="S169" s="248"/>
      <c r="T169" s="248"/>
      <c r="U169" s="248"/>
      <c r="V169" s="248"/>
      <c r="W169" s="248"/>
      <c r="X169" s="249"/>
      <c r="Y169" s="12"/>
      <c r="Z169" s="12"/>
      <c r="AA169" s="12"/>
      <c r="AB169" s="12"/>
      <c r="AC169" s="12"/>
      <c r="AD169" s="12"/>
      <c r="AE169" s="12"/>
      <c r="AT169" s="250" t="s">
        <v>163</v>
      </c>
      <c r="AU169" s="250" t="s">
        <v>85</v>
      </c>
      <c r="AV169" s="12" t="s">
        <v>85</v>
      </c>
      <c r="AW169" s="12" t="s">
        <v>5</v>
      </c>
      <c r="AX169" s="12" t="s">
        <v>75</v>
      </c>
      <c r="AY169" s="250" t="s">
        <v>156</v>
      </c>
    </row>
    <row r="170" s="14" customFormat="1">
      <c r="A170" s="14"/>
      <c r="B170" s="278"/>
      <c r="C170" s="279"/>
      <c r="D170" s="241" t="s">
        <v>163</v>
      </c>
      <c r="E170" s="280" t="s">
        <v>1</v>
      </c>
      <c r="F170" s="281" t="s">
        <v>741</v>
      </c>
      <c r="G170" s="279"/>
      <c r="H170" s="282">
        <v>11.023</v>
      </c>
      <c r="I170" s="283"/>
      <c r="J170" s="283"/>
      <c r="K170" s="279"/>
      <c r="L170" s="279"/>
      <c r="M170" s="284"/>
      <c r="N170" s="285"/>
      <c r="O170" s="286"/>
      <c r="P170" s="286"/>
      <c r="Q170" s="286"/>
      <c r="R170" s="286"/>
      <c r="S170" s="286"/>
      <c r="T170" s="286"/>
      <c r="U170" s="286"/>
      <c r="V170" s="286"/>
      <c r="W170" s="286"/>
      <c r="X170" s="287"/>
      <c r="Y170" s="14"/>
      <c r="Z170" s="14"/>
      <c r="AA170" s="14"/>
      <c r="AB170" s="14"/>
      <c r="AC170" s="14"/>
      <c r="AD170" s="14"/>
      <c r="AE170" s="14"/>
      <c r="AT170" s="288" t="s">
        <v>163</v>
      </c>
      <c r="AU170" s="288" t="s">
        <v>85</v>
      </c>
      <c r="AV170" s="14" t="s">
        <v>173</v>
      </c>
      <c r="AW170" s="14" t="s">
        <v>5</v>
      </c>
      <c r="AX170" s="14" t="s">
        <v>83</v>
      </c>
      <c r="AY170" s="288" t="s">
        <v>156</v>
      </c>
    </row>
    <row r="171" s="2" customFormat="1" ht="24.15" customHeight="1">
      <c r="A171" s="39"/>
      <c r="B171" s="40"/>
      <c r="C171" s="225" t="s">
        <v>643</v>
      </c>
      <c r="D171" s="225" t="s">
        <v>157</v>
      </c>
      <c r="E171" s="226" t="s">
        <v>851</v>
      </c>
      <c r="F171" s="227" t="s">
        <v>852</v>
      </c>
      <c r="G171" s="228" t="s">
        <v>197</v>
      </c>
      <c r="H171" s="229">
        <v>11.023</v>
      </c>
      <c r="I171" s="230"/>
      <c r="J171" s="230"/>
      <c r="K171" s="231">
        <f>ROUND(P171*H171,2)</f>
        <v>0</v>
      </c>
      <c r="L171" s="227" t="s">
        <v>198</v>
      </c>
      <c r="M171" s="45"/>
      <c r="N171" s="232" t="s">
        <v>1</v>
      </c>
      <c r="O171" s="233" t="s">
        <v>38</v>
      </c>
      <c r="P171" s="234">
        <f>I171+J171</f>
        <v>0</v>
      </c>
      <c r="Q171" s="234">
        <f>ROUND(I171*H171,2)</f>
        <v>0</v>
      </c>
      <c r="R171" s="234">
        <f>ROUND(J171*H171,2)</f>
        <v>0</v>
      </c>
      <c r="S171" s="92"/>
      <c r="T171" s="235">
        <f>S171*H171</f>
        <v>0</v>
      </c>
      <c r="U171" s="235">
        <v>0</v>
      </c>
      <c r="V171" s="235">
        <f>U171*H171</f>
        <v>0</v>
      </c>
      <c r="W171" s="235">
        <v>0</v>
      </c>
      <c r="X171" s="236">
        <f>W171*H171</f>
        <v>0</v>
      </c>
      <c r="Y171" s="39"/>
      <c r="Z171" s="39"/>
      <c r="AA171" s="39"/>
      <c r="AB171" s="39"/>
      <c r="AC171" s="39"/>
      <c r="AD171" s="39"/>
      <c r="AE171" s="39"/>
      <c r="AR171" s="237" t="s">
        <v>173</v>
      </c>
      <c r="AT171" s="237" t="s">
        <v>157</v>
      </c>
      <c r="AU171" s="237" t="s">
        <v>85</v>
      </c>
      <c r="AY171" s="18" t="s">
        <v>156</v>
      </c>
      <c r="BE171" s="238">
        <f>IF(O171="základní",K171,0)</f>
        <v>0</v>
      </c>
      <c r="BF171" s="238">
        <f>IF(O171="snížená",K171,0)</f>
        <v>0</v>
      </c>
      <c r="BG171" s="238">
        <f>IF(O171="zákl. přenesená",K171,0)</f>
        <v>0</v>
      </c>
      <c r="BH171" s="238">
        <f>IF(O171="sníž. přenesená",K171,0)</f>
        <v>0</v>
      </c>
      <c r="BI171" s="238">
        <f>IF(O171="nulová",K171,0)</f>
        <v>0</v>
      </c>
      <c r="BJ171" s="18" t="s">
        <v>83</v>
      </c>
      <c r="BK171" s="238">
        <f>ROUND(P171*H171,2)</f>
        <v>0</v>
      </c>
      <c r="BL171" s="18" t="s">
        <v>173</v>
      </c>
      <c r="BM171" s="237" t="s">
        <v>1081</v>
      </c>
    </row>
    <row r="172" s="2" customFormat="1">
      <c r="A172" s="39"/>
      <c r="B172" s="40"/>
      <c r="C172" s="225" t="s">
        <v>200</v>
      </c>
      <c r="D172" s="225" t="s">
        <v>157</v>
      </c>
      <c r="E172" s="226" t="s">
        <v>854</v>
      </c>
      <c r="F172" s="227" t="s">
        <v>855</v>
      </c>
      <c r="G172" s="228" t="s">
        <v>274</v>
      </c>
      <c r="H172" s="229">
        <v>0.876</v>
      </c>
      <c r="I172" s="230"/>
      <c r="J172" s="230"/>
      <c r="K172" s="231">
        <f>ROUND(P172*H172,2)</f>
        <v>0</v>
      </c>
      <c r="L172" s="227" t="s">
        <v>198</v>
      </c>
      <c r="M172" s="45"/>
      <c r="N172" s="232" t="s">
        <v>1</v>
      </c>
      <c r="O172" s="233" t="s">
        <v>38</v>
      </c>
      <c r="P172" s="234">
        <f>I172+J172</f>
        <v>0</v>
      </c>
      <c r="Q172" s="234">
        <f>ROUND(I172*H172,2)</f>
        <v>0</v>
      </c>
      <c r="R172" s="234">
        <f>ROUND(J172*H172,2)</f>
        <v>0</v>
      </c>
      <c r="S172" s="92"/>
      <c r="T172" s="235">
        <f>S172*H172</f>
        <v>0</v>
      </c>
      <c r="U172" s="235">
        <v>0</v>
      </c>
      <c r="V172" s="235">
        <f>U172*H172</f>
        <v>0</v>
      </c>
      <c r="W172" s="235">
        <v>0</v>
      </c>
      <c r="X172" s="236">
        <f>W172*H172</f>
        <v>0</v>
      </c>
      <c r="Y172" s="39"/>
      <c r="Z172" s="39"/>
      <c r="AA172" s="39"/>
      <c r="AB172" s="39"/>
      <c r="AC172" s="39"/>
      <c r="AD172" s="39"/>
      <c r="AE172" s="39"/>
      <c r="AR172" s="237" t="s">
        <v>173</v>
      </c>
      <c r="AT172" s="237" t="s">
        <v>157</v>
      </c>
      <c r="AU172" s="237" t="s">
        <v>85</v>
      </c>
      <c r="AY172" s="18" t="s">
        <v>156</v>
      </c>
      <c r="BE172" s="238">
        <f>IF(O172="základní",K172,0)</f>
        <v>0</v>
      </c>
      <c r="BF172" s="238">
        <f>IF(O172="snížená",K172,0)</f>
        <v>0</v>
      </c>
      <c r="BG172" s="238">
        <f>IF(O172="zákl. přenesená",K172,0)</f>
        <v>0</v>
      </c>
      <c r="BH172" s="238">
        <f>IF(O172="sníž. přenesená",K172,0)</f>
        <v>0</v>
      </c>
      <c r="BI172" s="238">
        <f>IF(O172="nulová",K172,0)</f>
        <v>0</v>
      </c>
      <c r="BJ172" s="18" t="s">
        <v>83</v>
      </c>
      <c r="BK172" s="238">
        <f>ROUND(P172*H172,2)</f>
        <v>0</v>
      </c>
      <c r="BL172" s="18" t="s">
        <v>173</v>
      </c>
      <c r="BM172" s="237" t="s">
        <v>1082</v>
      </c>
    </row>
    <row r="173" s="12" customFormat="1">
      <c r="A173" s="12"/>
      <c r="B173" s="239"/>
      <c r="C173" s="240"/>
      <c r="D173" s="241" t="s">
        <v>163</v>
      </c>
      <c r="E173" s="242" t="s">
        <v>1</v>
      </c>
      <c r="F173" s="243" t="s">
        <v>1083</v>
      </c>
      <c r="G173" s="240"/>
      <c r="H173" s="244">
        <v>0.876</v>
      </c>
      <c r="I173" s="245"/>
      <c r="J173" s="245"/>
      <c r="K173" s="240"/>
      <c r="L173" s="240"/>
      <c r="M173" s="246"/>
      <c r="N173" s="247"/>
      <c r="O173" s="248"/>
      <c r="P173" s="248"/>
      <c r="Q173" s="248"/>
      <c r="R173" s="248"/>
      <c r="S173" s="248"/>
      <c r="T173" s="248"/>
      <c r="U173" s="248"/>
      <c r="V173" s="248"/>
      <c r="W173" s="248"/>
      <c r="X173" s="249"/>
      <c r="Y173" s="12"/>
      <c r="Z173" s="12"/>
      <c r="AA173" s="12"/>
      <c r="AB173" s="12"/>
      <c r="AC173" s="12"/>
      <c r="AD173" s="12"/>
      <c r="AE173" s="12"/>
      <c r="AT173" s="250" t="s">
        <v>163</v>
      </c>
      <c r="AU173" s="250" t="s">
        <v>85</v>
      </c>
      <c r="AV173" s="12" t="s">
        <v>85</v>
      </c>
      <c r="AW173" s="12" t="s">
        <v>5</v>
      </c>
      <c r="AX173" s="12" t="s">
        <v>75</v>
      </c>
      <c r="AY173" s="250" t="s">
        <v>156</v>
      </c>
    </row>
    <row r="174" s="14" customFormat="1">
      <c r="A174" s="14"/>
      <c r="B174" s="278"/>
      <c r="C174" s="279"/>
      <c r="D174" s="241" t="s">
        <v>163</v>
      </c>
      <c r="E174" s="280" t="s">
        <v>1</v>
      </c>
      <c r="F174" s="281" t="s">
        <v>741</v>
      </c>
      <c r="G174" s="279"/>
      <c r="H174" s="282">
        <v>0.876</v>
      </c>
      <c r="I174" s="283"/>
      <c r="J174" s="283"/>
      <c r="K174" s="279"/>
      <c r="L174" s="279"/>
      <c r="M174" s="284"/>
      <c r="N174" s="285"/>
      <c r="O174" s="286"/>
      <c r="P174" s="286"/>
      <c r="Q174" s="286"/>
      <c r="R174" s="286"/>
      <c r="S174" s="286"/>
      <c r="T174" s="286"/>
      <c r="U174" s="286"/>
      <c r="V174" s="286"/>
      <c r="W174" s="286"/>
      <c r="X174" s="287"/>
      <c r="Y174" s="14"/>
      <c r="Z174" s="14"/>
      <c r="AA174" s="14"/>
      <c r="AB174" s="14"/>
      <c r="AC174" s="14"/>
      <c r="AD174" s="14"/>
      <c r="AE174" s="14"/>
      <c r="AT174" s="288" t="s">
        <v>163</v>
      </c>
      <c r="AU174" s="288" t="s">
        <v>85</v>
      </c>
      <c r="AV174" s="14" t="s">
        <v>173</v>
      </c>
      <c r="AW174" s="14" t="s">
        <v>5</v>
      </c>
      <c r="AX174" s="14" t="s">
        <v>83</v>
      </c>
      <c r="AY174" s="288" t="s">
        <v>156</v>
      </c>
    </row>
    <row r="175" s="11" customFormat="1" ht="22.8" customHeight="1">
      <c r="A175" s="11"/>
      <c r="B175" s="210"/>
      <c r="C175" s="211"/>
      <c r="D175" s="212" t="s">
        <v>74</v>
      </c>
      <c r="E175" s="262" t="s">
        <v>168</v>
      </c>
      <c r="F175" s="262" t="s">
        <v>326</v>
      </c>
      <c r="G175" s="211"/>
      <c r="H175" s="211"/>
      <c r="I175" s="214"/>
      <c r="J175" s="214"/>
      <c r="K175" s="263">
        <f>BK175</f>
        <v>0</v>
      </c>
      <c r="L175" s="211"/>
      <c r="M175" s="216"/>
      <c r="N175" s="217"/>
      <c r="O175" s="218"/>
      <c r="P175" s="218"/>
      <c r="Q175" s="219">
        <f>SUM(Q176:Q189)</f>
        <v>0</v>
      </c>
      <c r="R175" s="219">
        <f>SUM(R176:R189)</f>
        <v>0</v>
      </c>
      <c r="S175" s="218"/>
      <c r="T175" s="220">
        <f>SUM(T176:T189)</f>
        <v>0</v>
      </c>
      <c r="U175" s="218"/>
      <c r="V175" s="220">
        <f>SUM(V176:V189)</f>
        <v>0</v>
      </c>
      <c r="W175" s="218"/>
      <c r="X175" s="221">
        <f>SUM(X176:X189)</f>
        <v>0</v>
      </c>
      <c r="Y175" s="11"/>
      <c r="Z175" s="11"/>
      <c r="AA175" s="11"/>
      <c r="AB175" s="11"/>
      <c r="AC175" s="11"/>
      <c r="AD175" s="11"/>
      <c r="AE175" s="11"/>
      <c r="AR175" s="222" t="s">
        <v>83</v>
      </c>
      <c r="AT175" s="223" t="s">
        <v>74</v>
      </c>
      <c r="AU175" s="223" t="s">
        <v>83</v>
      </c>
      <c r="AY175" s="222" t="s">
        <v>156</v>
      </c>
      <c r="BK175" s="224">
        <f>SUM(BK176:BK189)</f>
        <v>0</v>
      </c>
    </row>
    <row r="176" s="2" customFormat="1" ht="33" customHeight="1">
      <c r="A176" s="39"/>
      <c r="B176" s="40"/>
      <c r="C176" s="225" t="s">
        <v>245</v>
      </c>
      <c r="D176" s="225" t="s">
        <v>157</v>
      </c>
      <c r="E176" s="226" t="s">
        <v>858</v>
      </c>
      <c r="F176" s="227" t="s">
        <v>859</v>
      </c>
      <c r="G176" s="228" t="s">
        <v>237</v>
      </c>
      <c r="H176" s="229">
        <v>6.2839999999999998</v>
      </c>
      <c r="I176" s="230"/>
      <c r="J176" s="230"/>
      <c r="K176" s="231">
        <f>ROUND(P176*H176,2)</f>
        <v>0</v>
      </c>
      <c r="L176" s="227" t="s">
        <v>1</v>
      </c>
      <c r="M176" s="45"/>
      <c r="N176" s="232" t="s">
        <v>1</v>
      </c>
      <c r="O176" s="233" t="s">
        <v>38</v>
      </c>
      <c r="P176" s="234">
        <f>I176+J176</f>
        <v>0</v>
      </c>
      <c r="Q176" s="234">
        <f>ROUND(I176*H176,2)</f>
        <v>0</v>
      </c>
      <c r="R176" s="234">
        <f>ROUND(J176*H176,2)</f>
        <v>0</v>
      </c>
      <c r="S176" s="92"/>
      <c r="T176" s="235">
        <f>S176*H176</f>
        <v>0</v>
      </c>
      <c r="U176" s="235">
        <v>0</v>
      </c>
      <c r="V176" s="235">
        <f>U176*H176</f>
        <v>0</v>
      </c>
      <c r="W176" s="235">
        <v>0</v>
      </c>
      <c r="X176" s="236">
        <f>W176*H176</f>
        <v>0</v>
      </c>
      <c r="Y176" s="39"/>
      <c r="Z176" s="39"/>
      <c r="AA176" s="39"/>
      <c r="AB176" s="39"/>
      <c r="AC176" s="39"/>
      <c r="AD176" s="39"/>
      <c r="AE176" s="39"/>
      <c r="AR176" s="237" t="s">
        <v>173</v>
      </c>
      <c r="AT176" s="237" t="s">
        <v>157</v>
      </c>
      <c r="AU176" s="237" t="s">
        <v>85</v>
      </c>
      <c r="AY176" s="18" t="s">
        <v>156</v>
      </c>
      <c r="BE176" s="238">
        <f>IF(O176="základní",K176,0)</f>
        <v>0</v>
      </c>
      <c r="BF176" s="238">
        <f>IF(O176="snížená",K176,0)</f>
        <v>0</v>
      </c>
      <c r="BG176" s="238">
        <f>IF(O176="zákl. přenesená",K176,0)</f>
        <v>0</v>
      </c>
      <c r="BH176" s="238">
        <f>IF(O176="sníž. přenesená",K176,0)</f>
        <v>0</v>
      </c>
      <c r="BI176" s="238">
        <f>IF(O176="nulová",K176,0)</f>
        <v>0</v>
      </c>
      <c r="BJ176" s="18" t="s">
        <v>83</v>
      </c>
      <c r="BK176" s="238">
        <f>ROUND(P176*H176,2)</f>
        <v>0</v>
      </c>
      <c r="BL176" s="18" t="s">
        <v>173</v>
      </c>
      <c r="BM176" s="237" t="s">
        <v>1084</v>
      </c>
    </row>
    <row r="177" s="12" customFormat="1">
      <c r="A177" s="12"/>
      <c r="B177" s="239"/>
      <c r="C177" s="240"/>
      <c r="D177" s="241" t="s">
        <v>163</v>
      </c>
      <c r="E177" s="242" t="s">
        <v>1</v>
      </c>
      <c r="F177" s="243" t="s">
        <v>1085</v>
      </c>
      <c r="G177" s="240"/>
      <c r="H177" s="244">
        <v>6.2839999999999998</v>
      </c>
      <c r="I177" s="245"/>
      <c r="J177" s="245"/>
      <c r="K177" s="240"/>
      <c r="L177" s="240"/>
      <c r="M177" s="246"/>
      <c r="N177" s="247"/>
      <c r="O177" s="248"/>
      <c r="P177" s="248"/>
      <c r="Q177" s="248"/>
      <c r="R177" s="248"/>
      <c r="S177" s="248"/>
      <c r="T177" s="248"/>
      <c r="U177" s="248"/>
      <c r="V177" s="248"/>
      <c r="W177" s="248"/>
      <c r="X177" s="249"/>
      <c r="Y177" s="12"/>
      <c r="Z177" s="12"/>
      <c r="AA177" s="12"/>
      <c r="AB177" s="12"/>
      <c r="AC177" s="12"/>
      <c r="AD177" s="12"/>
      <c r="AE177" s="12"/>
      <c r="AT177" s="250" t="s">
        <v>163</v>
      </c>
      <c r="AU177" s="250" t="s">
        <v>85</v>
      </c>
      <c r="AV177" s="12" t="s">
        <v>85</v>
      </c>
      <c r="AW177" s="12" t="s">
        <v>5</v>
      </c>
      <c r="AX177" s="12" t="s">
        <v>75</v>
      </c>
      <c r="AY177" s="250" t="s">
        <v>156</v>
      </c>
    </row>
    <row r="178" s="14" customFormat="1">
      <c r="A178" s="14"/>
      <c r="B178" s="278"/>
      <c r="C178" s="279"/>
      <c r="D178" s="241" t="s">
        <v>163</v>
      </c>
      <c r="E178" s="280" t="s">
        <v>1</v>
      </c>
      <c r="F178" s="281" t="s">
        <v>741</v>
      </c>
      <c r="G178" s="279"/>
      <c r="H178" s="282">
        <v>6.2839999999999998</v>
      </c>
      <c r="I178" s="283"/>
      <c r="J178" s="283"/>
      <c r="K178" s="279"/>
      <c r="L178" s="279"/>
      <c r="M178" s="284"/>
      <c r="N178" s="285"/>
      <c r="O178" s="286"/>
      <c r="P178" s="286"/>
      <c r="Q178" s="286"/>
      <c r="R178" s="286"/>
      <c r="S178" s="286"/>
      <c r="T178" s="286"/>
      <c r="U178" s="286"/>
      <c r="V178" s="286"/>
      <c r="W178" s="286"/>
      <c r="X178" s="287"/>
      <c r="Y178" s="14"/>
      <c r="Z178" s="14"/>
      <c r="AA178" s="14"/>
      <c r="AB178" s="14"/>
      <c r="AC178" s="14"/>
      <c r="AD178" s="14"/>
      <c r="AE178" s="14"/>
      <c r="AT178" s="288" t="s">
        <v>163</v>
      </c>
      <c r="AU178" s="288" t="s">
        <v>85</v>
      </c>
      <c r="AV178" s="14" t="s">
        <v>173</v>
      </c>
      <c r="AW178" s="14" t="s">
        <v>5</v>
      </c>
      <c r="AX178" s="14" t="s">
        <v>83</v>
      </c>
      <c r="AY178" s="288" t="s">
        <v>156</v>
      </c>
    </row>
    <row r="179" s="2" customFormat="1" ht="16.5" customHeight="1">
      <c r="A179" s="39"/>
      <c r="B179" s="40"/>
      <c r="C179" s="225" t="s">
        <v>250</v>
      </c>
      <c r="D179" s="225" t="s">
        <v>157</v>
      </c>
      <c r="E179" s="226" t="s">
        <v>883</v>
      </c>
      <c r="F179" s="227" t="s">
        <v>884</v>
      </c>
      <c r="G179" s="228" t="s">
        <v>227</v>
      </c>
      <c r="H179" s="229">
        <v>24.699999999999999</v>
      </c>
      <c r="I179" s="230"/>
      <c r="J179" s="230"/>
      <c r="K179" s="231">
        <f>ROUND(P179*H179,2)</f>
        <v>0</v>
      </c>
      <c r="L179" s="227" t="s">
        <v>1</v>
      </c>
      <c r="M179" s="45"/>
      <c r="N179" s="232" t="s">
        <v>1</v>
      </c>
      <c r="O179" s="233" t="s">
        <v>38</v>
      </c>
      <c r="P179" s="234">
        <f>I179+J179</f>
        <v>0</v>
      </c>
      <c r="Q179" s="234">
        <f>ROUND(I179*H179,2)</f>
        <v>0</v>
      </c>
      <c r="R179" s="234">
        <f>ROUND(J179*H179,2)</f>
        <v>0</v>
      </c>
      <c r="S179" s="92"/>
      <c r="T179" s="235">
        <f>S179*H179</f>
        <v>0</v>
      </c>
      <c r="U179" s="235">
        <v>0</v>
      </c>
      <c r="V179" s="235">
        <f>U179*H179</f>
        <v>0</v>
      </c>
      <c r="W179" s="235">
        <v>0</v>
      </c>
      <c r="X179" s="236">
        <f>W179*H179</f>
        <v>0</v>
      </c>
      <c r="Y179" s="39"/>
      <c r="Z179" s="39"/>
      <c r="AA179" s="39"/>
      <c r="AB179" s="39"/>
      <c r="AC179" s="39"/>
      <c r="AD179" s="39"/>
      <c r="AE179" s="39"/>
      <c r="AR179" s="237" t="s">
        <v>173</v>
      </c>
      <c r="AT179" s="237" t="s">
        <v>157</v>
      </c>
      <c r="AU179" s="237" t="s">
        <v>85</v>
      </c>
      <c r="AY179" s="18" t="s">
        <v>156</v>
      </c>
      <c r="BE179" s="238">
        <f>IF(O179="základní",K179,0)</f>
        <v>0</v>
      </c>
      <c r="BF179" s="238">
        <f>IF(O179="snížená",K179,0)</f>
        <v>0</v>
      </c>
      <c r="BG179" s="238">
        <f>IF(O179="zákl. přenesená",K179,0)</f>
        <v>0</v>
      </c>
      <c r="BH179" s="238">
        <f>IF(O179="sníž. přenesená",K179,0)</f>
        <v>0</v>
      </c>
      <c r="BI179" s="238">
        <f>IF(O179="nulová",K179,0)</f>
        <v>0</v>
      </c>
      <c r="BJ179" s="18" t="s">
        <v>83</v>
      </c>
      <c r="BK179" s="238">
        <f>ROUND(P179*H179,2)</f>
        <v>0</v>
      </c>
      <c r="BL179" s="18" t="s">
        <v>173</v>
      </c>
      <c r="BM179" s="237" t="s">
        <v>1086</v>
      </c>
    </row>
    <row r="180" s="2" customFormat="1" ht="24.15" customHeight="1">
      <c r="A180" s="39"/>
      <c r="B180" s="40"/>
      <c r="C180" s="225" t="s">
        <v>649</v>
      </c>
      <c r="D180" s="225" t="s">
        <v>157</v>
      </c>
      <c r="E180" s="226" t="s">
        <v>889</v>
      </c>
      <c r="F180" s="227" t="s">
        <v>890</v>
      </c>
      <c r="G180" s="228" t="s">
        <v>197</v>
      </c>
      <c r="H180" s="229">
        <v>10.82</v>
      </c>
      <c r="I180" s="230"/>
      <c r="J180" s="230"/>
      <c r="K180" s="231">
        <f>ROUND(P180*H180,2)</f>
        <v>0</v>
      </c>
      <c r="L180" s="227" t="s">
        <v>1</v>
      </c>
      <c r="M180" s="45"/>
      <c r="N180" s="232" t="s">
        <v>1</v>
      </c>
      <c r="O180" s="233" t="s">
        <v>38</v>
      </c>
      <c r="P180" s="234">
        <f>I180+J180</f>
        <v>0</v>
      </c>
      <c r="Q180" s="234">
        <f>ROUND(I180*H180,2)</f>
        <v>0</v>
      </c>
      <c r="R180" s="234">
        <f>ROUND(J180*H180,2)</f>
        <v>0</v>
      </c>
      <c r="S180" s="92"/>
      <c r="T180" s="235">
        <f>S180*H180</f>
        <v>0</v>
      </c>
      <c r="U180" s="235">
        <v>0</v>
      </c>
      <c r="V180" s="235">
        <f>U180*H180</f>
        <v>0</v>
      </c>
      <c r="W180" s="235">
        <v>0</v>
      </c>
      <c r="X180" s="236">
        <f>W180*H180</f>
        <v>0</v>
      </c>
      <c r="Y180" s="39"/>
      <c r="Z180" s="39"/>
      <c r="AA180" s="39"/>
      <c r="AB180" s="39"/>
      <c r="AC180" s="39"/>
      <c r="AD180" s="39"/>
      <c r="AE180" s="39"/>
      <c r="AR180" s="237" t="s">
        <v>173</v>
      </c>
      <c r="AT180" s="237" t="s">
        <v>157</v>
      </c>
      <c r="AU180" s="237" t="s">
        <v>85</v>
      </c>
      <c r="AY180" s="18" t="s">
        <v>156</v>
      </c>
      <c r="BE180" s="238">
        <f>IF(O180="základní",K180,0)</f>
        <v>0</v>
      </c>
      <c r="BF180" s="238">
        <f>IF(O180="snížená",K180,0)</f>
        <v>0</v>
      </c>
      <c r="BG180" s="238">
        <f>IF(O180="zákl. přenesená",K180,0)</f>
        <v>0</v>
      </c>
      <c r="BH180" s="238">
        <f>IF(O180="sníž. přenesená",K180,0)</f>
        <v>0</v>
      </c>
      <c r="BI180" s="238">
        <f>IF(O180="nulová",K180,0)</f>
        <v>0</v>
      </c>
      <c r="BJ180" s="18" t="s">
        <v>83</v>
      </c>
      <c r="BK180" s="238">
        <f>ROUND(P180*H180,2)</f>
        <v>0</v>
      </c>
      <c r="BL180" s="18" t="s">
        <v>173</v>
      </c>
      <c r="BM180" s="237" t="s">
        <v>1087</v>
      </c>
    </row>
    <row r="181" s="2" customFormat="1" ht="24.15" customHeight="1">
      <c r="A181" s="39"/>
      <c r="B181" s="40"/>
      <c r="C181" s="225" t="s">
        <v>8</v>
      </c>
      <c r="D181" s="225" t="s">
        <v>157</v>
      </c>
      <c r="E181" s="226" t="s">
        <v>898</v>
      </c>
      <c r="F181" s="227" t="s">
        <v>899</v>
      </c>
      <c r="G181" s="228" t="s">
        <v>197</v>
      </c>
      <c r="H181" s="229">
        <v>44.722000000000001</v>
      </c>
      <c r="I181" s="230"/>
      <c r="J181" s="230"/>
      <c r="K181" s="231">
        <f>ROUND(P181*H181,2)</f>
        <v>0</v>
      </c>
      <c r="L181" s="227" t="s">
        <v>198</v>
      </c>
      <c r="M181" s="45"/>
      <c r="N181" s="232" t="s">
        <v>1</v>
      </c>
      <c r="O181" s="233" t="s">
        <v>38</v>
      </c>
      <c r="P181" s="234">
        <f>I181+J181</f>
        <v>0</v>
      </c>
      <c r="Q181" s="234">
        <f>ROUND(I181*H181,2)</f>
        <v>0</v>
      </c>
      <c r="R181" s="234">
        <f>ROUND(J181*H181,2)</f>
        <v>0</v>
      </c>
      <c r="S181" s="92"/>
      <c r="T181" s="235">
        <f>S181*H181</f>
        <v>0</v>
      </c>
      <c r="U181" s="235">
        <v>0</v>
      </c>
      <c r="V181" s="235">
        <f>U181*H181</f>
        <v>0</v>
      </c>
      <c r="W181" s="235">
        <v>0</v>
      </c>
      <c r="X181" s="236">
        <f>W181*H181</f>
        <v>0</v>
      </c>
      <c r="Y181" s="39"/>
      <c r="Z181" s="39"/>
      <c r="AA181" s="39"/>
      <c r="AB181" s="39"/>
      <c r="AC181" s="39"/>
      <c r="AD181" s="39"/>
      <c r="AE181" s="39"/>
      <c r="AR181" s="237" t="s">
        <v>173</v>
      </c>
      <c r="AT181" s="237" t="s">
        <v>157</v>
      </c>
      <c r="AU181" s="237" t="s">
        <v>85</v>
      </c>
      <c r="AY181" s="18" t="s">
        <v>156</v>
      </c>
      <c r="BE181" s="238">
        <f>IF(O181="základní",K181,0)</f>
        <v>0</v>
      </c>
      <c r="BF181" s="238">
        <f>IF(O181="snížená",K181,0)</f>
        <v>0</v>
      </c>
      <c r="BG181" s="238">
        <f>IF(O181="zákl. přenesená",K181,0)</f>
        <v>0</v>
      </c>
      <c r="BH181" s="238">
        <f>IF(O181="sníž. přenesená",K181,0)</f>
        <v>0</v>
      </c>
      <c r="BI181" s="238">
        <f>IF(O181="nulová",K181,0)</f>
        <v>0</v>
      </c>
      <c r="BJ181" s="18" t="s">
        <v>83</v>
      </c>
      <c r="BK181" s="238">
        <f>ROUND(P181*H181,2)</f>
        <v>0</v>
      </c>
      <c r="BL181" s="18" t="s">
        <v>173</v>
      </c>
      <c r="BM181" s="237" t="s">
        <v>1088</v>
      </c>
    </row>
    <row r="182" s="12" customFormat="1">
      <c r="A182" s="12"/>
      <c r="B182" s="239"/>
      <c r="C182" s="240"/>
      <c r="D182" s="241" t="s">
        <v>163</v>
      </c>
      <c r="E182" s="242" t="s">
        <v>1</v>
      </c>
      <c r="F182" s="243" t="s">
        <v>1089</v>
      </c>
      <c r="G182" s="240"/>
      <c r="H182" s="244">
        <v>43.335999999999999</v>
      </c>
      <c r="I182" s="245"/>
      <c r="J182" s="245"/>
      <c r="K182" s="240"/>
      <c r="L182" s="240"/>
      <c r="M182" s="246"/>
      <c r="N182" s="247"/>
      <c r="O182" s="248"/>
      <c r="P182" s="248"/>
      <c r="Q182" s="248"/>
      <c r="R182" s="248"/>
      <c r="S182" s="248"/>
      <c r="T182" s="248"/>
      <c r="U182" s="248"/>
      <c r="V182" s="248"/>
      <c r="W182" s="248"/>
      <c r="X182" s="249"/>
      <c r="Y182" s="12"/>
      <c r="Z182" s="12"/>
      <c r="AA182" s="12"/>
      <c r="AB182" s="12"/>
      <c r="AC182" s="12"/>
      <c r="AD182" s="12"/>
      <c r="AE182" s="12"/>
      <c r="AT182" s="250" t="s">
        <v>163</v>
      </c>
      <c r="AU182" s="250" t="s">
        <v>85</v>
      </c>
      <c r="AV182" s="12" t="s">
        <v>85</v>
      </c>
      <c r="AW182" s="12" t="s">
        <v>5</v>
      </c>
      <c r="AX182" s="12" t="s">
        <v>75</v>
      </c>
      <c r="AY182" s="250" t="s">
        <v>156</v>
      </c>
    </row>
    <row r="183" s="12" customFormat="1">
      <c r="A183" s="12"/>
      <c r="B183" s="239"/>
      <c r="C183" s="240"/>
      <c r="D183" s="241" t="s">
        <v>163</v>
      </c>
      <c r="E183" s="242" t="s">
        <v>1</v>
      </c>
      <c r="F183" s="243" t="s">
        <v>1090</v>
      </c>
      <c r="G183" s="240"/>
      <c r="H183" s="244">
        <v>0.46200000000000002</v>
      </c>
      <c r="I183" s="245"/>
      <c r="J183" s="245"/>
      <c r="K183" s="240"/>
      <c r="L183" s="240"/>
      <c r="M183" s="246"/>
      <c r="N183" s="247"/>
      <c r="O183" s="248"/>
      <c r="P183" s="248"/>
      <c r="Q183" s="248"/>
      <c r="R183" s="248"/>
      <c r="S183" s="248"/>
      <c r="T183" s="248"/>
      <c r="U183" s="248"/>
      <c r="V183" s="248"/>
      <c r="W183" s="248"/>
      <c r="X183" s="249"/>
      <c r="Y183" s="12"/>
      <c r="Z183" s="12"/>
      <c r="AA183" s="12"/>
      <c r="AB183" s="12"/>
      <c r="AC183" s="12"/>
      <c r="AD183" s="12"/>
      <c r="AE183" s="12"/>
      <c r="AT183" s="250" t="s">
        <v>163</v>
      </c>
      <c r="AU183" s="250" t="s">
        <v>85</v>
      </c>
      <c r="AV183" s="12" t="s">
        <v>85</v>
      </c>
      <c r="AW183" s="12" t="s">
        <v>5</v>
      </c>
      <c r="AX183" s="12" t="s">
        <v>75</v>
      </c>
      <c r="AY183" s="250" t="s">
        <v>156</v>
      </c>
    </row>
    <row r="184" s="12" customFormat="1">
      <c r="A184" s="12"/>
      <c r="B184" s="239"/>
      <c r="C184" s="240"/>
      <c r="D184" s="241" t="s">
        <v>163</v>
      </c>
      <c r="E184" s="242" t="s">
        <v>1</v>
      </c>
      <c r="F184" s="243" t="s">
        <v>1091</v>
      </c>
      <c r="G184" s="240"/>
      <c r="H184" s="244">
        <v>0.92400000000000004</v>
      </c>
      <c r="I184" s="245"/>
      <c r="J184" s="245"/>
      <c r="K184" s="240"/>
      <c r="L184" s="240"/>
      <c r="M184" s="246"/>
      <c r="N184" s="247"/>
      <c r="O184" s="248"/>
      <c r="P184" s="248"/>
      <c r="Q184" s="248"/>
      <c r="R184" s="248"/>
      <c r="S184" s="248"/>
      <c r="T184" s="248"/>
      <c r="U184" s="248"/>
      <c r="V184" s="248"/>
      <c r="W184" s="248"/>
      <c r="X184" s="249"/>
      <c r="Y184" s="12"/>
      <c r="Z184" s="12"/>
      <c r="AA184" s="12"/>
      <c r="AB184" s="12"/>
      <c r="AC184" s="12"/>
      <c r="AD184" s="12"/>
      <c r="AE184" s="12"/>
      <c r="AT184" s="250" t="s">
        <v>163</v>
      </c>
      <c r="AU184" s="250" t="s">
        <v>85</v>
      </c>
      <c r="AV184" s="12" t="s">
        <v>85</v>
      </c>
      <c r="AW184" s="12" t="s">
        <v>5</v>
      </c>
      <c r="AX184" s="12" t="s">
        <v>75</v>
      </c>
      <c r="AY184" s="250" t="s">
        <v>156</v>
      </c>
    </row>
    <row r="185" s="14" customFormat="1">
      <c r="A185" s="14"/>
      <c r="B185" s="278"/>
      <c r="C185" s="279"/>
      <c r="D185" s="241" t="s">
        <v>163</v>
      </c>
      <c r="E185" s="280" t="s">
        <v>1</v>
      </c>
      <c r="F185" s="281" t="s">
        <v>741</v>
      </c>
      <c r="G185" s="279"/>
      <c r="H185" s="282">
        <v>44.722000000000001</v>
      </c>
      <c r="I185" s="283"/>
      <c r="J185" s="283"/>
      <c r="K185" s="279"/>
      <c r="L185" s="279"/>
      <c r="M185" s="284"/>
      <c r="N185" s="285"/>
      <c r="O185" s="286"/>
      <c r="P185" s="286"/>
      <c r="Q185" s="286"/>
      <c r="R185" s="286"/>
      <c r="S185" s="286"/>
      <c r="T185" s="286"/>
      <c r="U185" s="286"/>
      <c r="V185" s="286"/>
      <c r="W185" s="286"/>
      <c r="X185" s="287"/>
      <c r="Y185" s="14"/>
      <c r="Z185" s="14"/>
      <c r="AA185" s="14"/>
      <c r="AB185" s="14"/>
      <c r="AC185" s="14"/>
      <c r="AD185" s="14"/>
      <c r="AE185" s="14"/>
      <c r="AT185" s="288" t="s">
        <v>163</v>
      </c>
      <c r="AU185" s="288" t="s">
        <v>85</v>
      </c>
      <c r="AV185" s="14" t="s">
        <v>173</v>
      </c>
      <c r="AW185" s="14" t="s">
        <v>5</v>
      </c>
      <c r="AX185" s="14" t="s">
        <v>83</v>
      </c>
      <c r="AY185" s="288" t="s">
        <v>156</v>
      </c>
    </row>
    <row r="186" s="2" customFormat="1" ht="24.15" customHeight="1">
      <c r="A186" s="39"/>
      <c r="B186" s="40"/>
      <c r="C186" s="225" t="s">
        <v>467</v>
      </c>
      <c r="D186" s="225" t="s">
        <v>157</v>
      </c>
      <c r="E186" s="226" t="s">
        <v>913</v>
      </c>
      <c r="F186" s="227" t="s">
        <v>914</v>
      </c>
      <c r="G186" s="228" t="s">
        <v>197</v>
      </c>
      <c r="H186" s="229">
        <v>44.722000000000001</v>
      </c>
      <c r="I186" s="230"/>
      <c r="J186" s="230"/>
      <c r="K186" s="231">
        <f>ROUND(P186*H186,2)</f>
        <v>0</v>
      </c>
      <c r="L186" s="227" t="s">
        <v>198</v>
      </c>
      <c r="M186" s="45"/>
      <c r="N186" s="232" t="s">
        <v>1</v>
      </c>
      <c r="O186" s="233" t="s">
        <v>38</v>
      </c>
      <c r="P186" s="234">
        <f>I186+J186</f>
        <v>0</v>
      </c>
      <c r="Q186" s="234">
        <f>ROUND(I186*H186,2)</f>
        <v>0</v>
      </c>
      <c r="R186" s="234">
        <f>ROUND(J186*H186,2)</f>
        <v>0</v>
      </c>
      <c r="S186" s="92"/>
      <c r="T186" s="235">
        <f>S186*H186</f>
        <v>0</v>
      </c>
      <c r="U186" s="235">
        <v>0</v>
      </c>
      <c r="V186" s="235">
        <f>U186*H186</f>
        <v>0</v>
      </c>
      <c r="W186" s="235">
        <v>0</v>
      </c>
      <c r="X186" s="236">
        <f>W186*H186</f>
        <v>0</v>
      </c>
      <c r="Y186" s="39"/>
      <c r="Z186" s="39"/>
      <c r="AA186" s="39"/>
      <c r="AB186" s="39"/>
      <c r="AC186" s="39"/>
      <c r="AD186" s="39"/>
      <c r="AE186" s="39"/>
      <c r="AR186" s="237" t="s">
        <v>173</v>
      </c>
      <c r="AT186" s="237" t="s">
        <v>157</v>
      </c>
      <c r="AU186" s="237" t="s">
        <v>85</v>
      </c>
      <c r="AY186" s="18" t="s">
        <v>156</v>
      </c>
      <c r="BE186" s="238">
        <f>IF(O186="základní",K186,0)</f>
        <v>0</v>
      </c>
      <c r="BF186" s="238">
        <f>IF(O186="snížená",K186,0)</f>
        <v>0</v>
      </c>
      <c r="BG186" s="238">
        <f>IF(O186="zákl. přenesená",K186,0)</f>
        <v>0</v>
      </c>
      <c r="BH186" s="238">
        <f>IF(O186="sníž. přenesená",K186,0)</f>
        <v>0</v>
      </c>
      <c r="BI186" s="238">
        <f>IF(O186="nulová",K186,0)</f>
        <v>0</v>
      </c>
      <c r="BJ186" s="18" t="s">
        <v>83</v>
      </c>
      <c r="BK186" s="238">
        <f>ROUND(P186*H186,2)</f>
        <v>0</v>
      </c>
      <c r="BL186" s="18" t="s">
        <v>173</v>
      </c>
      <c r="BM186" s="237" t="s">
        <v>1092</v>
      </c>
    </row>
    <row r="187" s="2" customFormat="1" ht="24.15" customHeight="1">
      <c r="A187" s="39"/>
      <c r="B187" s="40"/>
      <c r="C187" s="225" t="s">
        <v>229</v>
      </c>
      <c r="D187" s="225" t="s">
        <v>157</v>
      </c>
      <c r="E187" s="226" t="s">
        <v>916</v>
      </c>
      <c r="F187" s="227" t="s">
        <v>917</v>
      </c>
      <c r="G187" s="228" t="s">
        <v>274</v>
      </c>
      <c r="H187" s="229">
        <v>0.39000000000000001</v>
      </c>
      <c r="I187" s="230"/>
      <c r="J187" s="230"/>
      <c r="K187" s="231">
        <f>ROUND(P187*H187,2)</f>
        <v>0</v>
      </c>
      <c r="L187" s="227" t="s">
        <v>198</v>
      </c>
      <c r="M187" s="45"/>
      <c r="N187" s="232" t="s">
        <v>1</v>
      </c>
      <c r="O187" s="233" t="s">
        <v>38</v>
      </c>
      <c r="P187" s="234">
        <f>I187+J187</f>
        <v>0</v>
      </c>
      <c r="Q187" s="234">
        <f>ROUND(I187*H187,2)</f>
        <v>0</v>
      </c>
      <c r="R187" s="234">
        <f>ROUND(J187*H187,2)</f>
        <v>0</v>
      </c>
      <c r="S187" s="92"/>
      <c r="T187" s="235">
        <f>S187*H187</f>
        <v>0</v>
      </c>
      <c r="U187" s="235">
        <v>0</v>
      </c>
      <c r="V187" s="235">
        <f>U187*H187</f>
        <v>0</v>
      </c>
      <c r="W187" s="235">
        <v>0</v>
      </c>
      <c r="X187" s="236">
        <f>W187*H187</f>
        <v>0</v>
      </c>
      <c r="Y187" s="39"/>
      <c r="Z187" s="39"/>
      <c r="AA187" s="39"/>
      <c r="AB187" s="39"/>
      <c r="AC187" s="39"/>
      <c r="AD187" s="39"/>
      <c r="AE187" s="39"/>
      <c r="AR187" s="237" t="s">
        <v>173</v>
      </c>
      <c r="AT187" s="237" t="s">
        <v>157</v>
      </c>
      <c r="AU187" s="237" t="s">
        <v>85</v>
      </c>
      <c r="AY187" s="18" t="s">
        <v>156</v>
      </c>
      <c r="BE187" s="238">
        <f>IF(O187="základní",K187,0)</f>
        <v>0</v>
      </c>
      <c r="BF187" s="238">
        <f>IF(O187="snížená",K187,0)</f>
        <v>0</v>
      </c>
      <c r="BG187" s="238">
        <f>IF(O187="zákl. přenesená",K187,0)</f>
        <v>0</v>
      </c>
      <c r="BH187" s="238">
        <f>IF(O187="sníž. přenesená",K187,0)</f>
        <v>0</v>
      </c>
      <c r="BI187" s="238">
        <f>IF(O187="nulová",K187,0)</f>
        <v>0</v>
      </c>
      <c r="BJ187" s="18" t="s">
        <v>83</v>
      </c>
      <c r="BK187" s="238">
        <f>ROUND(P187*H187,2)</f>
        <v>0</v>
      </c>
      <c r="BL187" s="18" t="s">
        <v>173</v>
      </c>
      <c r="BM187" s="237" t="s">
        <v>1093</v>
      </c>
    </row>
    <row r="188" s="12" customFormat="1">
      <c r="A188" s="12"/>
      <c r="B188" s="239"/>
      <c r="C188" s="240"/>
      <c r="D188" s="241" t="s">
        <v>163</v>
      </c>
      <c r="E188" s="242" t="s">
        <v>1</v>
      </c>
      <c r="F188" s="243" t="s">
        <v>1094</v>
      </c>
      <c r="G188" s="240"/>
      <c r="H188" s="244">
        <v>0.39000000000000001</v>
      </c>
      <c r="I188" s="245"/>
      <c r="J188" s="245"/>
      <c r="K188" s="240"/>
      <c r="L188" s="240"/>
      <c r="M188" s="246"/>
      <c r="N188" s="247"/>
      <c r="O188" s="248"/>
      <c r="P188" s="248"/>
      <c r="Q188" s="248"/>
      <c r="R188" s="248"/>
      <c r="S188" s="248"/>
      <c r="T188" s="248"/>
      <c r="U188" s="248"/>
      <c r="V188" s="248"/>
      <c r="W188" s="248"/>
      <c r="X188" s="249"/>
      <c r="Y188" s="12"/>
      <c r="Z188" s="12"/>
      <c r="AA188" s="12"/>
      <c r="AB188" s="12"/>
      <c r="AC188" s="12"/>
      <c r="AD188" s="12"/>
      <c r="AE188" s="12"/>
      <c r="AT188" s="250" t="s">
        <v>163</v>
      </c>
      <c r="AU188" s="250" t="s">
        <v>85</v>
      </c>
      <c r="AV188" s="12" t="s">
        <v>85</v>
      </c>
      <c r="AW188" s="12" t="s">
        <v>5</v>
      </c>
      <c r="AX188" s="12" t="s">
        <v>75</v>
      </c>
      <c r="AY188" s="250" t="s">
        <v>156</v>
      </c>
    </row>
    <row r="189" s="14" customFormat="1">
      <c r="A189" s="14"/>
      <c r="B189" s="278"/>
      <c r="C189" s="279"/>
      <c r="D189" s="241" t="s">
        <v>163</v>
      </c>
      <c r="E189" s="280" t="s">
        <v>1</v>
      </c>
      <c r="F189" s="281" t="s">
        <v>741</v>
      </c>
      <c r="G189" s="279"/>
      <c r="H189" s="282">
        <v>0.39000000000000001</v>
      </c>
      <c r="I189" s="283"/>
      <c r="J189" s="283"/>
      <c r="K189" s="279"/>
      <c r="L189" s="279"/>
      <c r="M189" s="284"/>
      <c r="N189" s="285"/>
      <c r="O189" s="286"/>
      <c r="P189" s="286"/>
      <c r="Q189" s="286"/>
      <c r="R189" s="286"/>
      <c r="S189" s="286"/>
      <c r="T189" s="286"/>
      <c r="U189" s="286"/>
      <c r="V189" s="286"/>
      <c r="W189" s="286"/>
      <c r="X189" s="287"/>
      <c r="Y189" s="14"/>
      <c r="Z189" s="14"/>
      <c r="AA189" s="14"/>
      <c r="AB189" s="14"/>
      <c r="AC189" s="14"/>
      <c r="AD189" s="14"/>
      <c r="AE189" s="14"/>
      <c r="AT189" s="288" t="s">
        <v>163</v>
      </c>
      <c r="AU189" s="288" t="s">
        <v>85</v>
      </c>
      <c r="AV189" s="14" t="s">
        <v>173</v>
      </c>
      <c r="AW189" s="14" t="s">
        <v>5</v>
      </c>
      <c r="AX189" s="14" t="s">
        <v>83</v>
      </c>
      <c r="AY189" s="288" t="s">
        <v>156</v>
      </c>
    </row>
    <row r="190" s="11" customFormat="1" ht="22.8" customHeight="1">
      <c r="A190" s="11"/>
      <c r="B190" s="210"/>
      <c r="C190" s="211"/>
      <c r="D190" s="212" t="s">
        <v>74</v>
      </c>
      <c r="E190" s="262" t="s">
        <v>173</v>
      </c>
      <c r="F190" s="262" t="s">
        <v>920</v>
      </c>
      <c r="G190" s="211"/>
      <c r="H190" s="211"/>
      <c r="I190" s="214"/>
      <c r="J190" s="214"/>
      <c r="K190" s="263">
        <f>BK190</f>
        <v>0</v>
      </c>
      <c r="L190" s="211"/>
      <c r="M190" s="216"/>
      <c r="N190" s="217"/>
      <c r="O190" s="218"/>
      <c r="P190" s="218"/>
      <c r="Q190" s="219">
        <f>SUM(Q191:Q198)</f>
        <v>0</v>
      </c>
      <c r="R190" s="219">
        <f>SUM(R191:R198)</f>
        <v>0</v>
      </c>
      <c r="S190" s="218"/>
      <c r="T190" s="220">
        <f>SUM(T191:T198)</f>
        <v>0</v>
      </c>
      <c r="U190" s="218"/>
      <c r="V190" s="220">
        <f>SUM(V191:V198)</f>
        <v>0</v>
      </c>
      <c r="W190" s="218"/>
      <c r="X190" s="221">
        <f>SUM(X191:X198)</f>
        <v>0</v>
      </c>
      <c r="Y190" s="11"/>
      <c r="Z190" s="11"/>
      <c r="AA190" s="11"/>
      <c r="AB190" s="11"/>
      <c r="AC190" s="11"/>
      <c r="AD190" s="11"/>
      <c r="AE190" s="11"/>
      <c r="AR190" s="222" t="s">
        <v>83</v>
      </c>
      <c r="AT190" s="223" t="s">
        <v>74</v>
      </c>
      <c r="AU190" s="223" t="s">
        <v>83</v>
      </c>
      <c r="AY190" s="222" t="s">
        <v>156</v>
      </c>
      <c r="BK190" s="224">
        <f>SUM(BK191:BK198)</f>
        <v>0</v>
      </c>
    </row>
    <row r="191" s="2" customFormat="1" ht="33" customHeight="1">
      <c r="A191" s="39"/>
      <c r="B191" s="40"/>
      <c r="C191" s="225" t="s">
        <v>564</v>
      </c>
      <c r="D191" s="225" t="s">
        <v>157</v>
      </c>
      <c r="E191" s="226" t="s">
        <v>930</v>
      </c>
      <c r="F191" s="227" t="s">
        <v>931</v>
      </c>
      <c r="G191" s="228" t="s">
        <v>197</v>
      </c>
      <c r="H191" s="229">
        <v>0.25</v>
      </c>
      <c r="I191" s="230"/>
      <c r="J191" s="230"/>
      <c r="K191" s="231">
        <f>ROUND(P191*H191,2)</f>
        <v>0</v>
      </c>
      <c r="L191" s="227" t="s">
        <v>198</v>
      </c>
      <c r="M191" s="45"/>
      <c r="N191" s="232" t="s">
        <v>1</v>
      </c>
      <c r="O191" s="233" t="s">
        <v>38</v>
      </c>
      <c r="P191" s="234">
        <f>I191+J191</f>
        <v>0</v>
      </c>
      <c r="Q191" s="234">
        <f>ROUND(I191*H191,2)</f>
        <v>0</v>
      </c>
      <c r="R191" s="234">
        <f>ROUND(J191*H191,2)</f>
        <v>0</v>
      </c>
      <c r="S191" s="92"/>
      <c r="T191" s="235">
        <f>S191*H191</f>
        <v>0</v>
      </c>
      <c r="U191" s="235">
        <v>0</v>
      </c>
      <c r="V191" s="235">
        <f>U191*H191</f>
        <v>0</v>
      </c>
      <c r="W191" s="235">
        <v>0</v>
      </c>
      <c r="X191" s="236">
        <f>W191*H191</f>
        <v>0</v>
      </c>
      <c r="Y191" s="39"/>
      <c r="Z191" s="39"/>
      <c r="AA191" s="39"/>
      <c r="AB191" s="39"/>
      <c r="AC191" s="39"/>
      <c r="AD191" s="39"/>
      <c r="AE191" s="39"/>
      <c r="AR191" s="237" t="s">
        <v>173</v>
      </c>
      <c r="AT191" s="237" t="s">
        <v>157</v>
      </c>
      <c r="AU191" s="237" t="s">
        <v>85</v>
      </c>
      <c r="AY191" s="18" t="s">
        <v>156</v>
      </c>
      <c r="BE191" s="238">
        <f>IF(O191="základní",K191,0)</f>
        <v>0</v>
      </c>
      <c r="BF191" s="238">
        <f>IF(O191="snížená",K191,0)</f>
        <v>0</v>
      </c>
      <c r="BG191" s="238">
        <f>IF(O191="zákl. přenesená",K191,0)</f>
        <v>0</v>
      </c>
      <c r="BH191" s="238">
        <f>IF(O191="sníž. přenesená",K191,0)</f>
        <v>0</v>
      </c>
      <c r="BI191" s="238">
        <f>IF(O191="nulová",K191,0)</f>
        <v>0</v>
      </c>
      <c r="BJ191" s="18" t="s">
        <v>83</v>
      </c>
      <c r="BK191" s="238">
        <f>ROUND(P191*H191,2)</f>
        <v>0</v>
      </c>
      <c r="BL191" s="18" t="s">
        <v>173</v>
      </c>
      <c r="BM191" s="237" t="s">
        <v>1095</v>
      </c>
    </row>
    <row r="192" s="2" customFormat="1" ht="24.15" customHeight="1">
      <c r="A192" s="39"/>
      <c r="B192" s="40"/>
      <c r="C192" s="225" t="s">
        <v>255</v>
      </c>
      <c r="D192" s="225" t="s">
        <v>157</v>
      </c>
      <c r="E192" s="226" t="s">
        <v>934</v>
      </c>
      <c r="F192" s="227" t="s">
        <v>935</v>
      </c>
      <c r="G192" s="228" t="s">
        <v>237</v>
      </c>
      <c r="H192" s="229">
        <v>6.9290000000000003</v>
      </c>
      <c r="I192" s="230"/>
      <c r="J192" s="230"/>
      <c r="K192" s="231">
        <f>ROUND(P192*H192,2)</f>
        <v>0</v>
      </c>
      <c r="L192" s="227" t="s">
        <v>198</v>
      </c>
      <c r="M192" s="45"/>
      <c r="N192" s="232" t="s">
        <v>1</v>
      </c>
      <c r="O192" s="233" t="s">
        <v>38</v>
      </c>
      <c r="P192" s="234">
        <f>I192+J192</f>
        <v>0</v>
      </c>
      <c r="Q192" s="234">
        <f>ROUND(I192*H192,2)</f>
        <v>0</v>
      </c>
      <c r="R192" s="234">
        <f>ROUND(J192*H192,2)</f>
        <v>0</v>
      </c>
      <c r="S192" s="92"/>
      <c r="T192" s="235">
        <f>S192*H192</f>
        <v>0</v>
      </c>
      <c r="U192" s="235">
        <v>0</v>
      </c>
      <c r="V192" s="235">
        <f>U192*H192</f>
        <v>0</v>
      </c>
      <c r="W192" s="235">
        <v>0</v>
      </c>
      <c r="X192" s="236">
        <f>W192*H192</f>
        <v>0</v>
      </c>
      <c r="Y192" s="39"/>
      <c r="Z192" s="39"/>
      <c r="AA192" s="39"/>
      <c r="AB192" s="39"/>
      <c r="AC192" s="39"/>
      <c r="AD192" s="39"/>
      <c r="AE192" s="39"/>
      <c r="AR192" s="237" t="s">
        <v>173</v>
      </c>
      <c r="AT192" s="237" t="s">
        <v>157</v>
      </c>
      <c r="AU192" s="237" t="s">
        <v>85</v>
      </c>
      <c r="AY192" s="18" t="s">
        <v>156</v>
      </c>
      <c r="BE192" s="238">
        <f>IF(O192="základní",K192,0)</f>
        <v>0</v>
      </c>
      <c r="BF192" s="238">
        <f>IF(O192="snížená",K192,0)</f>
        <v>0</v>
      </c>
      <c r="BG192" s="238">
        <f>IF(O192="zákl. přenesená",K192,0)</f>
        <v>0</v>
      </c>
      <c r="BH192" s="238">
        <f>IF(O192="sníž. přenesená",K192,0)</f>
        <v>0</v>
      </c>
      <c r="BI192" s="238">
        <f>IF(O192="nulová",K192,0)</f>
        <v>0</v>
      </c>
      <c r="BJ192" s="18" t="s">
        <v>83</v>
      </c>
      <c r="BK192" s="238">
        <f>ROUND(P192*H192,2)</f>
        <v>0</v>
      </c>
      <c r="BL192" s="18" t="s">
        <v>173</v>
      </c>
      <c r="BM192" s="237" t="s">
        <v>1096</v>
      </c>
    </row>
    <row r="193" s="12" customFormat="1">
      <c r="A193" s="12"/>
      <c r="B193" s="239"/>
      <c r="C193" s="240"/>
      <c r="D193" s="241" t="s">
        <v>163</v>
      </c>
      <c r="E193" s="242" t="s">
        <v>1</v>
      </c>
      <c r="F193" s="243" t="s">
        <v>1097</v>
      </c>
      <c r="G193" s="240"/>
      <c r="H193" s="244">
        <v>6.9290000000000003</v>
      </c>
      <c r="I193" s="245"/>
      <c r="J193" s="245"/>
      <c r="K193" s="240"/>
      <c r="L193" s="240"/>
      <c r="M193" s="246"/>
      <c r="N193" s="247"/>
      <c r="O193" s="248"/>
      <c r="P193" s="248"/>
      <c r="Q193" s="248"/>
      <c r="R193" s="248"/>
      <c r="S193" s="248"/>
      <c r="T193" s="248"/>
      <c r="U193" s="248"/>
      <c r="V193" s="248"/>
      <c r="W193" s="248"/>
      <c r="X193" s="249"/>
      <c r="Y193" s="12"/>
      <c r="Z193" s="12"/>
      <c r="AA193" s="12"/>
      <c r="AB193" s="12"/>
      <c r="AC193" s="12"/>
      <c r="AD193" s="12"/>
      <c r="AE193" s="12"/>
      <c r="AT193" s="250" t="s">
        <v>163</v>
      </c>
      <c r="AU193" s="250" t="s">
        <v>85</v>
      </c>
      <c r="AV193" s="12" t="s">
        <v>85</v>
      </c>
      <c r="AW193" s="12" t="s">
        <v>5</v>
      </c>
      <c r="AX193" s="12" t="s">
        <v>75</v>
      </c>
      <c r="AY193" s="250" t="s">
        <v>156</v>
      </c>
    </row>
    <row r="194" s="14" customFormat="1">
      <c r="A194" s="14"/>
      <c r="B194" s="278"/>
      <c r="C194" s="279"/>
      <c r="D194" s="241" t="s">
        <v>163</v>
      </c>
      <c r="E194" s="280" t="s">
        <v>1</v>
      </c>
      <c r="F194" s="281" t="s">
        <v>741</v>
      </c>
      <c r="G194" s="279"/>
      <c r="H194" s="282">
        <v>6.9290000000000003</v>
      </c>
      <c r="I194" s="283"/>
      <c r="J194" s="283"/>
      <c r="K194" s="279"/>
      <c r="L194" s="279"/>
      <c r="M194" s="284"/>
      <c r="N194" s="285"/>
      <c r="O194" s="286"/>
      <c r="P194" s="286"/>
      <c r="Q194" s="286"/>
      <c r="R194" s="286"/>
      <c r="S194" s="286"/>
      <c r="T194" s="286"/>
      <c r="U194" s="286"/>
      <c r="V194" s="286"/>
      <c r="W194" s="286"/>
      <c r="X194" s="287"/>
      <c r="Y194" s="14"/>
      <c r="Z194" s="14"/>
      <c r="AA194" s="14"/>
      <c r="AB194" s="14"/>
      <c r="AC194" s="14"/>
      <c r="AD194" s="14"/>
      <c r="AE194" s="14"/>
      <c r="AT194" s="288" t="s">
        <v>163</v>
      </c>
      <c r="AU194" s="288" t="s">
        <v>85</v>
      </c>
      <c r="AV194" s="14" t="s">
        <v>173</v>
      </c>
      <c r="AW194" s="14" t="s">
        <v>5</v>
      </c>
      <c r="AX194" s="14" t="s">
        <v>83</v>
      </c>
      <c r="AY194" s="288" t="s">
        <v>156</v>
      </c>
    </row>
    <row r="195" s="2" customFormat="1" ht="24.15" customHeight="1">
      <c r="A195" s="39"/>
      <c r="B195" s="40"/>
      <c r="C195" s="225" t="s">
        <v>281</v>
      </c>
      <c r="D195" s="225" t="s">
        <v>157</v>
      </c>
      <c r="E195" s="226" t="s">
        <v>942</v>
      </c>
      <c r="F195" s="227" t="s">
        <v>943</v>
      </c>
      <c r="G195" s="228" t="s">
        <v>237</v>
      </c>
      <c r="H195" s="229">
        <v>3.7839999999999998</v>
      </c>
      <c r="I195" s="230"/>
      <c r="J195" s="230"/>
      <c r="K195" s="231">
        <f>ROUND(P195*H195,2)</f>
        <v>0</v>
      </c>
      <c r="L195" s="227" t="s">
        <v>198</v>
      </c>
      <c r="M195" s="45"/>
      <c r="N195" s="232" t="s">
        <v>1</v>
      </c>
      <c r="O195" s="233" t="s">
        <v>38</v>
      </c>
      <c r="P195" s="234">
        <f>I195+J195</f>
        <v>0</v>
      </c>
      <c r="Q195" s="234">
        <f>ROUND(I195*H195,2)</f>
        <v>0</v>
      </c>
      <c r="R195" s="234">
        <f>ROUND(J195*H195,2)</f>
        <v>0</v>
      </c>
      <c r="S195" s="92"/>
      <c r="T195" s="235">
        <f>S195*H195</f>
        <v>0</v>
      </c>
      <c r="U195" s="235">
        <v>0</v>
      </c>
      <c r="V195" s="235">
        <f>U195*H195</f>
        <v>0</v>
      </c>
      <c r="W195" s="235">
        <v>0</v>
      </c>
      <c r="X195" s="236">
        <f>W195*H195</f>
        <v>0</v>
      </c>
      <c r="Y195" s="39"/>
      <c r="Z195" s="39"/>
      <c r="AA195" s="39"/>
      <c r="AB195" s="39"/>
      <c r="AC195" s="39"/>
      <c r="AD195" s="39"/>
      <c r="AE195" s="39"/>
      <c r="AR195" s="237" t="s">
        <v>173</v>
      </c>
      <c r="AT195" s="237" t="s">
        <v>157</v>
      </c>
      <c r="AU195" s="237" t="s">
        <v>85</v>
      </c>
      <c r="AY195" s="18" t="s">
        <v>156</v>
      </c>
      <c r="BE195" s="238">
        <f>IF(O195="základní",K195,0)</f>
        <v>0</v>
      </c>
      <c r="BF195" s="238">
        <f>IF(O195="snížená",K195,0)</f>
        <v>0</v>
      </c>
      <c r="BG195" s="238">
        <f>IF(O195="zákl. přenesená",K195,0)</f>
        <v>0</v>
      </c>
      <c r="BH195" s="238">
        <f>IF(O195="sníž. přenesená",K195,0)</f>
        <v>0</v>
      </c>
      <c r="BI195" s="238">
        <f>IF(O195="nulová",K195,0)</f>
        <v>0</v>
      </c>
      <c r="BJ195" s="18" t="s">
        <v>83</v>
      </c>
      <c r="BK195" s="238">
        <f>ROUND(P195*H195,2)</f>
        <v>0</v>
      </c>
      <c r="BL195" s="18" t="s">
        <v>173</v>
      </c>
      <c r="BM195" s="237" t="s">
        <v>1098</v>
      </c>
    </row>
    <row r="196" s="12" customFormat="1">
      <c r="A196" s="12"/>
      <c r="B196" s="239"/>
      <c r="C196" s="240"/>
      <c r="D196" s="241" t="s">
        <v>163</v>
      </c>
      <c r="E196" s="242" t="s">
        <v>1</v>
      </c>
      <c r="F196" s="243" t="s">
        <v>1099</v>
      </c>
      <c r="G196" s="240"/>
      <c r="H196" s="244">
        <v>3.7839999999999998</v>
      </c>
      <c r="I196" s="245"/>
      <c r="J196" s="245"/>
      <c r="K196" s="240"/>
      <c r="L196" s="240"/>
      <c r="M196" s="246"/>
      <c r="N196" s="247"/>
      <c r="O196" s="248"/>
      <c r="P196" s="248"/>
      <c r="Q196" s="248"/>
      <c r="R196" s="248"/>
      <c r="S196" s="248"/>
      <c r="T196" s="248"/>
      <c r="U196" s="248"/>
      <c r="V196" s="248"/>
      <c r="W196" s="248"/>
      <c r="X196" s="249"/>
      <c r="Y196" s="12"/>
      <c r="Z196" s="12"/>
      <c r="AA196" s="12"/>
      <c r="AB196" s="12"/>
      <c r="AC196" s="12"/>
      <c r="AD196" s="12"/>
      <c r="AE196" s="12"/>
      <c r="AT196" s="250" t="s">
        <v>163</v>
      </c>
      <c r="AU196" s="250" t="s">
        <v>85</v>
      </c>
      <c r="AV196" s="12" t="s">
        <v>85</v>
      </c>
      <c r="AW196" s="12" t="s">
        <v>5</v>
      </c>
      <c r="AX196" s="12" t="s">
        <v>75</v>
      </c>
      <c r="AY196" s="250" t="s">
        <v>156</v>
      </c>
    </row>
    <row r="197" s="14" customFormat="1">
      <c r="A197" s="14"/>
      <c r="B197" s="278"/>
      <c r="C197" s="279"/>
      <c r="D197" s="241" t="s">
        <v>163</v>
      </c>
      <c r="E197" s="280" t="s">
        <v>1</v>
      </c>
      <c r="F197" s="281" t="s">
        <v>741</v>
      </c>
      <c r="G197" s="279"/>
      <c r="H197" s="282">
        <v>3.7839999999999998</v>
      </c>
      <c r="I197" s="283"/>
      <c r="J197" s="283"/>
      <c r="K197" s="279"/>
      <c r="L197" s="279"/>
      <c r="M197" s="284"/>
      <c r="N197" s="285"/>
      <c r="O197" s="286"/>
      <c r="P197" s="286"/>
      <c r="Q197" s="286"/>
      <c r="R197" s="286"/>
      <c r="S197" s="286"/>
      <c r="T197" s="286"/>
      <c r="U197" s="286"/>
      <c r="V197" s="286"/>
      <c r="W197" s="286"/>
      <c r="X197" s="287"/>
      <c r="Y197" s="14"/>
      <c r="Z197" s="14"/>
      <c r="AA197" s="14"/>
      <c r="AB197" s="14"/>
      <c r="AC197" s="14"/>
      <c r="AD197" s="14"/>
      <c r="AE197" s="14"/>
      <c r="AT197" s="288" t="s">
        <v>163</v>
      </c>
      <c r="AU197" s="288" t="s">
        <v>85</v>
      </c>
      <c r="AV197" s="14" t="s">
        <v>173</v>
      </c>
      <c r="AW197" s="14" t="s">
        <v>5</v>
      </c>
      <c r="AX197" s="14" t="s">
        <v>83</v>
      </c>
      <c r="AY197" s="288" t="s">
        <v>156</v>
      </c>
    </row>
    <row r="198" s="2" customFormat="1" ht="33" customHeight="1">
      <c r="A198" s="39"/>
      <c r="B198" s="40"/>
      <c r="C198" s="225" t="s">
        <v>286</v>
      </c>
      <c r="D198" s="225" t="s">
        <v>157</v>
      </c>
      <c r="E198" s="226" t="s">
        <v>951</v>
      </c>
      <c r="F198" s="227" t="s">
        <v>952</v>
      </c>
      <c r="G198" s="228" t="s">
        <v>197</v>
      </c>
      <c r="H198" s="229">
        <v>0.25</v>
      </c>
      <c r="I198" s="230"/>
      <c r="J198" s="230"/>
      <c r="K198" s="231">
        <f>ROUND(P198*H198,2)</f>
        <v>0</v>
      </c>
      <c r="L198" s="227" t="s">
        <v>1</v>
      </c>
      <c r="M198" s="45"/>
      <c r="N198" s="232" t="s">
        <v>1</v>
      </c>
      <c r="O198" s="233" t="s">
        <v>38</v>
      </c>
      <c r="P198" s="234">
        <f>I198+J198</f>
        <v>0</v>
      </c>
      <c r="Q198" s="234">
        <f>ROUND(I198*H198,2)</f>
        <v>0</v>
      </c>
      <c r="R198" s="234">
        <f>ROUND(J198*H198,2)</f>
        <v>0</v>
      </c>
      <c r="S198" s="92"/>
      <c r="T198" s="235">
        <f>S198*H198</f>
        <v>0</v>
      </c>
      <c r="U198" s="235">
        <v>0</v>
      </c>
      <c r="V198" s="235">
        <f>U198*H198</f>
        <v>0</v>
      </c>
      <c r="W198" s="235">
        <v>0</v>
      </c>
      <c r="X198" s="236">
        <f>W198*H198</f>
        <v>0</v>
      </c>
      <c r="Y198" s="39"/>
      <c r="Z198" s="39"/>
      <c r="AA198" s="39"/>
      <c r="AB198" s="39"/>
      <c r="AC198" s="39"/>
      <c r="AD198" s="39"/>
      <c r="AE198" s="39"/>
      <c r="AR198" s="237" t="s">
        <v>173</v>
      </c>
      <c r="AT198" s="237" t="s">
        <v>157</v>
      </c>
      <c r="AU198" s="237" t="s">
        <v>85</v>
      </c>
      <c r="AY198" s="18" t="s">
        <v>156</v>
      </c>
      <c r="BE198" s="238">
        <f>IF(O198="základní",K198,0)</f>
        <v>0</v>
      </c>
      <c r="BF198" s="238">
        <f>IF(O198="snížená",K198,0)</f>
        <v>0</v>
      </c>
      <c r="BG198" s="238">
        <f>IF(O198="zákl. přenesená",K198,0)</f>
        <v>0</v>
      </c>
      <c r="BH198" s="238">
        <f>IF(O198="sníž. přenesená",K198,0)</f>
        <v>0</v>
      </c>
      <c r="BI198" s="238">
        <f>IF(O198="nulová",K198,0)</f>
        <v>0</v>
      </c>
      <c r="BJ198" s="18" t="s">
        <v>83</v>
      </c>
      <c r="BK198" s="238">
        <f>ROUND(P198*H198,2)</f>
        <v>0</v>
      </c>
      <c r="BL198" s="18" t="s">
        <v>173</v>
      </c>
      <c r="BM198" s="237" t="s">
        <v>1100</v>
      </c>
    </row>
    <row r="199" s="11" customFormat="1" ht="22.8" customHeight="1">
      <c r="A199" s="11"/>
      <c r="B199" s="210"/>
      <c r="C199" s="211"/>
      <c r="D199" s="212" t="s">
        <v>74</v>
      </c>
      <c r="E199" s="262" t="s">
        <v>240</v>
      </c>
      <c r="F199" s="262" t="s">
        <v>462</v>
      </c>
      <c r="G199" s="211"/>
      <c r="H199" s="211"/>
      <c r="I199" s="214"/>
      <c r="J199" s="214"/>
      <c r="K199" s="263">
        <f>BK199</f>
        <v>0</v>
      </c>
      <c r="L199" s="211"/>
      <c r="M199" s="216"/>
      <c r="N199" s="217"/>
      <c r="O199" s="218"/>
      <c r="P199" s="218"/>
      <c r="Q199" s="219">
        <f>SUM(Q200:Q217)</f>
        <v>0</v>
      </c>
      <c r="R199" s="219">
        <f>SUM(R200:R217)</f>
        <v>0</v>
      </c>
      <c r="S199" s="218"/>
      <c r="T199" s="220">
        <f>SUM(T200:T217)</f>
        <v>0</v>
      </c>
      <c r="U199" s="218"/>
      <c r="V199" s="220">
        <f>SUM(V200:V217)</f>
        <v>0</v>
      </c>
      <c r="W199" s="218"/>
      <c r="X199" s="221">
        <f>SUM(X200:X217)</f>
        <v>0</v>
      </c>
      <c r="Y199" s="11"/>
      <c r="Z199" s="11"/>
      <c r="AA199" s="11"/>
      <c r="AB199" s="11"/>
      <c r="AC199" s="11"/>
      <c r="AD199" s="11"/>
      <c r="AE199" s="11"/>
      <c r="AR199" s="222" t="s">
        <v>83</v>
      </c>
      <c r="AT199" s="223" t="s">
        <v>74</v>
      </c>
      <c r="AU199" s="223" t="s">
        <v>83</v>
      </c>
      <c r="AY199" s="222" t="s">
        <v>156</v>
      </c>
      <c r="BK199" s="224">
        <f>SUM(BK200:BK217)</f>
        <v>0</v>
      </c>
    </row>
    <row r="200" s="2" customFormat="1" ht="24.15" customHeight="1">
      <c r="A200" s="39"/>
      <c r="B200" s="40"/>
      <c r="C200" s="225" t="s">
        <v>290</v>
      </c>
      <c r="D200" s="225" t="s">
        <v>157</v>
      </c>
      <c r="E200" s="226" t="s">
        <v>954</v>
      </c>
      <c r="F200" s="227" t="s">
        <v>955</v>
      </c>
      <c r="G200" s="228" t="s">
        <v>227</v>
      </c>
      <c r="H200" s="229">
        <v>12.050000000000001</v>
      </c>
      <c r="I200" s="230"/>
      <c r="J200" s="230"/>
      <c r="K200" s="231">
        <f>ROUND(P200*H200,2)</f>
        <v>0</v>
      </c>
      <c r="L200" s="227" t="s">
        <v>1</v>
      </c>
      <c r="M200" s="45"/>
      <c r="N200" s="232" t="s">
        <v>1</v>
      </c>
      <c r="O200" s="233" t="s">
        <v>38</v>
      </c>
      <c r="P200" s="234">
        <f>I200+J200</f>
        <v>0</v>
      </c>
      <c r="Q200" s="234">
        <f>ROUND(I200*H200,2)</f>
        <v>0</v>
      </c>
      <c r="R200" s="234">
        <f>ROUND(J200*H200,2)</f>
        <v>0</v>
      </c>
      <c r="S200" s="92"/>
      <c r="T200" s="235">
        <f>S200*H200</f>
        <v>0</v>
      </c>
      <c r="U200" s="235">
        <v>0</v>
      </c>
      <c r="V200" s="235">
        <f>U200*H200</f>
        <v>0</v>
      </c>
      <c r="W200" s="235">
        <v>0</v>
      </c>
      <c r="X200" s="236">
        <f>W200*H200</f>
        <v>0</v>
      </c>
      <c r="Y200" s="39"/>
      <c r="Z200" s="39"/>
      <c r="AA200" s="39"/>
      <c r="AB200" s="39"/>
      <c r="AC200" s="39"/>
      <c r="AD200" s="39"/>
      <c r="AE200" s="39"/>
      <c r="AR200" s="237" t="s">
        <v>173</v>
      </c>
      <c r="AT200" s="237" t="s">
        <v>157</v>
      </c>
      <c r="AU200" s="237" t="s">
        <v>85</v>
      </c>
      <c r="AY200" s="18" t="s">
        <v>156</v>
      </c>
      <c r="BE200" s="238">
        <f>IF(O200="základní",K200,0)</f>
        <v>0</v>
      </c>
      <c r="BF200" s="238">
        <f>IF(O200="snížená",K200,0)</f>
        <v>0</v>
      </c>
      <c r="BG200" s="238">
        <f>IF(O200="zákl. přenesená",K200,0)</f>
        <v>0</v>
      </c>
      <c r="BH200" s="238">
        <f>IF(O200="sníž. přenesená",K200,0)</f>
        <v>0</v>
      </c>
      <c r="BI200" s="238">
        <f>IF(O200="nulová",K200,0)</f>
        <v>0</v>
      </c>
      <c r="BJ200" s="18" t="s">
        <v>83</v>
      </c>
      <c r="BK200" s="238">
        <f>ROUND(P200*H200,2)</f>
        <v>0</v>
      </c>
      <c r="BL200" s="18" t="s">
        <v>173</v>
      </c>
      <c r="BM200" s="237" t="s">
        <v>1101</v>
      </c>
    </row>
    <row r="201" s="2" customFormat="1" ht="24.15" customHeight="1">
      <c r="A201" s="39"/>
      <c r="B201" s="40"/>
      <c r="C201" s="225" t="s">
        <v>357</v>
      </c>
      <c r="D201" s="225" t="s">
        <v>157</v>
      </c>
      <c r="E201" s="226" t="s">
        <v>962</v>
      </c>
      <c r="F201" s="227" t="s">
        <v>963</v>
      </c>
      <c r="G201" s="228" t="s">
        <v>197</v>
      </c>
      <c r="H201" s="229">
        <v>35.307000000000002</v>
      </c>
      <c r="I201" s="230"/>
      <c r="J201" s="230"/>
      <c r="K201" s="231">
        <f>ROUND(P201*H201,2)</f>
        <v>0</v>
      </c>
      <c r="L201" s="227" t="s">
        <v>198</v>
      </c>
      <c r="M201" s="45"/>
      <c r="N201" s="232" t="s">
        <v>1</v>
      </c>
      <c r="O201" s="233" t="s">
        <v>38</v>
      </c>
      <c r="P201" s="234">
        <f>I201+J201</f>
        <v>0</v>
      </c>
      <c r="Q201" s="234">
        <f>ROUND(I201*H201,2)</f>
        <v>0</v>
      </c>
      <c r="R201" s="234">
        <f>ROUND(J201*H201,2)</f>
        <v>0</v>
      </c>
      <c r="S201" s="92"/>
      <c r="T201" s="235">
        <f>S201*H201</f>
        <v>0</v>
      </c>
      <c r="U201" s="235">
        <v>0</v>
      </c>
      <c r="V201" s="235">
        <f>U201*H201</f>
        <v>0</v>
      </c>
      <c r="W201" s="235">
        <v>0</v>
      </c>
      <c r="X201" s="236">
        <f>W201*H201</f>
        <v>0</v>
      </c>
      <c r="Y201" s="39"/>
      <c r="Z201" s="39"/>
      <c r="AA201" s="39"/>
      <c r="AB201" s="39"/>
      <c r="AC201" s="39"/>
      <c r="AD201" s="39"/>
      <c r="AE201" s="39"/>
      <c r="AR201" s="237" t="s">
        <v>173</v>
      </c>
      <c r="AT201" s="237" t="s">
        <v>157</v>
      </c>
      <c r="AU201" s="237" t="s">
        <v>85</v>
      </c>
      <c r="AY201" s="18" t="s">
        <v>156</v>
      </c>
      <c r="BE201" s="238">
        <f>IF(O201="základní",K201,0)</f>
        <v>0</v>
      </c>
      <c r="BF201" s="238">
        <f>IF(O201="snížená",K201,0)</f>
        <v>0</v>
      </c>
      <c r="BG201" s="238">
        <f>IF(O201="zákl. přenesená",K201,0)</f>
        <v>0</v>
      </c>
      <c r="BH201" s="238">
        <f>IF(O201="sníž. přenesená",K201,0)</f>
        <v>0</v>
      </c>
      <c r="BI201" s="238">
        <f>IF(O201="nulová",K201,0)</f>
        <v>0</v>
      </c>
      <c r="BJ201" s="18" t="s">
        <v>83</v>
      </c>
      <c r="BK201" s="238">
        <f>ROUND(P201*H201,2)</f>
        <v>0</v>
      </c>
      <c r="BL201" s="18" t="s">
        <v>173</v>
      </c>
      <c r="BM201" s="237" t="s">
        <v>1102</v>
      </c>
    </row>
    <row r="202" s="12" customFormat="1">
      <c r="A202" s="12"/>
      <c r="B202" s="239"/>
      <c r="C202" s="240"/>
      <c r="D202" s="241" t="s">
        <v>163</v>
      </c>
      <c r="E202" s="242" t="s">
        <v>1</v>
      </c>
      <c r="F202" s="243" t="s">
        <v>1103</v>
      </c>
      <c r="G202" s="240"/>
      <c r="H202" s="244">
        <v>35.307000000000002</v>
      </c>
      <c r="I202" s="245"/>
      <c r="J202" s="245"/>
      <c r="K202" s="240"/>
      <c r="L202" s="240"/>
      <c r="M202" s="246"/>
      <c r="N202" s="247"/>
      <c r="O202" s="248"/>
      <c r="P202" s="248"/>
      <c r="Q202" s="248"/>
      <c r="R202" s="248"/>
      <c r="S202" s="248"/>
      <c r="T202" s="248"/>
      <c r="U202" s="248"/>
      <c r="V202" s="248"/>
      <c r="W202" s="248"/>
      <c r="X202" s="249"/>
      <c r="Y202" s="12"/>
      <c r="Z202" s="12"/>
      <c r="AA202" s="12"/>
      <c r="AB202" s="12"/>
      <c r="AC202" s="12"/>
      <c r="AD202" s="12"/>
      <c r="AE202" s="12"/>
      <c r="AT202" s="250" t="s">
        <v>163</v>
      </c>
      <c r="AU202" s="250" t="s">
        <v>85</v>
      </c>
      <c r="AV202" s="12" t="s">
        <v>85</v>
      </c>
      <c r="AW202" s="12" t="s">
        <v>5</v>
      </c>
      <c r="AX202" s="12" t="s">
        <v>75</v>
      </c>
      <c r="AY202" s="250" t="s">
        <v>156</v>
      </c>
    </row>
    <row r="203" s="14" customFormat="1">
      <c r="A203" s="14"/>
      <c r="B203" s="278"/>
      <c r="C203" s="279"/>
      <c r="D203" s="241" t="s">
        <v>163</v>
      </c>
      <c r="E203" s="280" t="s">
        <v>1</v>
      </c>
      <c r="F203" s="281" t="s">
        <v>741</v>
      </c>
      <c r="G203" s="279"/>
      <c r="H203" s="282">
        <v>35.307000000000002</v>
      </c>
      <c r="I203" s="283"/>
      <c r="J203" s="283"/>
      <c r="K203" s="279"/>
      <c r="L203" s="279"/>
      <c r="M203" s="284"/>
      <c r="N203" s="285"/>
      <c r="O203" s="286"/>
      <c r="P203" s="286"/>
      <c r="Q203" s="286"/>
      <c r="R203" s="286"/>
      <c r="S203" s="286"/>
      <c r="T203" s="286"/>
      <c r="U203" s="286"/>
      <c r="V203" s="286"/>
      <c r="W203" s="286"/>
      <c r="X203" s="287"/>
      <c r="Y203" s="14"/>
      <c r="Z203" s="14"/>
      <c r="AA203" s="14"/>
      <c r="AB203" s="14"/>
      <c r="AC203" s="14"/>
      <c r="AD203" s="14"/>
      <c r="AE203" s="14"/>
      <c r="AT203" s="288" t="s">
        <v>163</v>
      </c>
      <c r="AU203" s="288" t="s">
        <v>85</v>
      </c>
      <c r="AV203" s="14" t="s">
        <v>173</v>
      </c>
      <c r="AW203" s="14" t="s">
        <v>5</v>
      </c>
      <c r="AX203" s="14" t="s">
        <v>83</v>
      </c>
      <c r="AY203" s="288" t="s">
        <v>156</v>
      </c>
    </row>
    <row r="204" s="2" customFormat="1" ht="33" customHeight="1">
      <c r="A204" s="39"/>
      <c r="B204" s="40"/>
      <c r="C204" s="225" t="s">
        <v>361</v>
      </c>
      <c r="D204" s="225" t="s">
        <v>157</v>
      </c>
      <c r="E204" s="226" t="s">
        <v>972</v>
      </c>
      <c r="F204" s="227" t="s">
        <v>973</v>
      </c>
      <c r="G204" s="228" t="s">
        <v>197</v>
      </c>
      <c r="H204" s="229">
        <v>28.920000000000002</v>
      </c>
      <c r="I204" s="230"/>
      <c r="J204" s="230"/>
      <c r="K204" s="231">
        <f>ROUND(P204*H204,2)</f>
        <v>0</v>
      </c>
      <c r="L204" s="227" t="s">
        <v>1</v>
      </c>
      <c r="M204" s="45"/>
      <c r="N204" s="232" t="s">
        <v>1</v>
      </c>
      <c r="O204" s="233" t="s">
        <v>38</v>
      </c>
      <c r="P204" s="234">
        <f>I204+J204</f>
        <v>0</v>
      </c>
      <c r="Q204" s="234">
        <f>ROUND(I204*H204,2)</f>
        <v>0</v>
      </c>
      <c r="R204" s="234">
        <f>ROUND(J204*H204,2)</f>
        <v>0</v>
      </c>
      <c r="S204" s="92"/>
      <c r="T204" s="235">
        <f>S204*H204</f>
        <v>0</v>
      </c>
      <c r="U204" s="235">
        <v>0</v>
      </c>
      <c r="V204" s="235">
        <f>U204*H204</f>
        <v>0</v>
      </c>
      <c r="W204" s="235">
        <v>0</v>
      </c>
      <c r="X204" s="236">
        <f>W204*H204</f>
        <v>0</v>
      </c>
      <c r="Y204" s="39"/>
      <c r="Z204" s="39"/>
      <c r="AA204" s="39"/>
      <c r="AB204" s="39"/>
      <c r="AC204" s="39"/>
      <c r="AD204" s="39"/>
      <c r="AE204" s="39"/>
      <c r="AR204" s="237" t="s">
        <v>173</v>
      </c>
      <c r="AT204" s="237" t="s">
        <v>157</v>
      </c>
      <c r="AU204" s="237" t="s">
        <v>85</v>
      </c>
      <c r="AY204" s="18" t="s">
        <v>156</v>
      </c>
      <c r="BE204" s="238">
        <f>IF(O204="základní",K204,0)</f>
        <v>0</v>
      </c>
      <c r="BF204" s="238">
        <f>IF(O204="snížená",K204,0)</f>
        <v>0</v>
      </c>
      <c r="BG204" s="238">
        <f>IF(O204="zákl. přenesená",K204,0)</f>
        <v>0</v>
      </c>
      <c r="BH204" s="238">
        <f>IF(O204="sníž. přenesená",K204,0)</f>
        <v>0</v>
      </c>
      <c r="BI204" s="238">
        <f>IF(O204="nulová",K204,0)</f>
        <v>0</v>
      </c>
      <c r="BJ204" s="18" t="s">
        <v>83</v>
      </c>
      <c r="BK204" s="238">
        <f>ROUND(P204*H204,2)</f>
        <v>0</v>
      </c>
      <c r="BL204" s="18" t="s">
        <v>173</v>
      </c>
      <c r="BM204" s="237" t="s">
        <v>1104</v>
      </c>
    </row>
    <row r="205" s="12" customFormat="1">
      <c r="A205" s="12"/>
      <c r="B205" s="239"/>
      <c r="C205" s="240"/>
      <c r="D205" s="241" t="s">
        <v>163</v>
      </c>
      <c r="E205" s="242" t="s">
        <v>1</v>
      </c>
      <c r="F205" s="243" t="s">
        <v>1105</v>
      </c>
      <c r="G205" s="240"/>
      <c r="H205" s="244">
        <v>28.920000000000002</v>
      </c>
      <c r="I205" s="245"/>
      <c r="J205" s="245"/>
      <c r="K205" s="240"/>
      <c r="L205" s="240"/>
      <c r="M205" s="246"/>
      <c r="N205" s="247"/>
      <c r="O205" s="248"/>
      <c r="P205" s="248"/>
      <c r="Q205" s="248"/>
      <c r="R205" s="248"/>
      <c r="S205" s="248"/>
      <c r="T205" s="248"/>
      <c r="U205" s="248"/>
      <c r="V205" s="248"/>
      <c r="W205" s="248"/>
      <c r="X205" s="249"/>
      <c r="Y205" s="12"/>
      <c r="Z205" s="12"/>
      <c r="AA205" s="12"/>
      <c r="AB205" s="12"/>
      <c r="AC205" s="12"/>
      <c r="AD205" s="12"/>
      <c r="AE205" s="12"/>
      <c r="AT205" s="250" t="s">
        <v>163</v>
      </c>
      <c r="AU205" s="250" t="s">
        <v>85</v>
      </c>
      <c r="AV205" s="12" t="s">
        <v>85</v>
      </c>
      <c r="AW205" s="12" t="s">
        <v>5</v>
      </c>
      <c r="AX205" s="12" t="s">
        <v>75</v>
      </c>
      <c r="AY205" s="250" t="s">
        <v>156</v>
      </c>
    </row>
    <row r="206" s="14" customFormat="1">
      <c r="A206" s="14"/>
      <c r="B206" s="278"/>
      <c r="C206" s="279"/>
      <c r="D206" s="241" t="s">
        <v>163</v>
      </c>
      <c r="E206" s="280" t="s">
        <v>1</v>
      </c>
      <c r="F206" s="281" t="s">
        <v>741</v>
      </c>
      <c r="G206" s="279"/>
      <c r="H206" s="282">
        <v>28.920000000000002</v>
      </c>
      <c r="I206" s="283"/>
      <c r="J206" s="283"/>
      <c r="K206" s="279"/>
      <c r="L206" s="279"/>
      <c r="M206" s="284"/>
      <c r="N206" s="285"/>
      <c r="O206" s="286"/>
      <c r="P206" s="286"/>
      <c r="Q206" s="286"/>
      <c r="R206" s="286"/>
      <c r="S206" s="286"/>
      <c r="T206" s="286"/>
      <c r="U206" s="286"/>
      <c r="V206" s="286"/>
      <c r="W206" s="286"/>
      <c r="X206" s="287"/>
      <c r="Y206" s="14"/>
      <c r="Z206" s="14"/>
      <c r="AA206" s="14"/>
      <c r="AB206" s="14"/>
      <c r="AC206" s="14"/>
      <c r="AD206" s="14"/>
      <c r="AE206" s="14"/>
      <c r="AT206" s="288" t="s">
        <v>163</v>
      </c>
      <c r="AU206" s="288" t="s">
        <v>85</v>
      </c>
      <c r="AV206" s="14" t="s">
        <v>173</v>
      </c>
      <c r="AW206" s="14" t="s">
        <v>5</v>
      </c>
      <c r="AX206" s="14" t="s">
        <v>83</v>
      </c>
      <c r="AY206" s="288" t="s">
        <v>156</v>
      </c>
    </row>
    <row r="207" s="2" customFormat="1">
      <c r="A207" s="39"/>
      <c r="B207" s="40"/>
      <c r="C207" s="225" t="s">
        <v>366</v>
      </c>
      <c r="D207" s="225" t="s">
        <v>157</v>
      </c>
      <c r="E207" s="226" t="s">
        <v>977</v>
      </c>
      <c r="F207" s="227" t="s">
        <v>978</v>
      </c>
      <c r="G207" s="228" t="s">
        <v>197</v>
      </c>
      <c r="H207" s="229">
        <v>0.93100000000000005</v>
      </c>
      <c r="I207" s="230"/>
      <c r="J207" s="230"/>
      <c r="K207" s="231">
        <f>ROUND(P207*H207,2)</f>
        <v>0</v>
      </c>
      <c r="L207" s="227" t="s">
        <v>198</v>
      </c>
      <c r="M207" s="45"/>
      <c r="N207" s="232" t="s">
        <v>1</v>
      </c>
      <c r="O207" s="233" t="s">
        <v>38</v>
      </c>
      <c r="P207" s="234">
        <f>I207+J207</f>
        <v>0</v>
      </c>
      <c r="Q207" s="234">
        <f>ROUND(I207*H207,2)</f>
        <v>0</v>
      </c>
      <c r="R207" s="234">
        <f>ROUND(J207*H207,2)</f>
        <v>0</v>
      </c>
      <c r="S207" s="92"/>
      <c r="T207" s="235">
        <f>S207*H207</f>
        <v>0</v>
      </c>
      <c r="U207" s="235">
        <v>0</v>
      </c>
      <c r="V207" s="235">
        <f>U207*H207</f>
        <v>0</v>
      </c>
      <c r="W207" s="235">
        <v>0</v>
      </c>
      <c r="X207" s="236">
        <f>W207*H207</f>
        <v>0</v>
      </c>
      <c r="Y207" s="39"/>
      <c r="Z207" s="39"/>
      <c r="AA207" s="39"/>
      <c r="AB207" s="39"/>
      <c r="AC207" s="39"/>
      <c r="AD207" s="39"/>
      <c r="AE207" s="39"/>
      <c r="AR207" s="237" t="s">
        <v>173</v>
      </c>
      <c r="AT207" s="237" t="s">
        <v>157</v>
      </c>
      <c r="AU207" s="237" t="s">
        <v>85</v>
      </c>
      <c r="AY207" s="18" t="s">
        <v>156</v>
      </c>
      <c r="BE207" s="238">
        <f>IF(O207="základní",K207,0)</f>
        <v>0</v>
      </c>
      <c r="BF207" s="238">
        <f>IF(O207="snížená",K207,0)</f>
        <v>0</v>
      </c>
      <c r="BG207" s="238">
        <f>IF(O207="zákl. přenesená",K207,0)</f>
        <v>0</v>
      </c>
      <c r="BH207" s="238">
        <f>IF(O207="sníž. přenesená",K207,0)</f>
        <v>0</v>
      </c>
      <c r="BI207" s="238">
        <f>IF(O207="nulová",K207,0)</f>
        <v>0</v>
      </c>
      <c r="BJ207" s="18" t="s">
        <v>83</v>
      </c>
      <c r="BK207" s="238">
        <f>ROUND(P207*H207,2)</f>
        <v>0</v>
      </c>
      <c r="BL207" s="18" t="s">
        <v>173</v>
      </c>
      <c r="BM207" s="237" t="s">
        <v>1106</v>
      </c>
    </row>
    <row r="208" s="2" customFormat="1" ht="24.15" customHeight="1">
      <c r="A208" s="39"/>
      <c r="B208" s="40"/>
      <c r="C208" s="225" t="s">
        <v>371</v>
      </c>
      <c r="D208" s="225" t="s">
        <v>157</v>
      </c>
      <c r="E208" s="226" t="s">
        <v>981</v>
      </c>
      <c r="F208" s="227" t="s">
        <v>982</v>
      </c>
      <c r="G208" s="228" t="s">
        <v>227</v>
      </c>
      <c r="H208" s="229">
        <v>1.4099999999999999</v>
      </c>
      <c r="I208" s="230"/>
      <c r="J208" s="230"/>
      <c r="K208" s="231">
        <f>ROUND(P208*H208,2)</f>
        <v>0</v>
      </c>
      <c r="L208" s="227" t="s">
        <v>198</v>
      </c>
      <c r="M208" s="45"/>
      <c r="N208" s="232" t="s">
        <v>1</v>
      </c>
      <c r="O208" s="233" t="s">
        <v>38</v>
      </c>
      <c r="P208" s="234">
        <f>I208+J208</f>
        <v>0</v>
      </c>
      <c r="Q208" s="234">
        <f>ROUND(I208*H208,2)</f>
        <v>0</v>
      </c>
      <c r="R208" s="234">
        <f>ROUND(J208*H208,2)</f>
        <v>0</v>
      </c>
      <c r="S208" s="92"/>
      <c r="T208" s="235">
        <f>S208*H208</f>
        <v>0</v>
      </c>
      <c r="U208" s="235">
        <v>0</v>
      </c>
      <c r="V208" s="235">
        <f>U208*H208</f>
        <v>0</v>
      </c>
      <c r="W208" s="235">
        <v>0</v>
      </c>
      <c r="X208" s="236">
        <f>W208*H208</f>
        <v>0</v>
      </c>
      <c r="Y208" s="39"/>
      <c r="Z208" s="39"/>
      <c r="AA208" s="39"/>
      <c r="AB208" s="39"/>
      <c r="AC208" s="39"/>
      <c r="AD208" s="39"/>
      <c r="AE208" s="39"/>
      <c r="AR208" s="237" t="s">
        <v>173</v>
      </c>
      <c r="AT208" s="237" t="s">
        <v>157</v>
      </c>
      <c r="AU208" s="237" t="s">
        <v>85</v>
      </c>
      <c r="AY208" s="18" t="s">
        <v>156</v>
      </c>
      <c r="BE208" s="238">
        <f>IF(O208="základní",K208,0)</f>
        <v>0</v>
      </c>
      <c r="BF208" s="238">
        <f>IF(O208="snížená",K208,0)</f>
        <v>0</v>
      </c>
      <c r="BG208" s="238">
        <f>IF(O208="zákl. přenesená",K208,0)</f>
        <v>0</v>
      </c>
      <c r="BH208" s="238">
        <f>IF(O208="sníž. přenesená",K208,0)</f>
        <v>0</v>
      </c>
      <c r="BI208" s="238">
        <f>IF(O208="nulová",K208,0)</f>
        <v>0</v>
      </c>
      <c r="BJ208" s="18" t="s">
        <v>83</v>
      </c>
      <c r="BK208" s="238">
        <f>ROUND(P208*H208,2)</f>
        <v>0</v>
      </c>
      <c r="BL208" s="18" t="s">
        <v>173</v>
      </c>
      <c r="BM208" s="237" t="s">
        <v>1107</v>
      </c>
    </row>
    <row r="209" s="12" customFormat="1">
      <c r="A209" s="12"/>
      <c r="B209" s="239"/>
      <c r="C209" s="240"/>
      <c r="D209" s="241" t="s">
        <v>163</v>
      </c>
      <c r="E209" s="242" t="s">
        <v>1</v>
      </c>
      <c r="F209" s="243" t="s">
        <v>1108</v>
      </c>
      <c r="G209" s="240"/>
      <c r="H209" s="244">
        <v>1.4099999999999999</v>
      </c>
      <c r="I209" s="245"/>
      <c r="J209" s="245"/>
      <c r="K209" s="240"/>
      <c r="L209" s="240"/>
      <c r="M209" s="246"/>
      <c r="N209" s="247"/>
      <c r="O209" s="248"/>
      <c r="P209" s="248"/>
      <c r="Q209" s="248"/>
      <c r="R209" s="248"/>
      <c r="S209" s="248"/>
      <c r="T209" s="248"/>
      <c r="U209" s="248"/>
      <c r="V209" s="248"/>
      <c r="W209" s="248"/>
      <c r="X209" s="249"/>
      <c r="Y209" s="12"/>
      <c r="Z209" s="12"/>
      <c r="AA209" s="12"/>
      <c r="AB209" s="12"/>
      <c r="AC209" s="12"/>
      <c r="AD209" s="12"/>
      <c r="AE209" s="12"/>
      <c r="AT209" s="250" t="s">
        <v>163</v>
      </c>
      <c r="AU209" s="250" t="s">
        <v>85</v>
      </c>
      <c r="AV209" s="12" t="s">
        <v>85</v>
      </c>
      <c r="AW209" s="12" t="s">
        <v>5</v>
      </c>
      <c r="AX209" s="12" t="s">
        <v>75</v>
      </c>
      <c r="AY209" s="250" t="s">
        <v>156</v>
      </c>
    </row>
    <row r="210" s="14" customFormat="1">
      <c r="A210" s="14"/>
      <c r="B210" s="278"/>
      <c r="C210" s="279"/>
      <c r="D210" s="241" t="s">
        <v>163</v>
      </c>
      <c r="E210" s="280" t="s">
        <v>1</v>
      </c>
      <c r="F210" s="281" t="s">
        <v>741</v>
      </c>
      <c r="G210" s="279"/>
      <c r="H210" s="282">
        <v>1.4099999999999999</v>
      </c>
      <c r="I210" s="283"/>
      <c r="J210" s="283"/>
      <c r="K210" s="279"/>
      <c r="L210" s="279"/>
      <c r="M210" s="284"/>
      <c r="N210" s="285"/>
      <c r="O210" s="286"/>
      <c r="P210" s="286"/>
      <c r="Q210" s="286"/>
      <c r="R210" s="286"/>
      <c r="S210" s="286"/>
      <c r="T210" s="286"/>
      <c r="U210" s="286"/>
      <c r="V210" s="286"/>
      <c r="W210" s="286"/>
      <c r="X210" s="287"/>
      <c r="Y210" s="14"/>
      <c r="Z210" s="14"/>
      <c r="AA210" s="14"/>
      <c r="AB210" s="14"/>
      <c r="AC210" s="14"/>
      <c r="AD210" s="14"/>
      <c r="AE210" s="14"/>
      <c r="AT210" s="288" t="s">
        <v>163</v>
      </c>
      <c r="AU210" s="288" t="s">
        <v>85</v>
      </c>
      <c r="AV210" s="14" t="s">
        <v>173</v>
      </c>
      <c r="AW210" s="14" t="s">
        <v>5</v>
      </c>
      <c r="AX210" s="14" t="s">
        <v>83</v>
      </c>
      <c r="AY210" s="288" t="s">
        <v>156</v>
      </c>
    </row>
    <row r="211" s="2" customFormat="1" ht="37.8" customHeight="1">
      <c r="A211" s="39"/>
      <c r="B211" s="40"/>
      <c r="C211" s="225" t="s">
        <v>376</v>
      </c>
      <c r="D211" s="225" t="s">
        <v>157</v>
      </c>
      <c r="E211" s="226" t="s">
        <v>985</v>
      </c>
      <c r="F211" s="227" t="s">
        <v>986</v>
      </c>
      <c r="G211" s="228" t="s">
        <v>227</v>
      </c>
      <c r="H211" s="229">
        <v>9</v>
      </c>
      <c r="I211" s="230"/>
      <c r="J211" s="230"/>
      <c r="K211" s="231">
        <f>ROUND(P211*H211,2)</f>
        <v>0</v>
      </c>
      <c r="L211" s="227" t="s">
        <v>198</v>
      </c>
      <c r="M211" s="45"/>
      <c r="N211" s="232" t="s">
        <v>1</v>
      </c>
      <c r="O211" s="233" t="s">
        <v>38</v>
      </c>
      <c r="P211" s="234">
        <f>I211+J211</f>
        <v>0</v>
      </c>
      <c r="Q211" s="234">
        <f>ROUND(I211*H211,2)</f>
        <v>0</v>
      </c>
      <c r="R211" s="234">
        <f>ROUND(J211*H211,2)</f>
        <v>0</v>
      </c>
      <c r="S211" s="92"/>
      <c r="T211" s="235">
        <f>S211*H211</f>
        <v>0</v>
      </c>
      <c r="U211" s="235">
        <v>0</v>
      </c>
      <c r="V211" s="235">
        <f>U211*H211</f>
        <v>0</v>
      </c>
      <c r="W211" s="235">
        <v>0</v>
      </c>
      <c r="X211" s="236">
        <f>W211*H211</f>
        <v>0</v>
      </c>
      <c r="Y211" s="39"/>
      <c r="Z211" s="39"/>
      <c r="AA211" s="39"/>
      <c r="AB211" s="39"/>
      <c r="AC211" s="39"/>
      <c r="AD211" s="39"/>
      <c r="AE211" s="39"/>
      <c r="AR211" s="237" t="s">
        <v>173</v>
      </c>
      <c r="AT211" s="237" t="s">
        <v>157</v>
      </c>
      <c r="AU211" s="237" t="s">
        <v>85</v>
      </c>
      <c r="AY211" s="18" t="s">
        <v>156</v>
      </c>
      <c r="BE211" s="238">
        <f>IF(O211="základní",K211,0)</f>
        <v>0</v>
      </c>
      <c r="BF211" s="238">
        <f>IF(O211="snížená",K211,0)</f>
        <v>0</v>
      </c>
      <c r="BG211" s="238">
        <f>IF(O211="zákl. přenesená",K211,0)</f>
        <v>0</v>
      </c>
      <c r="BH211" s="238">
        <f>IF(O211="sníž. přenesená",K211,0)</f>
        <v>0</v>
      </c>
      <c r="BI211" s="238">
        <f>IF(O211="nulová",K211,0)</f>
        <v>0</v>
      </c>
      <c r="BJ211" s="18" t="s">
        <v>83</v>
      </c>
      <c r="BK211" s="238">
        <f>ROUND(P211*H211,2)</f>
        <v>0</v>
      </c>
      <c r="BL211" s="18" t="s">
        <v>173</v>
      </c>
      <c r="BM211" s="237" t="s">
        <v>1109</v>
      </c>
    </row>
    <row r="212" s="12" customFormat="1">
      <c r="A212" s="12"/>
      <c r="B212" s="239"/>
      <c r="C212" s="240"/>
      <c r="D212" s="241" t="s">
        <v>163</v>
      </c>
      <c r="E212" s="242" t="s">
        <v>1</v>
      </c>
      <c r="F212" s="243" t="s">
        <v>1110</v>
      </c>
      <c r="G212" s="240"/>
      <c r="H212" s="244">
        <v>4.5</v>
      </c>
      <c r="I212" s="245"/>
      <c r="J212" s="245"/>
      <c r="K212" s="240"/>
      <c r="L212" s="240"/>
      <c r="M212" s="246"/>
      <c r="N212" s="247"/>
      <c r="O212" s="248"/>
      <c r="P212" s="248"/>
      <c r="Q212" s="248"/>
      <c r="R212" s="248"/>
      <c r="S212" s="248"/>
      <c r="T212" s="248"/>
      <c r="U212" s="248"/>
      <c r="V212" s="248"/>
      <c r="W212" s="248"/>
      <c r="X212" s="249"/>
      <c r="Y212" s="12"/>
      <c r="Z212" s="12"/>
      <c r="AA212" s="12"/>
      <c r="AB212" s="12"/>
      <c r="AC212" s="12"/>
      <c r="AD212" s="12"/>
      <c r="AE212" s="12"/>
      <c r="AT212" s="250" t="s">
        <v>163</v>
      </c>
      <c r="AU212" s="250" t="s">
        <v>85</v>
      </c>
      <c r="AV212" s="12" t="s">
        <v>85</v>
      </c>
      <c r="AW212" s="12" t="s">
        <v>5</v>
      </c>
      <c r="AX212" s="12" t="s">
        <v>75</v>
      </c>
      <c r="AY212" s="250" t="s">
        <v>156</v>
      </c>
    </row>
    <row r="213" s="12" customFormat="1">
      <c r="A213" s="12"/>
      <c r="B213" s="239"/>
      <c r="C213" s="240"/>
      <c r="D213" s="241" t="s">
        <v>163</v>
      </c>
      <c r="E213" s="242" t="s">
        <v>1</v>
      </c>
      <c r="F213" s="243" t="s">
        <v>1111</v>
      </c>
      <c r="G213" s="240"/>
      <c r="H213" s="244">
        <v>4.5</v>
      </c>
      <c r="I213" s="245"/>
      <c r="J213" s="245"/>
      <c r="K213" s="240"/>
      <c r="L213" s="240"/>
      <c r="M213" s="246"/>
      <c r="N213" s="247"/>
      <c r="O213" s="248"/>
      <c r="P213" s="248"/>
      <c r="Q213" s="248"/>
      <c r="R213" s="248"/>
      <c r="S213" s="248"/>
      <c r="T213" s="248"/>
      <c r="U213" s="248"/>
      <c r="V213" s="248"/>
      <c r="W213" s="248"/>
      <c r="X213" s="249"/>
      <c r="Y213" s="12"/>
      <c r="Z213" s="12"/>
      <c r="AA213" s="12"/>
      <c r="AB213" s="12"/>
      <c r="AC213" s="12"/>
      <c r="AD213" s="12"/>
      <c r="AE213" s="12"/>
      <c r="AT213" s="250" t="s">
        <v>163</v>
      </c>
      <c r="AU213" s="250" t="s">
        <v>85</v>
      </c>
      <c r="AV213" s="12" t="s">
        <v>85</v>
      </c>
      <c r="AW213" s="12" t="s">
        <v>5</v>
      </c>
      <c r="AX213" s="12" t="s">
        <v>75</v>
      </c>
      <c r="AY213" s="250" t="s">
        <v>156</v>
      </c>
    </row>
    <row r="214" s="14" customFormat="1">
      <c r="A214" s="14"/>
      <c r="B214" s="278"/>
      <c r="C214" s="279"/>
      <c r="D214" s="241" t="s">
        <v>163</v>
      </c>
      <c r="E214" s="280" t="s">
        <v>1</v>
      </c>
      <c r="F214" s="281" t="s">
        <v>741</v>
      </c>
      <c r="G214" s="279"/>
      <c r="H214" s="282">
        <v>9</v>
      </c>
      <c r="I214" s="283"/>
      <c r="J214" s="283"/>
      <c r="K214" s="279"/>
      <c r="L214" s="279"/>
      <c r="M214" s="284"/>
      <c r="N214" s="285"/>
      <c r="O214" s="286"/>
      <c r="P214" s="286"/>
      <c r="Q214" s="286"/>
      <c r="R214" s="286"/>
      <c r="S214" s="286"/>
      <c r="T214" s="286"/>
      <c r="U214" s="286"/>
      <c r="V214" s="286"/>
      <c r="W214" s="286"/>
      <c r="X214" s="287"/>
      <c r="Y214" s="14"/>
      <c r="Z214" s="14"/>
      <c r="AA214" s="14"/>
      <c r="AB214" s="14"/>
      <c r="AC214" s="14"/>
      <c r="AD214" s="14"/>
      <c r="AE214" s="14"/>
      <c r="AT214" s="288" t="s">
        <v>163</v>
      </c>
      <c r="AU214" s="288" t="s">
        <v>85</v>
      </c>
      <c r="AV214" s="14" t="s">
        <v>173</v>
      </c>
      <c r="AW214" s="14" t="s">
        <v>5</v>
      </c>
      <c r="AX214" s="14" t="s">
        <v>83</v>
      </c>
      <c r="AY214" s="288" t="s">
        <v>156</v>
      </c>
    </row>
    <row r="215" s="2" customFormat="1" ht="21.75" customHeight="1">
      <c r="A215" s="39"/>
      <c r="B215" s="40"/>
      <c r="C215" s="225" t="s">
        <v>400</v>
      </c>
      <c r="D215" s="225" t="s">
        <v>157</v>
      </c>
      <c r="E215" s="226" t="s">
        <v>990</v>
      </c>
      <c r="F215" s="227" t="s">
        <v>1112</v>
      </c>
      <c r="G215" s="228" t="s">
        <v>227</v>
      </c>
      <c r="H215" s="229">
        <v>4.5</v>
      </c>
      <c r="I215" s="230"/>
      <c r="J215" s="230"/>
      <c r="K215" s="231">
        <f>ROUND(P215*H215,2)</f>
        <v>0</v>
      </c>
      <c r="L215" s="227" t="s">
        <v>1</v>
      </c>
      <c r="M215" s="45"/>
      <c r="N215" s="232" t="s">
        <v>1</v>
      </c>
      <c r="O215" s="233" t="s">
        <v>38</v>
      </c>
      <c r="P215" s="234">
        <f>I215+J215</f>
        <v>0</v>
      </c>
      <c r="Q215" s="234">
        <f>ROUND(I215*H215,2)</f>
        <v>0</v>
      </c>
      <c r="R215" s="234">
        <f>ROUND(J215*H215,2)</f>
        <v>0</v>
      </c>
      <c r="S215" s="92"/>
      <c r="T215" s="235">
        <f>S215*H215</f>
        <v>0</v>
      </c>
      <c r="U215" s="235">
        <v>0</v>
      </c>
      <c r="V215" s="235">
        <f>U215*H215</f>
        <v>0</v>
      </c>
      <c r="W215" s="235">
        <v>0</v>
      </c>
      <c r="X215" s="236">
        <f>W215*H215</f>
        <v>0</v>
      </c>
      <c r="Y215" s="39"/>
      <c r="Z215" s="39"/>
      <c r="AA215" s="39"/>
      <c r="AB215" s="39"/>
      <c r="AC215" s="39"/>
      <c r="AD215" s="39"/>
      <c r="AE215" s="39"/>
      <c r="AR215" s="237" t="s">
        <v>173</v>
      </c>
      <c r="AT215" s="237" t="s">
        <v>157</v>
      </c>
      <c r="AU215" s="237" t="s">
        <v>85</v>
      </c>
      <c r="AY215" s="18" t="s">
        <v>156</v>
      </c>
      <c r="BE215" s="238">
        <f>IF(O215="základní",K215,0)</f>
        <v>0</v>
      </c>
      <c r="BF215" s="238">
        <f>IF(O215="snížená",K215,0)</f>
        <v>0</v>
      </c>
      <c r="BG215" s="238">
        <f>IF(O215="zákl. přenesená",K215,0)</f>
        <v>0</v>
      </c>
      <c r="BH215" s="238">
        <f>IF(O215="sníž. přenesená",K215,0)</f>
        <v>0</v>
      </c>
      <c r="BI215" s="238">
        <f>IF(O215="nulová",K215,0)</f>
        <v>0</v>
      </c>
      <c r="BJ215" s="18" t="s">
        <v>83</v>
      </c>
      <c r="BK215" s="238">
        <f>ROUND(P215*H215,2)</f>
        <v>0</v>
      </c>
      <c r="BL215" s="18" t="s">
        <v>173</v>
      </c>
      <c r="BM215" s="237" t="s">
        <v>1113</v>
      </c>
    </row>
    <row r="216" s="12" customFormat="1">
      <c r="A216" s="12"/>
      <c r="B216" s="239"/>
      <c r="C216" s="240"/>
      <c r="D216" s="241" t="s">
        <v>163</v>
      </c>
      <c r="E216" s="242" t="s">
        <v>1</v>
      </c>
      <c r="F216" s="243" t="s">
        <v>1114</v>
      </c>
      <c r="G216" s="240"/>
      <c r="H216" s="244">
        <v>4.5</v>
      </c>
      <c r="I216" s="245"/>
      <c r="J216" s="245"/>
      <c r="K216" s="240"/>
      <c r="L216" s="240"/>
      <c r="M216" s="246"/>
      <c r="N216" s="247"/>
      <c r="O216" s="248"/>
      <c r="P216" s="248"/>
      <c r="Q216" s="248"/>
      <c r="R216" s="248"/>
      <c r="S216" s="248"/>
      <c r="T216" s="248"/>
      <c r="U216" s="248"/>
      <c r="V216" s="248"/>
      <c r="W216" s="248"/>
      <c r="X216" s="249"/>
      <c r="Y216" s="12"/>
      <c r="Z216" s="12"/>
      <c r="AA216" s="12"/>
      <c r="AB216" s="12"/>
      <c r="AC216" s="12"/>
      <c r="AD216" s="12"/>
      <c r="AE216" s="12"/>
      <c r="AT216" s="250" t="s">
        <v>163</v>
      </c>
      <c r="AU216" s="250" t="s">
        <v>85</v>
      </c>
      <c r="AV216" s="12" t="s">
        <v>85</v>
      </c>
      <c r="AW216" s="12" t="s">
        <v>5</v>
      </c>
      <c r="AX216" s="12" t="s">
        <v>75</v>
      </c>
      <c r="AY216" s="250" t="s">
        <v>156</v>
      </c>
    </row>
    <row r="217" s="14" customFormat="1">
      <c r="A217" s="14"/>
      <c r="B217" s="278"/>
      <c r="C217" s="279"/>
      <c r="D217" s="241" t="s">
        <v>163</v>
      </c>
      <c r="E217" s="280" t="s">
        <v>1</v>
      </c>
      <c r="F217" s="281" t="s">
        <v>741</v>
      </c>
      <c r="G217" s="279"/>
      <c r="H217" s="282">
        <v>4.5</v>
      </c>
      <c r="I217" s="283"/>
      <c r="J217" s="283"/>
      <c r="K217" s="279"/>
      <c r="L217" s="279"/>
      <c r="M217" s="284"/>
      <c r="N217" s="285"/>
      <c r="O217" s="286"/>
      <c r="P217" s="286"/>
      <c r="Q217" s="286"/>
      <c r="R217" s="286"/>
      <c r="S217" s="286"/>
      <c r="T217" s="286"/>
      <c r="U217" s="286"/>
      <c r="V217" s="286"/>
      <c r="W217" s="286"/>
      <c r="X217" s="287"/>
      <c r="Y217" s="14"/>
      <c r="Z217" s="14"/>
      <c r="AA217" s="14"/>
      <c r="AB217" s="14"/>
      <c r="AC217" s="14"/>
      <c r="AD217" s="14"/>
      <c r="AE217" s="14"/>
      <c r="AT217" s="288" t="s">
        <v>163</v>
      </c>
      <c r="AU217" s="288" t="s">
        <v>85</v>
      </c>
      <c r="AV217" s="14" t="s">
        <v>173</v>
      </c>
      <c r="AW217" s="14" t="s">
        <v>5</v>
      </c>
      <c r="AX217" s="14" t="s">
        <v>83</v>
      </c>
      <c r="AY217" s="288" t="s">
        <v>156</v>
      </c>
    </row>
    <row r="218" s="11" customFormat="1" ht="22.8" customHeight="1">
      <c r="A218" s="11"/>
      <c r="B218" s="210"/>
      <c r="C218" s="211"/>
      <c r="D218" s="212" t="s">
        <v>74</v>
      </c>
      <c r="E218" s="262" t="s">
        <v>605</v>
      </c>
      <c r="F218" s="262" t="s">
        <v>606</v>
      </c>
      <c r="G218" s="211"/>
      <c r="H218" s="211"/>
      <c r="I218" s="214"/>
      <c r="J218" s="214"/>
      <c r="K218" s="263">
        <f>BK218</f>
        <v>0</v>
      </c>
      <c r="L218" s="211"/>
      <c r="M218" s="216"/>
      <c r="N218" s="217"/>
      <c r="O218" s="218"/>
      <c r="P218" s="218"/>
      <c r="Q218" s="219">
        <f>Q219</f>
        <v>0</v>
      </c>
      <c r="R218" s="219">
        <f>R219</f>
        <v>0</v>
      </c>
      <c r="S218" s="218"/>
      <c r="T218" s="220">
        <f>T219</f>
        <v>0</v>
      </c>
      <c r="U218" s="218"/>
      <c r="V218" s="220">
        <f>V219</f>
        <v>0</v>
      </c>
      <c r="W218" s="218"/>
      <c r="X218" s="221">
        <f>X219</f>
        <v>0</v>
      </c>
      <c r="Y218" s="11"/>
      <c r="Z218" s="11"/>
      <c r="AA218" s="11"/>
      <c r="AB218" s="11"/>
      <c r="AC218" s="11"/>
      <c r="AD218" s="11"/>
      <c r="AE218" s="11"/>
      <c r="AR218" s="222" t="s">
        <v>83</v>
      </c>
      <c r="AT218" s="223" t="s">
        <v>74</v>
      </c>
      <c r="AU218" s="223" t="s">
        <v>83</v>
      </c>
      <c r="AY218" s="222" t="s">
        <v>156</v>
      </c>
      <c r="BK218" s="224">
        <f>BK219</f>
        <v>0</v>
      </c>
    </row>
    <row r="219" s="2" customFormat="1" ht="33" customHeight="1">
      <c r="A219" s="39"/>
      <c r="B219" s="40"/>
      <c r="C219" s="225" t="s">
        <v>409</v>
      </c>
      <c r="D219" s="225" t="s">
        <v>157</v>
      </c>
      <c r="E219" s="226" t="s">
        <v>994</v>
      </c>
      <c r="F219" s="227" t="s">
        <v>995</v>
      </c>
      <c r="G219" s="228" t="s">
        <v>274</v>
      </c>
      <c r="H219" s="229">
        <v>90.483999999999995</v>
      </c>
      <c r="I219" s="230"/>
      <c r="J219" s="230"/>
      <c r="K219" s="231">
        <f>ROUND(P219*H219,2)</f>
        <v>0</v>
      </c>
      <c r="L219" s="227" t="s">
        <v>198</v>
      </c>
      <c r="M219" s="45"/>
      <c r="N219" s="232" t="s">
        <v>1</v>
      </c>
      <c r="O219" s="233" t="s">
        <v>38</v>
      </c>
      <c r="P219" s="234">
        <f>I219+J219</f>
        <v>0</v>
      </c>
      <c r="Q219" s="234">
        <f>ROUND(I219*H219,2)</f>
        <v>0</v>
      </c>
      <c r="R219" s="234">
        <f>ROUND(J219*H219,2)</f>
        <v>0</v>
      </c>
      <c r="S219" s="92"/>
      <c r="T219" s="235">
        <f>S219*H219</f>
        <v>0</v>
      </c>
      <c r="U219" s="235">
        <v>0</v>
      </c>
      <c r="V219" s="235">
        <f>U219*H219</f>
        <v>0</v>
      </c>
      <c r="W219" s="235">
        <v>0</v>
      </c>
      <c r="X219" s="236">
        <f>W219*H219</f>
        <v>0</v>
      </c>
      <c r="Y219" s="39"/>
      <c r="Z219" s="39"/>
      <c r="AA219" s="39"/>
      <c r="AB219" s="39"/>
      <c r="AC219" s="39"/>
      <c r="AD219" s="39"/>
      <c r="AE219" s="39"/>
      <c r="AR219" s="237" t="s">
        <v>173</v>
      </c>
      <c r="AT219" s="237" t="s">
        <v>157</v>
      </c>
      <c r="AU219" s="237" t="s">
        <v>85</v>
      </c>
      <c r="AY219" s="18" t="s">
        <v>156</v>
      </c>
      <c r="BE219" s="238">
        <f>IF(O219="základní",K219,0)</f>
        <v>0</v>
      </c>
      <c r="BF219" s="238">
        <f>IF(O219="snížená",K219,0)</f>
        <v>0</v>
      </c>
      <c r="BG219" s="238">
        <f>IF(O219="zákl. přenesená",K219,0)</f>
        <v>0</v>
      </c>
      <c r="BH219" s="238">
        <f>IF(O219="sníž. přenesená",K219,0)</f>
        <v>0</v>
      </c>
      <c r="BI219" s="238">
        <f>IF(O219="nulová",K219,0)</f>
        <v>0</v>
      </c>
      <c r="BJ219" s="18" t="s">
        <v>83</v>
      </c>
      <c r="BK219" s="238">
        <f>ROUND(P219*H219,2)</f>
        <v>0</v>
      </c>
      <c r="BL219" s="18" t="s">
        <v>173</v>
      </c>
      <c r="BM219" s="237" t="s">
        <v>1115</v>
      </c>
    </row>
    <row r="220" s="11" customFormat="1" ht="25.92" customHeight="1">
      <c r="A220" s="11"/>
      <c r="B220" s="210"/>
      <c r="C220" s="211"/>
      <c r="D220" s="212" t="s">
        <v>74</v>
      </c>
      <c r="E220" s="213" t="s">
        <v>997</v>
      </c>
      <c r="F220" s="213" t="s">
        <v>998</v>
      </c>
      <c r="G220" s="211"/>
      <c r="H220" s="211"/>
      <c r="I220" s="214"/>
      <c r="J220" s="214"/>
      <c r="K220" s="215">
        <f>BK220</f>
        <v>0</v>
      </c>
      <c r="L220" s="211"/>
      <c r="M220" s="216"/>
      <c r="N220" s="217"/>
      <c r="O220" s="218"/>
      <c r="P220" s="218"/>
      <c r="Q220" s="219">
        <f>Q221</f>
        <v>0</v>
      </c>
      <c r="R220" s="219">
        <f>R221</f>
        <v>0</v>
      </c>
      <c r="S220" s="218"/>
      <c r="T220" s="220">
        <f>T221</f>
        <v>0</v>
      </c>
      <c r="U220" s="218"/>
      <c r="V220" s="220">
        <f>V221</f>
        <v>0</v>
      </c>
      <c r="W220" s="218"/>
      <c r="X220" s="221">
        <f>X221</f>
        <v>0</v>
      </c>
      <c r="Y220" s="11"/>
      <c r="Z220" s="11"/>
      <c r="AA220" s="11"/>
      <c r="AB220" s="11"/>
      <c r="AC220" s="11"/>
      <c r="AD220" s="11"/>
      <c r="AE220" s="11"/>
      <c r="AR220" s="222" t="s">
        <v>85</v>
      </c>
      <c r="AT220" s="223" t="s">
        <v>74</v>
      </c>
      <c r="AU220" s="223" t="s">
        <v>75</v>
      </c>
      <c r="AY220" s="222" t="s">
        <v>156</v>
      </c>
      <c r="BK220" s="224">
        <f>BK221</f>
        <v>0</v>
      </c>
    </row>
    <row r="221" s="11" customFormat="1" ht="22.8" customHeight="1">
      <c r="A221" s="11"/>
      <c r="B221" s="210"/>
      <c r="C221" s="211"/>
      <c r="D221" s="212" t="s">
        <v>74</v>
      </c>
      <c r="E221" s="262" t="s">
        <v>999</v>
      </c>
      <c r="F221" s="262" t="s">
        <v>1000</v>
      </c>
      <c r="G221" s="211"/>
      <c r="H221" s="211"/>
      <c r="I221" s="214"/>
      <c r="J221" s="214"/>
      <c r="K221" s="263">
        <f>BK221</f>
        <v>0</v>
      </c>
      <c r="L221" s="211"/>
      <c r="M221" s="216"/>
      <c r="N221" s="217"/>
      <c r="O221" s="218"/>
      <c r="P221" s="218"/>
      <c r="Q221" s="219">
        <f>SUM(Q222:Q243)</f>
        <v>0</v>
      </c>
      <c r="R221" s="219">
        <f>SUM(R222:R243)</f>
        <v>0</v>
      </c>
      <c r="S221" s="218"/>
      <c r="T221" s="220">
        <f>SUM(T222:T243)</f>
        <v>0</v>
      </c>
      <c r="U221" s="218"/>
      <c r="V221" s="220">
        <f>SUM(V222:V243)</f>
        <v>0</v>
      </c>
      <c r="W221" s="218"/>
      <c r="X221" s="221">
        <f>SUM(X222:X243)</f>
        <v>0</v>
      </c>
      <c r="Y221" s="11"/>
      <c r="Z221" s="11"/>
      <c r="AA221" s="11"/>
      <c r="AB221" s="11"/>
      <c r="AC221" s="11"/>
      <c r="AD221" s="11"/>
      <c r="AE221" s="11"/>
      <c r="AR221" s="222" t="s">
        <v>85</v>
      </c>
      <c r="AT221" s="223" t="s">
        <v>74</v>
      </c>
      <c r="AU221" s="223" t="s">
        <v>83</v>
      </c>
      <c r="AY221" s="222" t="s">
        <v>156</v>
      </c>
      <c r="BK221" s="224">
        <f>SUM(BK222:BK243)</f>
        <v>0</v>
      </c>
    </row>
    <row r="222" s="2" customFormat="1" ht="24.15" customHeight="1">
      <c r="A222" s="39"/>
      <c r="B222" s="40"/>
      <c r="C222" s="225" t="s">
        <v>414</v>
      </c>
      <c r="D222" s="225" t="s">
        <v>157</v>
      </c>
      <c r="E222" s="226" t="s">
        <v>1001</v>
      </c>
      <c r="F222" s="227" t="s">
        <v>1002</v>
      </c>
      <c r="G222" s="228" t="s">
        <v>197</v>
      </c>
      <c r="H222" s="229">
        <v>16.893999999999998</v>
      </c>
      <c r="I222" s="230"/>
      <c r="J222" s="230"/>
      <c r="K222" s="231">
        <f>ROUND(P222*H222,2)</f>
        <v>0</v>
      </c>
      <c r="L222" s="227" t="s">
        <v>198</v>
      </c>
      <c r="M222" s="45"/>
      <c r="N222" s="232" t="s">
        <v>1</v>
      </c>
      <c r="O222" s="233" t="s">
        <v>38</v>
      </c>
      <c r="P222" s="234">
        <f>I222+J222</f>
        <v>0</v>
      </c>
      <c r="Q222" s="234">
        <f>ROUND(I222*H222,2)</f>
        <v>0</v>
      </c>
      <c r="R222" s="234">
        <f>ROUND(J222*H222,2)</f>
        <v>0</v>
      </c>
      <c r="S222" s="92"/>
      <c r="T222" s="235">
        <f>S222*H222</f>
        <v>0</v>
      </c>
      <c r="U222" s="235">
        <v>0</v>
      </c>
      <c r="V222" s="235">
        <f>U222*H222</f>
        <v>0</v>
      </c>
      <c r="W222" s="235">
        <v>0</v>
      </c>
      <c r="X222" s="236">
        <f>W222*H222</f>
        <v>0</v>
      </c>
      <c r="Y222" s="39"/>
      <c r="Z222" s="39"/>
      <c r="AA222" s="39"/>
      <c r="AB222" s="39"/>
      <c r="AC222" s="39"/>
      <c r="AD222" s="39"/>
      <c r="AE222" s="39"/>
      <c r="AR222" s="237" t="s">
        <v>643</v>
      </c>
      <c r="AT222" s="237" t="s">
        <v>157</v>
      </c>
      <c r="AU222" s="237" t="s">
        <v>85</v>
      </c>
      <c r="AY222" s="18" t="s">
        <v>156</v>
      </c>
      <c r="BE222" s="238">
        <f>IF(O222="základní",K222,0)</f>
        <v>0</v>
      </c>
      <c r="BF222" s="238">
        <f>IF(O222="snížená",K222,0)</f>
        <v>0</v>
      </c>
      <c r="BG222" s="238">
        <f>IF(O222="zákl. přenesená",K222,0)</f>
        <v>0</v>
      </c>
      <c r="BH222" s="238">
        <f>IF(O222="sníž. přenesená",K222,0)</f>
        <v>0</v>
      </c>
      <c r="BI222" s="238">
        <f>IF(O222="nulová",K222,0)</f>
        <v>0</v>
      </c>
      <c r="BJ222" s="18" t="s">
        <v>83</v>
      </c>
      <c r="BK222" s="238">
        <f>ROUND(P222*H222,2)</f>
        <v>0</v>
      </c>
      <c r="BL222" s="18" t="s">
        <v>643</v>
      </c>
      <c r="BM222" s="237" t="s">
        <v>1116</v>
      </c>
    </row>
    <row r="223" s="12" customFormat="1">
      <c r="A223" s="12"/>
      <c r="B223" s="239"/>
      <c r="C223" s="240"/>
      <c r="D223" s="241" t="s">
        <v>163</v>
      </c>
      <c r="E223" s="242" t="s">
        <v>1</v>
      </c>
      <c r="F223" s="243" t="s">
        <v>1117</v>
      </c>
      <c r="G223" s="240"/>
      <c r="H223" s="244">
        <v>16.893999999999998</v>
      </c>
      <c r="I223" s="245"/>
      <c r="J223" s="245"/>
      <c r="K223" s="240"/>
      <c r="L223" s="240"/>
      <c r="M223" s="246"/>
      <c r="N223" s="247"/>
      <c r="O223" s="248"/>
      <c r="P223" s="248"/>
      <c r="Q223" s="248"/>
      <c r="R223" s="248"/>
      <c r="S223" s="248"/>
      <c r="T223" s="248"/>
      <c r="U223" s="248"/>
      <c r="V223" s="248"/>
      <c r="W223" s="248"/>
      <c r="X223" s="249"/>
      <c r="Y223" s="12"/>
      <c r="Z223" s="12"/>
      <c r="AA223" s="12"/>
      <c r="AB223" s="12"/>
      <c r="AC223" s="12"/>
      <c r="AD223" s="12"/>
      <c r="AE223" s="12"/>
      <c r="AT223" s="250" t="s">
        <v>163</v>
      </c>
      <c r="AU223" s="250" t="s">
        <v>85</v>
      </c>
      <c r="AV223" s="12" t="s">
        <v>85</v>
      </c>
      <c r="AW223" s="12" t="s">
        <v>5</v>
      </c>
      <c r="AX223" s="12" t="s">
        <v>75</v>
      </c>
      <c r="AY223" s="250" t="s">
        <v>156</v>
      </c>
    </row>
    <row r="224" s="14" customFormat="1">
      <c r="A224" s="14"/>
      <c r="B224" s="278"/>
      <c r="C224" s="279"/>
      <c r="D224" s="241" t="s">
        <v>163</v>
      </c>
      <c r="E224" s="280" t="s">
        <v>1</v>
      </c>
      <c r="F224" s="281" t="s">
        <v>741</v>
      </c>
      <c r="G224" s="279"/>
      <c r="H224" s="282">
        <v>16.893999999999998</v>
      </c>
      <c r="I224" s="283"/>
      <c r="J224" s="283"/>
      <c r="K224" s="279"/>
      <c r="L224" s="279"/>
      <c r="M224" s="284"/>
      <c r="N224" s="285"/>
      <c r="O224" s="286"/>
      <c r="P224" s="286"/>
      <c r="Q224" s="286"/>
      <c r="R224" s="286"/>
      <c r="S224" s="286"/>
      <c r="T224" s="286"/>
      <c r="U224" s="286"/>
      <c r="V224" s="286"/>
      <c r="W224" s="286"/>
      <c r="X224" s="287"/>
      <c r="Y224" s="14"/>
      <c r="Z224" s="14"/>
      <c r="AA224" s="14"/>
      <c r="AB224" s="14"/>
      <c r="AC224" s="14"/>
      <c r="AD224" s="14"/>
      <c r="AE224" s="14"/>
      <c r="AT224" s="288" t="s">
        <v>163</v>
      </c>
      <c r="AU224" s="288" t="s">
        <v>85</v>
      </c>
      <c r="AV224" s="14" t="s">
        <v>173</v>
      </c>
      <c r="AW224" s="14" t="s">
        <v>5</v>
      </c>
      <c r="AX224" s="14" t="s">
        <v>83</v>
      </c>
      <c r="AY224" s="288" t="s">
        <v>156</v>
      </c>
    </row>
    <row r="225" s="2" customFormat="1" ht="24.15" customHeight="1">
      <c r="A225" s="39"/>
      <c r="B225" s="40"/>
      <c r="C225" s="225" t="s">
        <v>418</v>
      </c>
      <c r="D225" s="225" t="s">
        <v>157</v>
      </c>
      <c r="E225" s="226" t="s">
        <v>1010</v>
      </c>
      <c r="F225" s="227" t="s">
        <v>1011</v>
      </c>
      <c r="G225" s="228" t="s">
        <v>197</v>
      </c>
      <c r="H225" s="229">
        <v>33.878</v>
      </c>
      <c r="I225" s="230"/>
      <c r="J225" s="230"/>
      <c r="K225" s="231">
        <f>ROUND(P225*H225,2)</f>
        <v>0</v>
      </c>
      <c r="L225" s="227" t="s">
        <v>198</v>
      </c>
      <c r="M225" s="45"/>
      <c r="N225" s="232" t="s">
        <v>1</v>
      </c>
      <c r="O225" s="233" t="s">
        <v>38</v>
      </c>
      <c r="P225" s="234">
        <f>I225+J225</f>
        <v>0</v>
      </c>
      <c r="Q225" s="234">
        <f>ROUND(I225*H225,2)</f>
        <v>0</v>
      </c>
      <c r="R225" s="234">
        <f>ROUND(J225*H225,2)</f>
        <v>0</v>
      </c>
      <c r="S225" s="92"/>
      <c r="T225" s="235">
        <f>S225*H225</f>
        <v>0</v>
      </c>
      <c r="U225" s="235">
        <v>0</v>
      </c>
      <c r="V225" s="235">
        <f>U225*H225</f>
        <v>0</v>
      </c>
      <c r="W225" s="235">
        <v>0</v>
      </c>
      <c r="X225" s="236">
        <f>W225*H225</f>
        <v>0</v>
      </c>
      <c r="Y225" s="39"/>
      <c r="Z225" s="39"/>
      <c r="AA225" s="39"/>
      <c r="AB225" s="39"/>
      <c r="AC225" s="39"/>
      <c r="AD225" s="39"/>
      <c r="AE225" s="39"/>
      <c r="AR225" s="237" t="s">
        <v>643</v>
      </c>
      <c r="AT225" s="237" t="s">
        <v>157</v>
      </c>
      <c r="AU225" s="237" t="s">
        <v>85</v>
      </c>
      <c r="AY225" s="18" t="s">
        <v>156</v>
      </c>
      <c r="BE225" s="238">
        <f>IF(O225="základní",K225,0)</f>
        <v>0</v>
      </c>
      <c r="BF225" s="238">
        <f>IF(O225="snížená",K225,0)</f>
        <v>0</v>
      </c>
      <c r="BG225" s="238">
        <f>IF(O225="zákl. přenesená",K225,0)</f>
        <v>0</v>
      </c>
      <c r="BH225" s="238">
        <f>IF(O225="sníž. přenesená",K225,0)</f>
        <v>0</v>
      </c>
      <c r="BI225" s="238">
        <f>IF(O225="nulová",K225,0)</f>
        <v>0</v>
      </c>
      <c r="BJ225" s="18" t="s">
        <v>83</v>
      </c>
      <c r="BK225" s="238">
        <f>ROUND(P225*H225,2)</f>
        <v>0</v>
      </c>
      <c r="BL225" s="18" t="s">
        <v>643</v>
      </c>
      <c r="BM225" s="237" t="s">
        <v>1118</v>
      </c>
    </row>
    <row r="226" s="12" customFormat="1">
      <c r="A226" s="12"/>
      <c r="B226" s="239"/>
      <c r="C226" s="240"/>
      <c r="D226" s="241" t="s">
        <v>163</v>
      </c>
      <c r="E226" s="242" t="s">
        <v>1</v>
      </c>
      <c r="F226" s="243" t="s">
        <v>1119</v>
      </c>
      <c r="G226" s="240"/>
      <c r="H226" s="244">
        <v>7.734</v>
      </c>
      <c r="I226" s="245"/>
      <c r="J226" s="245"/>
      <c r="K226" s="240"/>
      <c r="L226" s="240"/>
      <c r="M226" s="246"/>
      <c r="N226" s="247"/>
      <c r="O226" s="248"/>
      <c r="P226" s="248"/>
      <c r="Q226" s="248"/>
      <c r="R226" s="248"/>
      <c r="S226" s="248"/>
      <c r="T226" s="248"/>
      <c r="U226" s="248"/>
      <c r="V226" s="248"/>
      <c r="W226" s="248"/>
      <c r="X226" s="249"/>
      <c r="Y226" s="12"/>
      <c r="Z226" s="12"/>
      <c r="AA226" s="12"/>
      <c r="AB226" s="12"/>
      <c r="AC226" s="12"/>
      <c r="AD226" s="12"/>
      <c r="AE226" s="12"/>
      <c r="AT226" s="250" t="s">
        <v>163</v>
      </c>
      <c r="AU226" s="250" t="s">
        <v>85</v>
      </c>
      <c r="AV226" s="12" t="s">
        <v>85</v>
      </c>
      <c r="AW226" s="12" t="s">
        <v>5</v>
      </c>
      <c r="AX226" s="12" t="s">
        <v>75</v>
      </c>
      <c r="AY226" s="250" t="s">
        <v>156</v>
      </c>
    </row>
    <row r="227" s="12" customFormat="1">
      <c r="A227" s="12"/>
      <c r="B227" s="239"/>
      <c r="C227" s="240"/>
      <c r="D227" s="241" t="s">
        <v>163</v>
      </c>
      <c r="E227" s="242" t="s">
        <v>1</v>
      </c>
      <c r="F227" s="243" t="s">
        <v>1120</v>
      </c>
      <c r="G227" s="240"/>
      <c r="H227" s="244">
        <v>26.143999999999998</v>
      </c>
      <c r="I227" s="245"/>
      <c r="J227" s="245"/>
      <c r="K227" s="240"/>
      <c r="L227" s="240"/>
      <c r="M227" s="246"/>
      <c r="N227" s="247"/>
      <c r="O227" s="248"/>
      <c r="P227" s="248"/>
      <c r="Q227" s="248"/>
      <c r="R227" s="248"/>
      <c r="S227" s="248"/>
      <c r="T227" s="248"/>
      <c r="U227" s="248"/>
      <c r="V227" s="248"/>
      <c r="W227" s="248"/>
      <c r="X227" s="249"/>
      <c r="Y227" s="12"/>
      <c r="Z227" s="12"/>
      <c r="AA227" s="12"/>
      <c r="AB227" s="12"/>
      <c r="AC227" s="12"/>
      <c r="AD227" s="12"/>
      <c r="AE227" s="12"/>
      <c r="AT227" s="250" t="s">
        <v>163</v>
      </c>
      <c r="AU227" s="250" t="s">
        <v>85</v>
      </c>
      <c r="AV227" s="12" t="s">
        <v>85</v>
      </c>
      <c r="AW227" s="12" t="s">
        <v>5</v>
      </c>
      <c r="AX227" s="12" t="s">
        <v>75</v>
      </c>
      <c r="AY227" s="250" t="s">
        <v>156</v>
      </c>
    </row>
    <row r="228" s="14" customFormat="1">
      <c r="A228" s="14"/>
      <c r="B228" s="278"/>
      <c r="C228" s="279"/>
      <c r="D228" s="241" t="s">
        <v>163</v>
      </c>
      <c r="E228" s="280" t="s">
        <v>1</v>
      </c>
      <c r="F228" s="281" t="s">
        <v>741</v>
      </c>
      <c r="G228" s="279"/>
      <c r="H228" s="282">
        <v>33.878</v>
      </c>
      <c r="I228" s="283"/>
      <c r="J228" s="283"/>
      <c r="K228" s="279"/>
      <c r="L228" s="279"/>
      <c r="M228" s="284"/>
      <c r="N228" s="285"/>
      <c r="O228" s="286"/>
      <c r="P228" s="286"/>
      <c r="Q228" s="286"/>
      <c r="R228" s="286"/>
      <c r="S228" s="286"/>
      <c r="T228" s="286"/>
      <c r="U228" s="286"/>
      <c r="V228" s="286"/>
      <c r="W228" s="286"/>
      <c r="X228" s="287"/>
      <c r="Y228" s="14"/>
      <c r="Z228" s="14"/>
      <c r="AA228" s="14"/>
      <c r="AB228" s="14"/>
      <c r="AC228" s="14"/>
      <c r="AD228" s="14"/>
      <c r="AE228" s="14"/>
      <c r="AT228" s="288" t="s">
        <v>163</v>
      </c>
      <c r="AU228" s="288" t="s">
        <v>85</v>
      </c>
      <c r="AV228" s="14" t="s">
        <v>173</v>
      </c>
      <c r="AW228" s="14" t="s">
        <v>5</v>
      </c>
      <c r="AX228" s="14" t="s">
        <v>83</v>
      </c>
      <c r="AY228" s="288" t="s">
        <v>156</v>
      </c>
    </row>
    <row r="229" s="2" customFormat="1" ht="24.15" customHeight="1">
      <c r="A229" s="39"/>
      <c r="B229" s="40"/>
      <c r="C229" s="264" t="s">
        <v>679</v>
      </c>
      <c r="D229" s="264" t="s">
        <v>291</v>
      </c>
      <c r="E229" s="265" t="s">
        <v>1029</v>
      </c>
      <c r="F229" s="266" t="s">
        <v>1030</v>
      </c>
      <c r="G229" s="267" t="s">
        <v>274</v>
      </c>
      <c r="H229" s="268">
        <v>0.014999999999999999</v>
      </c>
      <c r="I229" s="269"/>
      <c r="J229" s="270"/>
      <c r="K229" s="271">
        <f>ROUND(P229*H229,2)</f>
        <v>0</v>
      </c>
      <c r="L229" s="266" t="s">
        <v>198</v>
      </c>
      <c r="M229" s="272"/>
      <c r="N229" s="273" t="s">
        <v>1</v>
      </c>
      <c r="O229" s="233" t="s">
        <v>38</v>
      </c>
      <c r="P229" s="234">
        <f>I229+J229</f>
        <v>0</v>
      </c>
      <c r="Q229" s="234">
        <f>ROUND(I229*H229,2)</f>
        <v>0</v>
      </c>
      <c r="R229" s="234">
        <f>ROUND(J229*H229,2)</f>
        <v>0</v>
      </c>
      <c r="S229" s="92"/>
      <c r="T229" s="235">
        <f>S229*H229</f>
        <v>0</v>
      </c>
      <c r="U229" s="235">
        <v>0</v>
      </c>
      <c r="V229" s="235">
        <f>U229*H229</f>
        <v>0</v>
      </c>
      <c r="W229" s="235">
        <v>0</v>
      </c>
      <c r="X229" s="236">
        <f>W229*H229</f>
        <v>0</v>
      </c>
      <c r="Y229" s="39"/>
      <c r="Z229" s="39"/>
      <c r="AA229" s="39"/>
      <c r="AB229" s="39"/>
      <c r="AC229" s="39"/>
      <c r="AD229" s="39"/>
      <c r="AE229" s="39"/>
      <c r="AR229" s="237" t="s">
        <v>371</v>
      </c>
      <c r="AT229" s="237" t="s">
        <v>291</v>
      </c>
      <c r="AU229" s="237" t="s">
        <v>85</v>
      </c>
      <c r="AY229" s="18" t="s">
        <v>156</v>
      </c>
      <c r="BE229" s="238">
        <f>IF(O229="základní",K229,0)</f>
        <v>0</v>
      </c>
      <c r="BF229" s="238">
        <f>IF(O229="snížená",K229,0)</f>
        <v>0</v>
      </c>
      <c r="BG229" s="238">
        <f>IF(O229="zákl. přenesená",K229,0)</f>
        <v>0</v>
      </c>
      <c r="BH229" s="238">
        <f>IF(O229="sníž. přenesená",K229,0)</f>
        <v>0</v>
      </c>
      <c r="BI229" s="238">
        <f>IF(O229="nulová",K229,0)</f>
        <v>0</v>
      </c>
      <c r="BJ229" s="18" t="s">
        <v>83</v>
      </c>
      <c r="BK229" s="238">
        <f>ROUND(P229*H229,2)</f>
        <v>0</v>
      </c>
      <c r="BL229" s="18" t="s">
        <v>643</v>
      </c>
      <c r="BM229" s="237" t="s">
        <v>1121</v>
      </c>
    </row>
    <row r="230" s="12" customFormat="1">
      <c r="A230" s="12"/>
      <c r="B230" s="239"/>
      <c r="C230" s="240"/>
      <c r="D230" s="241" t="s">
        <v>163</v>
      </c>
      <c r="E230" s="242" t="s">
        <v>1</v>
      </c>
      <c r="F230" s="243" t="s">
        <v>1122</v>
      </c>
      <c r="G230" s="240"/>
      <c r="H230" s="244">
        <v>0.014999999999999999</v>
      </c>
      <c r="I230" s="245"/>
      <c r="J230" s="245"/>
      <c r="K230" s="240"/>
      <c r="L230" s="240"/>
      <c r="M230" s="246"/>
      <c r="N230" s="247"/>
      <c r="O230" s="248"/>
      <c r="P230" s="248"/>
      <c r="Q230" s="248"/>
      <c r="R230" s="248"/>
      <c r="S230" s="248"/>
      <c r="T230" s="248"/>
      <c r="U230" s="248"/>
      <c r="V230" s="248"/>
      <c r="W230" s="248"/>
      <c r="X230" s="249"/>
      <c r="Y230" s="12"/>
      <c r="Z230" s="12"/>
      <c r="AA230" s="12"/>
      <c r="AB230" s="12"/>
      <c r="AC230" s="12"/>
      <c r="AD230" s="12"/>
      <c r="AE230" s="12"/>
      <c r="AT230" s="250" t="s">
        <v>163</v>
      </c>
      <c r="AU230" s="250" t="s">
        <v>85</v>
      </c>
      <c r="AV230" s="12" t="s">
        <v>85</v>
      </c>
      <c r="AW230" s="12" t="s">
        <v>5</v>
      </c>
      <c r="AX230" s="12" t="s">
        <v>75</v>
      </c>
      <c r="AY230" s="250" t="s">
        <v>156</v>
      </c>
    </row>
    <row r="231" s="14" customFormat="1">
      <c r="A231" s="14"/>
      <c r="B231" s="278"/>
      <c r="C231" s="279"/>
      <c r="D231" s="241" t="s">
        <v>163</v>
      </c>
      <c r="E231" s="280" t="s">
        <v>1</v>
      </c>
      <c r="F231" s="281" t="s">
        <v>741</v>
      </c>
      <c r="G231" s="279"/>
      <c r="H231" s="282">
        <v>0.014999999999999999</v>
      </c>
      <c r="I231" s="283"/>
      <c r="J231" s="283"/>
      <c r="K231" s="279"/>
      <c r="L231" s="279"/>
      <c r="M231" s="284"/>
      <c r="N231" s="285"/>
      <c r="O231" s="286"/>
      <c r="P231" s="286"/>
      <c r="Q231" s="286"/>
      <c r="R231" s="286"/>
      <c r="S231" s="286"/>
      <c r="T231" s="286"/>
      <c r="U231" s="286"/>
      <c r="V231" s="286"/>
      <c r="W231" s="286"/>
      <c r="X231" s="287"/>
      <c r="Y231" s="14"/>
      <c r="Z231" s="14"/>
      <c r="AA231" s="14"/>
      <c r="AB231" s="14"/>
      <c r="AC231" s="14"/>
      <c r="AD231" s="14"/>
      <c r="AE231" s="14"/>
      <c r="AT231" s="288" t="s">
        <v>163</v>
      </c>
      <c r="AU231" s="288" t="s">
        <v>85</v>
      </c>
      <c r="AV231" s="14" t="s">
        <v>173</v>
      </c>
      <c r="AW231" s="14" t="s">
        <v>5</v>
      </c>
      <c r="AX231" s="14" t="s">
        <v>83</v>
      </c>
      <c r="AY231" s="288" t="s">
        <v>156</v>
      </c>
    </row>
    <row r="232" s="2" customFormat="1" ht="24.15" customHeight="1">
      <c r="A232" s="39"/>
      <c r="B232" s="40"/>
      <c r="C232" s="225" t="s">
        <v>681</v>
      </c>
      <c r="D232" s="225" t="s">
        <v>157</v>
      </c>
      <c r="E232" s="226" t="s">
        <v>1033</v>
      </c>
      <c r="F232" s="227" t="s">
        <v>1034</v>
      </c>
      <c r="G232" s="228" t="s">
        <v>197</v>
      </c>
      <c r="H232" s="229">
        <v>33.787999999999997</v>
      </c>
      <c r="I232" s="230"/>
      <c r="J232" s="230"/>
      <c r="K232" s="231">
        <f>ROUND(P232*H232,2)</f>
        <v>0</v>
      </c>
      <c r="L232" s="227" t="s">
        <v>198</v>
      </c>
      <c r="M232" s="45"/>
      <c r="N232" s="232" t="s">
        <v>1</v>
      </c>
      <c r="O232" s="233" t="s">
        <v>38</v>
      </c>
      <c r="P232" s="234">
        <f>I232+J232</f>
        <v>0</v>
      </c>
      <c r="Q232" s="234">
        <f>ROUND(I232*H232,2)</f>
        <v>0</v>
      </c>
      <c r="R232" s="234">
        <f>ROUND(J232*H232,2)</f>
        <v>0</v>
      </c>
      <c r="S232" s="92"/>
      <c r="T232" s="235">
        <f>S232*H232</f>
        <v>0</v>
      </c>
      <c r="U232" s="235">
        <v>0</v>
      </c>
      <c r="V232" s="235">
        <f>U232*H232</f>
        <v>0</v>
      </c>
      <c r="W232" s="235">
        <v>0</v>
      </c>
      <c r="X232" s="236">
        <f>W232*H232</f>
        <v>0</v>
      </c>
      <c r="Y232" s="39"/>
      <c r="Z232" s="39"/>
      <c r="AA232" s="39"/>
      <c r="AB232" s="39"/>
      <c r="AC232" s="39"/>
      <c r="AD232" s="39"/>
      <c r="AE232" s="39"/>
      <c r="AR232" s="237" t="s">
        <v>643</v>
      </c>
      <c r="AT232" s="237" t="s">
        <v>157</v>
      </c>
      <c r="AU232" s="237" t="s">
        <v>85</v>
      </c>
      <c r="AY232" s="18" t="s">
        <v>156</v>
      </c>
      <c r="BE232" s="238">
        <f>IF(O232="základní",K232,0)</f>
        <v>0</v>
      </c>
      <c r="BF232" s="238">
        <f>IF(O232="snížená",K232,0)</f>
        <v>0</v>
      </c>
      <c r="BG232" s="238">
        <f>IF(O232="zákl. přenesená",K232,0)</f>
        <v>0</v>
      </c>
      <c r="BH232" s="238">
        <f>IF(O232="sníž. přenesená",K232,0)</f>
        <v>0</v>
      </c>
      <c r="BI232" s="238">
        <f>IF(O232="nulová",K232,0)</f>
        <v>0</v>
      </c>
      <c r="BJ232" s="18" t="s">
        <v>83</v>
      </c>
      <c r="BK232" s="238">
        <f>ROUND(P232*H232,2)</f>
        <v>0</v>
      </c>
      <c r="BL232" s="18" t="s">
        <v>643</v>
      </c>
      <c r="BM232" s="237" t="s">
        <v>1123</v>
      </c>
    </row>
    <row r="233" s="12" customFormat="1">
      <c r="A233" s="12"/>
      <c r="B233" s="239"/>
      <c r="C233" s="240"/>
      <c r="D233" s="241" t="s">
        <v>163</v>
      </c>
      <c r="E233" s="242" t="s">
        <v>1</v>
      </c>
      <c r="F233" s="243" t="s">
        <v>1124</v>
      </c>
      <c r="G233" s="240"/>
      <c r="H233" s="244">
        <v>33.787999999999997</v>
      </c>
      <c r="I233" s="245"/>
      <c r="J233" s="245"/>
      <c r="K233" s="240"/>
      <c r="L233" s="240"/>
      <c r="M233" s="246"/>
      <c r="N233" s="247"/>
      <c r="O233" s="248"/>
      <c r="P233" s="248"/>
      <c r="Q233" s="248"/>
      <c r="R233" s="248"/>
      <c r="S233" s="248"/>
      <c r="T233" s="248"/>
      <c r="U233" s="248"/>
      <c r="V233" s="248"/>
      <c r="W233" s="248"/>
      <c r="X233" s="249"/>
      <c r="Y233" s="12"/>
      <c r="Z233" s="12"/>
      <c r="AA233" s="12"/>
      <c r="AB233" s="12"/>
      <c r="AC233" s="12"/>
      <c r="AD233" s="12"/>
      <c r="AE233" s="12"/>
      <c r="AT233" s="250" t="s">
        <v>163</v>
      </c>
      <c r="AU233" s="250" t="s">
        <v>85</v>
      </c>
      <c r="AV233" s="12" t="s">
        <v>85</v>
      </c>
      <c r="AW233" s="12" t="s">
        <v>5</v>
      </c>
      <c r="AX233" s="12" t="s">
        <v>75</v>
      </c>
      <c r="AY233" s="250" t="s">
        <v>156</v>
      </c>
    </row>
    <row r="234" s="14" customFormat="1">
      <c r="A234" s="14"/>
      <c r="B234" s="278"/>
      <c r="C234" s="279"/>
      <c r="D234" s="241" t="s">
        <v>163</v>
      </c>
      <c r="E234" s="280" t="s">
        <v>1</v>
      </c>
      <c r="F234" s="281" t="s">
        <v>741</v>
      </c>
      <c r="G234" s="279"/>
      <c r="H234" s="282">
        <v>33.787999999999997</v>
      </c>
      <c r="I234" s="283"/>
      <c r="J234" s="283"/>
      <c r="K234" s="279"/>
      <c r="L234" s="279"/>
      <c r="M234" s="284"/>
      <c r="N234" s="285"/>
      <c r="O234" s="286"/>
      <c r="P234" s="286"/>
      <c r="Q234" s="286"/>
      <c r="R234" s="286"/>
      <c r="S234" s="286"/>
      <c r="T234" s="286"/>
      <c r="U234" s="286"/>
      <c r="V234" s="286"/>
      <c r="W234" s="286"/>
      <c r="X234" s="287"/>
      <c r="Y234" s="14"/>
      <c r="Z234" s="14"/>
      <c r="AA234" s="14"/>
      <c r="AB234" s="14"/>
      <c r="AC234" s="14"/>
      <c r="AD234" s="14"/>
      <c r="AE234" s="14"/>
      <c r="AT234" s="288" t="s">
        <v>163</v>
      </c>
      <c r="AU234" s="288" t="s">
        <v>85</v>
      </c>
      <c r="AV234" s="14" t="s">
        <v>173</v>
      </c>
      <c r="AW234" s="14" t="s">
        <v>5</v>
      </c>
      <c r="AX234" s="14" t="s">
        <v>83</v>
      </c>
      <c r="AY234" s="288" t="s">
        <v>156</v>
      </c>
    </row>
    <row r="235" s="2" customFormat="1" ht="24.15" customHeight="1">
      <c r="A235" s="39"/>
      <c r="B235" s="40"/>
      <c r="C235" s="225" t="s">
        <v>683</v>
      </c>
      <c r="D235" s="225" t="s">
        <v>157</v>
      </c>
      <c r="E235" s="226" t="s">
        <v>1036</v>
      </c>
      <c r="F235" s="227" t="s">
        <v>1037</v>
      </c>
      <c r="G235" s="228" t="s">
        <v>197</v>
      </c>
      <c r="H235" s="229">
        <v>67.756</v>
      </c>
      <c r="I235" s="230"/>
      <c r="J235" s="230"/>
      <c r="K235" s="231">
        <f>ROUND(P235*H235,2)</f>
        <v>0</v>
      </c>
      <c r="L235" s="227" t="s">
        <v>198</v>
      </c>
      <c r="M235" s="45"/>
      <c r="N235" s="232" t="s">
        <v>1</v>
      </c>
      <c r="O235" s="233" t="s">
        <v>38</v>
      </c>
      <c r="P235" s="234">
        <f>I235+J235</f>
        <v>0</v>
      </c>
      <c r="Q235" s="234">
        <f>ROUND(I235*H235,2)</f>
        <v>0</v>
      </c>
      <c r="R235" s="234">
        <f>ROUND(J235*H235,2)</f>
        <v>0</v>
      </c>
      <c r="S235" s="92"/>
      <c r="T235" s="235">
        <f>S235*H235</f>
        <v>0</v>
      </c>
      <c r="U235" s="235">
        <v>0</v>
      </c>
      <c r="V235" s="235">
        <f>U235*H235</f>
        <v>0</v>
      </c>
      <c r="W235" s="235">
        <v>0</v>
      </c>
      <c r="X235" s="236">
        <f>W235*H235</f>
        <v>0</v>
      </c>
      <c r="Y235" s="39"/>
      <c r="Z235" s="39"/>
      <c r="AA235" s="39"/>
      <c r="AB235" s="39"/>
      <c r="AC235" s="39"/>
      <c r="AD235" s="39"/>
      <c r="AE235" s="39"/>
      <c r="AR235" s="237" t="s">
        <v>643</v>
      </c>
      <c r="AT235" s="237" t="s">
        <v>157</v>
      </c>
      <c r="AU235" s="237" t="s">
        <v>85</v>
      </c>
      <c r="AY235" s="18" t="s">
        <v>156</v>
      </c>
      <c r="BE235" s="238">
        <f>IF(O235="základní",K235,0)</f>
        <v>0</v>
      </c>
      <c r="BF235" s="238">
        <f>IF(O235="snížená",K235,0)</f>
        <v>0</v>
      </c>
      <c r="BG235" s="238">
        <f>IF(O235="zákl. přenesená",K235,0)</f>
        <v>0</v>
      </c>
      <c r="BH235" s="238">
        <f>IF(O235="sníž. přenesená",K235,0)</f>
        <v>0</v>
      </c>
      <c r="BI235" s="238">
        <f>IF(O235="nulová",K235,0)</f>
        <v>0</v>
      </c>
      <c r="BJ235" s="18" t="s">
        <v>83</v>
      </c>
      <c r="BK235" s="238">
        <f>ROUND(P235*H235,2)</f>
        <v>0</v>
      </c>
      <c r="BL235" s="18" t="s">
        <v>643</v>
      </c>
      <c r="BM235" s="237" t="s">
        <v>1125</v>
      </c>
    </row>
    <row r="236" s="12" customFormat="1">
      <c r="A236" s="12"/>
      <c r="B236" s="239"/>
      <c r="C236" s="240"/>
      <c r="D236" s="241" t="s">
        <v>163</v>
      </c>
      <c r="E236" s="242" t="s">
        <v>1</v>
      </c>
      <c r="F236" s="243" t="s">
        <v>1126</v>
      </c>
      <c r="G236" s="240"/>
      <c r="H236" s="244">
        <v>67.756</v>
      </c>
      <c r="I236" s="245"/>
      <c r="J236" s="245"/>
      <c r="K236" s="240"/>
      <c r="L236" s="240"/>
      <c r="M236" s="246"/>
      <c r="N236" s="247"/>
      <c r="O236" s="248"/>
      <c r="P236" s="248"/>
      <c r="Q236" s="248"/>
      <c r="R236" s="248"/>
      <c r="S236" s="248"/>
      <c r="T236" s="248"/>
      <c r="U236" s="248"/>
      <c r="V236" s="248"/>
      <c r="W236" s="248"/>
      <c r="X236" s="249"/>
      <c r="Y236" s="12"/>
      <c r="Z236" s="12"/>
      <c r="AA236" s="12"/>
      <c r="AB236" s="12"/>
      <c r="AC236" s="12"/>
      <c r="AD236" s="12"/>
      <c r="AE236" s="12"/>
      <c r="AT236" s="250" t="s">
        <v>163</v>
      </c>
      <c r="AU236" s="250" t="s">
        <v>85</v>
      </c>
      <c r="AV236" s="12" t="s">
        <v>85</v>
      </c>
      <c r="AW236" s="12" t="s">
        <v>5</v>
      </c>
      <c r="AX236" s="12" t="s">
        <v>75</v>
      </c>
      <c r="AY236" s="250" t="s">
        <v>156</v>
      </c>
    </row>
    <row r="237" s="14" customFormat="1">
      <c r="A237" s="14"/>
      <c r="B237" s="278"/>
      <c r="C237" s="279"/>
      <c r="D237" s="241" t="s">
        <v>163</v>
      </c>
      <c r="E237" s="280" t="s">
        <v>1</v>
      </c>
      <c r="F237" s="281" t="s">
        <v>741</v>
      </c>
      <c r="G237" s="279"/>
      <c r="H237" s="282">
        <v>67.756</v>
      </c>
      <c r="I237" s="283"/>
      <c r="J237" s="283"/>
      <c r="K237" s="279"/>
      <c r="L237" s="279"/>
      <c r="M237" s="284"/>
      <c r="N237" s="285"/>
      <c r="O237" s="286"/>
      <c r="P237" s="286"/>
      <c r="Q237" s="286"/>
      <c r="R237" s="286"/>
      <c r="S237" s="286"/>
      <c r="T237" s="286"/>
      <c r="U237" s="286"/>
      <c r="V237" s="286"/>
      <c r="W237" s="286"/>
      <c r="X237" s="287"/>
      <c r="Y237" s="14"/>
      <c r="Z237" s="14"/>
      <c r="AA237" s="14"/>
      <c r="AB237" s="14"/>
      <c r="AC237" s="14"/>
      <c r="AD237" s="14"/>
      <c r="AE237" s="14"/>
      <c r="AT237" s="288" t="s">
        <v>163</v>
      </c>
      <c r="AU237" s="288" t="s">
        <v>85</v>
      </c>
      <c r="AV237" s="14" t="s">
        <v>173</v>
      </c>
      <c r="AW237" s="14" t="s">
        <v>5</v>
      </c>
      <c r="AX237" s="14" t="s">
        <v>83</v>
      </c>
      <c r="AY237" s="288" t="s">
        <v>156</v>
      </c>
    </row>
    <row r="238" s="2" customFormat="1" ht="49.05" customHeight="1">
      <c r="A238" s="39"/>
      <c r="B238" s="40"/>
      <c r="C238" s="264" t="s">
        <v>686</v>
      </c>
      <c r="D238" s="264" t="s">
        <v>291</v>
      </c>
      <c r="E238" s="265" t="s">
        <v>1039</v>
      </c>
      <c r="F238" s="266" t="s">
        <v>1040</v>
      </c>
      <c r="G238" s="267" t="s">
        <v>197</v>
      </c>
      <c r="H238" s="268">
        <v>247.97</v>
      </c>
      <c r="I238" s="269"/>
      <c r="J238" s="270"/>
      <c r="K238" s="271">
        <f>ROUND(P238*H238,2)</f>
        <v>0</v>
      </c>
      <c r="L238" s="266" t="s">
        <v>198</v>
      </c>
      <c r="M238" s="272"/>
      <c r="N238" s="273" t="s">
        <v>1</v>
      </c>
      <c r="O238" s="233" t="s">
        <v>38</v>
      </c>
      <c r="P238" s="234">
        <f>I238+J238</f>
        <v>0</v>
      </c>
      <c r="Q238" s="234">
        <f>ROUND(I238*H238,2)</f>
        <v>0</v>
      </c>
      <c r="R238" s="234">
        <f>ROUND(J238*H238,2)</f>
        <v>0</v>
      </c>
      <c r="S238" s="92"/>
      <c r="T238" s="235">
        <f>S238*H238</f>
        <v>0</v>
      </c>
      <c r="U238" s="235">
        <v>0</v>
      </c>
      <c r="V238" s="235">
        <f>U238*H238</f>
        <v>0</v>
      </c>
      <c r="W238" s="235">
        <v>0</v>
      </c>
      <c r="X238" s="236">
        <f>W238*H238</f>
        <v>0</v>
      </c>
      <c r="Y238" s="39"/>
      <c r="Z238" s="39"/>
      <c r="AA238" s="39"/>
      <c r="AB238" s="39"/>
      <c r="AC238" s="39"/>
      <c r="AD238" s="39"/>
      <c r="AE238" s="39"/>
      <c r="AR238" s="237" t="s">
        <v>371</v>
      </c>
      <c r="AT238" s="237" t="s">
        <v>291</v>
      </c>
      <c r="AU238" s="237" t="s">
        <v>85</v>
      </c>
      <c r="AY238" s="18" t="s">
        <v>156</v>
      </c>
      <c r="BE238" s="238">
        <f>IF(O238="základní",K238,0)</f>
        <v>0</v>
      </c>
      <c r="BF238" s="238">
        <f>IF(O238="snížená",K238,0)</f>
        <v>0</v>
      </c>
      <c r="BG238" s="238">
        <f>IF(O238="zákl. přenesená",K238,0)</f>
        <v>0</v>
      </c>
      <c r="BH238" s="238">
        <f>IF(O238="sníž. přenesená",K238,0)</f>
        <v>0</v>
      </c>
      <c r="BI238" s="238">
        <f>IF(O238="nulová",K238,0)</f>
        <v>0</v>
      </c>
      <c r="BJ238" s="18" t="s">
        <v>83</v>
      </c>
      <c r="BK238" s="238">
        <f>ROUND(P238*H238,2)</f>
        <v>0</v>
      </c>
      <c r="BL238" s="18" t="s">
        <v>643</v>
      </c>
      <c r="BM238" s="237" t="s">
        <v>1127</v>
      </c>
    </row>
    <row r="239" s="12" customFormat="1">
      <c r="A239" s="12"/>
      <c r="B239" s="239"/>
      <c r="C239" s="240"/>
      <c r="D239" s="241" t="s">
        <v>163</v>
      </c>
      <c r="E239" s="242" t="s">
        <v>1</v>
      </c>
      <c r="F239" s="243" t="s">
        <v>1128</v>
      </c>
      <c r="G239" s="240"/>
      <c r="H239" s="244">
        <v>203.08799999999999</v>
      </c>
      <c r="I239" s="245"/>
      <c r="J239" s="245"/>
      <c r="K239" s="240"/>
      <c r="L239" s="240"/>
      <c r="M239" s="246"/>
      <c r="N239" s="247"/>
      <c r="O239" s="248"/>
      <c r="P239" s="248"/>
      <c r="Q239" s="248"/>
      <c r="R239" s="248"/>
      <c r="S239" s="248"/>
      <c r="T239" s="248"/>
      <c r="U239" s="248"/>
      <c r="V239" s="248"/>
      <c r="W239" s="248"/>
      <c r="X239" s="249"/>
      <c r="Y239" s="12"/>
      <c r="Z239" s="12"/>
      <c r="AA239" s="12"/>
      <c r="AB239" s="12"/>
      <c r="AC239" s="12"/>
      <c r="AD239" s="12"/>
      <c r="AE239" s="12"/>
      <c r="AT239" s="250" t="s">
        <v>163</v>
      </c>
      <c r="AU239" s="250" t="s">
        <v>85</v>
      </c>
      <c r="AV239" s="12" t="s">
        <v>85</v>
      </c>
      <c r="AW239" s="12" t="s">
        <v>5</v>
      </c>
      <c r="AX239" s="12" t="s">
        <v>75</v>
      </c>
      <c r="AY239" s="250" t="s">
        <v>156</v>
      </c>
    </row>
    <row r="240" s="14" customFormat="1">
      <c r="A240" s="14"/>
      <c r="B240" s="278"/>
      <c r="C240" s="279"/>
      <c r="D240" s="241" t="s">
        <v>163</v>
      </c>
      <c r="E240" s="280" t="s">
        <v>1</v>
      </c>
      <c r="F240" s="281" t="s">
        <v>741</v>
      </c>
      <c r="G240" s="279"/>
      <c r="H240" s="282">
        <v>203.08799999999999</v>
      </c>
      <c r="I240" s="283"/>
      <c r="J240" s="283"/>
      <c r="K240" s="279"/>
      <c r="L240" s="279"/>
      <c r="M240" s="284"/>
      <c r="N240" s="285"/>
      <c r="O240" s="286"/>
      <c r="P240" s="286"/>
      <c r="Q240" s="286"/>
      <c r="R240" s="286"/>
      <c r="S240" s="286"/>
      <c r="T240" s="286"/>
      <c r="U240" s="286"/>
      <c r="V240" s="286"/>
      <c r="W240" s="286"/>
      <c r="X240" s="287"/>
      <c r="Y240" s="14"/>
      <c r="Z240" s="14"/>
      <c r="AA240" s="14"/>
      <c r="AB240" s="14"/>
      <c r="AC240" s="14"/>
      <c r="AD240" s="14"/>
      <c r="AE240" s="14"/>
      <c r="AT240" s="288" t="s">
        <v>163</v>
      </c>
      <c r="AU240" s="288" t="s">
        <v>85</v>
      </c>
      <c r="AV240" s="14" t="s">
        <v>173</v>
      </c>
      <c r="AW240" s="14" t="s">
        <v>5</v>
      </c>
      <c r="AX240" s="14" t="s">
        <v>75</v>
      </c>
      <c r="AY240" s="288" t="s">
        <v>156</v>
      </c>
    </row>
    <row r="241" s="12" customFormat="1">
      <c r="A241" s="12"/>
      <c r="B241" s="239"/>
      <c r="C241" s="240"/>
      <c r="D241" s="241" t="s">
        <v>163</v>
      </c>
      <c r="E241" s="242" t="s">
        <v>1</v>
      </c>
      <c r="F241" s="243" t="s">
        <v>1129</v>
      </c>
      <c r="G241" s="240"/>
      <c r="H241" s="244">
        <v>247.97</v>
      </c>
      <c r="I241" s="245"/>
      <c r="J241" s="245"/>
      <c r="K241" s="240"/>
      <c r="L241" s="240"/>
      <c r="M241" s="246"/>
      <c r="N241" s="247"/>
      <c r="O241" s="248"/>
      <c r="P241" s="248"/>
      <c r="Q241" s="248"/>
      <c r="R241" s="248"/>
      <c r="S241" s="248"/>
      <c r="T241" s="248"/>
      <c r="U241" s="248"/>
      <c r="V241" s="248"/>
      <c r="W241" s="248"/>
      <c r="X241" s="249"/>
      <c r="Y241" s="12"/>
      <c r="Z241" s="12"/>
      <c r="AA241" s="12"/>
      <c r="AB241" s="12"/>
      <c r="AC241" s="12"/>
      <c r="AD241" s="12"/>
      <c r="AE241" s="12"/>
      <c r="AT241" s="250" t="s">
        <v>163</v>
      </c>
      <c r="AU241" s="250" t="s">
        <v>85</v>
      </c>
      <c r="AV241" s="12" t="s">
        <v>85</v>
      </c>
      <c r="AW241" s="12" t="s">
        <v>5</v>
      </c>
      <c r="AX241" s="12" t="s">
        <v>75</v>
      </c>
      <c r="AY241" s="250" t="s">
        <v>156</v>
      </c>
    </row>
    <row r="242" s="14" customFormat="1">
      <c r="A242" s="14"/>
      <c r="B242" s="278"/>
      <c r="C242" s="279"/>
      <c r="D242" s="241" t="s">
        <v>163</v>
      </c>
      <c r="E242" s="280" t="s">
        <v>1</v>
      </c>
      <c r="F242" s="281" t="s">
        <v>741</v>
      </c>
      <c r="G242" s="279"/>
      <c r="H242" s="282">
        <v>247.97</v>
      </c>
      <c r="I242" s="283"/>
      <c r="J242" s="283"/>
      <c r="K242" s="279"/>
      <c r="L242" s="279"/>
      <c r="M242" s="284"/>
      <c r="N242" s="285"/>
      <c r="O242" s="286"/>
      <c r="P242" s="286"/>
      <c r="Q242" s="286"/>
      <c r="R242" s="286"/>
      <c r="S242" s="286"/>
      <c r="T242" s="286"/>
      <c r="U242" s="286"/>
      <c r="V242" s="286"/>
      <c r="W242" s="286"/>
      <c r="X242" s="287"/>
      <c r="Y242" s="14"/>
      <c r="Z242" s="14"/>
      <c r="AA242" s="14"/>
      <c r="AB242" s="14"/>
      <c r="AC242" s="14"/>
      <c r="AD242" s="14"/>
      <c r="AE242" s="14"/>
      <c r="AT242" s="288" t="s">
        <v>163</v>
      </c>
      <c r="AU242" s="288" t="s">
        <v>85</v>
      </c>
      <c r="AV242" s="14" t="s">
        <v>173</v>
      </c>
      <c r="AW242" s="14" t="s">
        <v>5</v>
      </c>
      <c r="AX242" s="14" t="s">
        <v>83</v>
      </c>
      <c r="AY242" s="288" t="s">
        <v>156</v>
      </c>
    </row>
    <row r="243" s="2" customFormat="1" ht="24.15" customHeight="1">
      <c r="A243" s="39"/>
      <c r="B243" s="40"/>
      <c r="C243" s="225" t="s">
        <v>386</v>
      </c>
      <c r="D243" s="225" t="s">
        <v>157</v>
      </c>
      <c r="E243" s="226" t="s">
        <v>1044</v>
      </c>
      <c r="F243" s="227" t="s">
        <v>1045</v>
      </c>
      <c r="G243" s="228" t="s">
        <v>274</v>
      </c>
      <c r="H243" s="229">
        <v>1.395</v>
      </c>
      <c r="I243" s="230"/>
      <c r="J243" s="230"/>
      <c r="K243" s="231">
        <f>ROUND(P243*H243,2)</f>
        <v>0</v>
      </c>
      <c r="L243" s="227" t="s">
        <v>198</v>
      </c>
      <c r="M243" s="45"/>
      <c r="N243" s="251" t="s">
        <v>1</v>
      </c>
      <c r="O243" s="252" t="s">
        <v>38</v>
      </c>
      <c r="P243" s="253">
        <f>I243+J243</f>
        <v>0</v>
      </c>
      <c r="Q243" s="253">
        <f>ROUND(I243*H243,2)</f>
        <v>0</v>
      </c>
      <c r="R243" s="253">
        <f>ROUND(J243*H243,2)</f>
        <v>0</v>
      </c>
      <c r="S243" s="254"/>
      <c r="T243" s="255">
        <f>S243*H243</f>
        <v>0</v>
      </c>
      <c r="U243" s="255">
        <v>0</v>
      </c>
      <c r="V243" s="255">
        <f>U243*H243</f>
        <v>0</v>
      </c>
      <c r="W243" s="255">
        <v>0</v>
      </c>
      <c r="X243" s="256">
        <f>W243*H243</f>
        <v>0</v>
      </c>
      <c r="Y243" s="39"/>
      <c r="Z243" s="39"/>
      <c r="AA243" s="39"/>
      <c r="AB243" s="39"/>
      <c r="AC243" s="39"/>
      <c r="AD243" s="39"/>
      <c r="AE243" s="39"/>
      <c r="AR243" s="237" t="s">
        <v>643</v>
      </c>
      <c r="AT243" s="237" t="s">
        <v>157</v>
      </c>
      <c r="AU243" s="237" t="s">
        <v>85</v>
      </c>
      <c r="AY243" s="18" t="s">
        <v>156</v>
      </c>
      <c r="BE243" s="238">
        <f>IF(O243="základní",K243,0)</f>
        <v>0</v>
      </c>
      <c r="BF243" s="238">
        <f>IF(O243="snížená",K243,0)</f>
        <v>0</v>
      </c>
      <c r="BG243" s="238">
        <f>IF(O243="zákl. přenesená",K243,0)</f>
        <v>0</v>
      </c>
      <c r="BH243" s="238">
        <f>IF(O243="sníž. přenesená",K243,0)</f>
        <v>0</v>
      </c>
      <c r="BI243" s="238">
        <f>IF(O243="nulová",K243,0)</f>
        <v>0</v>
      </c>
      <c r="BJ243" s="18" t="s">
        <v>83</v>
      </c>
      <c r="BK243" s="238">
        <f>ROUND(P243*H243,2)</f>
        <v>0</v>
      </c>
      <c r="BL243" s="18" t="s">
        <v>643</v>
      </c>
      <c r="BM243" s="237" t="s">
        <v>1130</v>
      </c>
    </row>
    <row r="244" s="2" customFormat="1" ht="6.96" customHeight="1">
      <c r="A244" s="39"/>
      <c r="B244" s="67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45"/>
      <c r="N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</row>
  </sheetData>
  <sheetProtection sheet="1" autoFilter="0" formatColumns="0" formatRows="0" objects="1" scenarios="1" spinCount="100000" saltValue="a+oa0Folqw31J9qOW7XyX0r1uys1rpJbNC2R9kTNEuzTLVi409QvVVWZzzlNPDaRHx48ZRloTZy815nCDilHbA==" hashValue="bMKW34UUxgk1e74QAJ0yMRDuD712uZ7SXoGoyRSrbmmvm9P/qdhOpgNttk9d98ggsykzwDMvNl0LIydBfykmVA==" algorithmName="SHA-512" password="CC35"/>
  <autoFilter ref="C124:L243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103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21"/>
      <c r="AT3" s="18" t="s">
        <v>85</v>
      </c>
    </row>
    <row r="4" s="1" customFormat="1" ht="24.96" customHeight="1">
      <c r="B4" s="21"/>
      <c r="D4" s="152" t="s">
        <v>124</v>
      </c>
      <c r="M4" s="21"/>
      <c r="N4" s="153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4" t="s">
        <v>17</v>
      </c>
      <c r="M6" s="21"/>
    </row>
    <row r="7" s="1" customFormat="1" ht="26.25" customHeight="1">
      <c r="B7" s="21"/>
      <c r="E7" s="155" t="str">
        <f>'Rekapitulace stavby'!K6</f>
        <v>NPK a.s., Pardubická nemocnice, rozšíření parkovací kapacity Kyjevská, Pardubice</v>
      </c>
      <c r="F7" s="154"/>
      <c r="G7" s="154"/>
      <c r="H7" s="154"/>
      <c r="M7" s="21"/>
    </row>
    <row r="8" s="2" customFormat="1" ht="12" customHeight="1">
      <c r="A8" s="39"/>
      <c r="B8" s="45"/>
      <c r="C8" s="39"/>
      <c r="D8" s="154" t="s">
        <v>125</v>
      </c>
      <c r="E8" s="39"/>
      <c r="F8" s="39"/>
      <c r="G8" s="39"/>
      <c r="H8" s="39"/>
      <c r="I8" s="39"/>
      <c r="J8" s="39"/>
      <c r="K8" s="39"/>
      <c r="L8" s="39"/>
      <c r="M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6" t="s">
        <v>1131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4" t="s">
        <v>19</v>
      </c>
      <c r="E11" s="39"/>
      <c r="F11" s="145" t="s">
        <v>1</v>
      </c>
      <c r="G11" s="39"/>
      <c r="H11" s="39"/>
      <c r="I11" s="154" t="s">
        <v>20</v>
      </c>
      <c r="J11" s="145" t="s">
        <v>1</v>
      </c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4" t="s">
        <v>21</v>
      </c>
      <c r="E12" s="39"/>
      <c r="F12" s="145" t="s">
        <v>22</v>
      </c>
      <c r="G12" s="39"/>
      <c r="H12" s="39"/>
      <c r="I12" s="154" t="s">
        <v>23</v>
      </c>
      <c r="J12" s="157" t="str">
        <f>'Rekapitulace stavby'!AN8</f>
        <v>30. 1. 2025</v>
      </c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4" t="s">
        <v>25</v>
      </c>
      <c r="E14" s="39"/>
      <c r="F14" s="39"/>
      <c r="G14" s="39"/>
      <c r="H14" s="39"/>
      <c r="I14" s="154" t="s">
        <v>26</v>
      </c>
      <c r="J14" s="145" t="s">
        <v>1</v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22</v>
      </c>
      <c r="F15" s="39"/>
      <c r="G15" s="39"/>
      <c r="H15" s="39"/>
      <c r="I15" s="154" t="s">
        <v>27</v>
      </c>
      <c r="J15" s="145" t="s">
        <v>1</v>
      </c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4" t="s">
        <v>28</v>
      </c>
      <c r="E17" s="39"/>
      <c r="F17" s="39"/>
      <c r="G17" s="39"/>
      <c r="H17" s="39"/>
      <c r="I17" s="154" t="s">
        <v>26</v>
      </c>
      <c r="J17" s="34" t="str">
        <f>'Rekapitulace stavby'!AN13</f>
        <v>Vyplň údaj</v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54" t="s">
        <v>27</v>
      </c>
      <c r="J18" s="34" t="str">
        <f>'Rekapitulace stavby'!AN14</f>
        <v>Vyplň údaj</v>
      </c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4" t="s">
        <v>30</v>
      </c>
      <c r="E20" s="39"/>
      <c r="F20" s="39"/>
      <c r="G20" s="39"/>
      <c r="H20" s="39"/>
      <c r="I20" s="154" t="s">
        <v>26</v>
      </c>
      <c r="J20" s="145" t="s">
        <v>1</v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22</v>
      </c>
      <c r="F21" s="39"/>
      <c r="G21" s="39"/>
      <c r="H21" s="39"/>
      <c r="I21" s="154" t="s">
        <v>27</v>
      </c>
      <c r="J21" s="145" t="s">
        <v>1</v>
      </c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4" t="s">
        <v>31</v>
      </c>
      <c r="E23" s="39"/>
      <c r="F23" s="39"/>
      <c r="G23" s="39"/>
      <c r="H23" s="39"/>
      <c r="I23" s="154" t="s">
        <v>26</v>
      </c>
      <c r="J23" s="145" t="s">
        <v>1</v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22</v>
      </c>
      <c r="F24" s="39"/>
      <c r="G24" s="39"/>
      <c r="H24" s="39"/>
      <c r="I24" s="154" t="s">
        <v>27</v>
      </c>
      <c r="J24" s="145" t="s">
        <v>1</v>
      </c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4" t="s">
        <v>32</v>
      </c>
      <c r="E26" s="39"/>
      <c r="F26" s="39"/>
      <c r="G26" s="39"/>
      <c r="H26" s="39"/>
      <c r="I26" s="39"/>
      <c r="J26" s="39"/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8"/>
      <c r="B27" s="159"/>
      <c r="C27" s="158"/>
      <c r="D27" s="158"/>
      <c r="E27" s="160" t="s">
        <v>1</v>
      </c>
      <c r="F27" s="160"/>
      <c r="G27" s="160"/>
      <c r="H27" s="160"/>
      <c r="I27" s="158"/>
      <c r="J27" s="158"/>
      <c r="K27" s="158"/>
      <c r="L27" s="158"/>
      <c r="M27" s="161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2"/>
      <c r="E29" s="162"/>
      <c r="F29" s="162"/>
      <c r="G29" s="162"/>
      <c r="H29" s="162"/>
      <c r="I29" s="162"/>
      <c r="J29" s="162"/>
      <c r="K29" s="162"/>
      <c r="L29" s="162"/>
      <c r="M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>
      <c r="A30" s="39"/>
      <c r="B30" s="45"/>
      <c r="C30" s="39"/>
      <c r="D30" s="39"/>
      <c r="E30" s="154" t="s">
        <v>127</v>
      </c>
      <c r="F30" s="39"/>
      <c r="G30" s="39"/>
      <c r="H30" s="39"/>
      <c r="I30" s="39"/>
      <c r="J30" s="39"/>
      <c r="K30" s="163">
        <f>I96</f>
        <v>0</v>
      </c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>
      <c r="A31" s="39"/>
      <c r="B31" s="45"/>
      <c r="C31" s="39"/>
      <c r="D31" s="39"/>
      <c r="E31" s="154" t="s">
        <v>128</v>
      </c>
      <c r="F31" s="39"/>
      <c r="G31" s="39"/>
      <c r="H31" s="39"/>
      <c r="I31" s="39"/>
      <c r="J31" s="39"/>
      <c r="K31" s="163">
        <f>J96</f>
        <v>0</v>
      </c>
      <c r="L31" s="39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4" t="s">
        <v>33</v>
      </c>
      <c r="E32" s="39"/>
      <c r="F32" s="39"/>
      <c r="G32" s="39"/>
      <c r="H32" s="39"/>
      <c r="I32" s="39"/>
      <c r="J32" s="39"/>
      <c r="K32" s="165">
        <f>ROUND(K125, 2)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2"/>
      <c r="E33" s="162"/>
      <c r="F33" s="162"/>
      <c r="G33" s="162"/>
      <c r="H33" s="162"/>
      <c r="I33" s="162"/>
      <c r="J33" s="162"/>
      <c r="K33" s="162"/>
      <c r="L33" s="162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6" t="s">
        <v>35</v>
      </c>
      <c r="G34" s="39"/>
      <c r="H34" s="39"/>
      <c r="I34" s="166" t="s">
        <v>34</v>
      </c>
      <c r="J34" s="39"/>
      <c r="K34" s="166" t="s">
        <v>36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7" t="s">
        <v>37</v>
      </c>
      <c r="E35" s="154" t="s">
        <v>38</v>
      </c>
      <c r="F35" s="163">
        <f>ROUND((SUM(BE125:BE257)),  2)</f>
        <v>0</v>
      </c>
      <c r="G35" s="39"/>
      <c r="H35" s="39"/>
      <c r="I35" s="168">
        <v>0.20999999999999999</v>
      </c>
      <c r="J35" s="39"/>
      <c r="K35" s="163">
        <f>ROUND(((SUM(BE125:BE257))*I35),  2)</f>
        <v>0</v>
      </c>
      <c r="L35" s="39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4" t="s">
        <v>39</v>
      </c>
      <c r="F36" s="163">
        <f>ROUND((SUM(BF125:BF257)),  2)</f>
        <v>0</v>
      </c>
      <c r="G36" s="39"/>
      <c r="H36" s="39"/>
      <c r="I36" s="168">
        <v>0.12</v>
      </c>
      <c r="J36" s="39"/>
      <c r="K36" s="163">
        <f>ROUND(((SUM(BF125:BF257))*I36),  2)</f>
        <v>0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4" t="s">
        <v>40</v>
      </c>
      <c r="F37" s="163">
        <f>ROUND((SUM(BG125:BG257)),  2)</f>
        <v>0</v>
      </c>
      <c r="G37" s="39"/>
      <c r="H37" s="39"/>
      <c r="I37" s="168">
        <v>0.20999999999999999</v>
      </c>
      <c r="J37" s="39"/>
      <c r="K37" s="163">
        <f>0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4" t="s">
        <v>41</v>
      </c>
      <c r="F38" s="163">
        <f>ROUND((SUM(BH125:BH257)),  2)</f>
        <v>0</v>
      </c>
      <c r="G38" s="39"/>
      <c r="H38" s="39"/>
      <c r="I38" s="168">
        <v>0.12</v>
      </c>
      <c r="J38" s="39"/>
      <c r="K38" s="163">
        <f>0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4" t="s">
        <v>42</v>
      </c>
      <c r="F39" s="163">
        <f>ROUND((SUM(BI125:BI257)),  2)</f>
        <v>0</v>
      </c>
      <c r="G39" s="39"/>
      <c r="H39" s="39"/>
      <c r="I39" s="168">
        <v>0</v>
      </c>
      <c r="J39" s="39"/>
      <c r="K39" s="163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9"/>
      <c r="D41" s="170" t="s">
        <v>43</v>
      </c>
      <c r="E41" s="171"/>
      <c r="F41" s="171"/>
      <c r="G41" s="172" t="s">
        <v>44</v>
      </c>
      <c r="H41" s="173" t="s">
        <v>45</v>
      </c>
      <c r="I41" s="171"/>
      <c r="J41" s="171"/>
      <c r="K41" s="174">
        <f>SUM(K32:K39)</f>
        <v>0</v>
      </c>
      <c r="L41" s="175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M43" s="21"/>
    </row>
    <row r="44" s="1" customFormat="1" ht="14.4" customHeight="1">
      <c r="B44" s="21"/>
      <c r="M44" s="21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6" t="s">
        <v>46</v>
      </c>
      <c r="E50" s="177"/>
      <c r="F50" s="177"/>
      <c r="G50" s="176" t="s">
        <v>47</v>
      </c>
      <c r="H50" s="177"/>
      <c r="I50" s="177"/>
      <c r="J50" s="177"/>
      <c r="K50" s="177"/>
      <c r="L50" s="177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8" t="s">
        <v>48</v>
      </c>
      <c r="E61" s="179"/>
      <c r="F61" s="180" t="s">
        <v>49</v>
      </c>
      <c r="G61" s="178" t="s">
        <v>48</v>
      </c>
      <c r="H61" s="179"/>
      <c r="I61" s="179"/>
      <c r="J61" s="181" t="s">
        <v>49</v>
      </c>
      <c r="K61" s="179"/>
      <c r="L61" s="179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6" t="s">
        <v>50</v>
      </c>
      <c r="E65" s="182"/>
      <c r="F65" s="182"/>
      <c r="G65" s="176" t="s">
        <v>51</v>
      </c>
      <c r="H65" s="182"/>
      <c r="I65" s="182"/>
      <c r="J65" s="182"/>
      <c r="K65" s="182"/>
      <c r="L65" s="182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8" t="s">
        <v>48</v>
      </c>
      <c r="E76" s="179"/>
      <c r="F76" s="180" t="s">
        <v>49</v>
      </c>
      <c r="G76" s="178" t="s">
        <v>48</v>
      </c>
      <c r="H76" s="179"/>
      <c r="I76" s="179"/>
      <c r="J76" s="181" t="s">
        <v>49</v>
      </c>
      <c r="K76" s="179"/>
      <c r="L76" s="179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129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7" t="str">
        <f>E7</f>
        <v>NPK a.s., Pardubická nemocnice, rozšíření parkovací kapacity Kyjevská, Pardubice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125</v>
      </c>
      <c r="D86" s="41"/>
      <c r="E86" s="41"/>
      <c r="F86" s="41"/>
      <c r="G86" s="41"/>
      <c r="H86" s="41"/>
      <c r="I86" s="41"/>
      <c r="J86" s="41"/>
      <c r="K86" s="41"/>
      <c r="L86" s="41"/>
      <c r="M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204 - Opěrná zeď u prá...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 xml:space="preserve"> </v>
      </c>
      <c r="G89" s="41"/>
      <c r="H89" s="41"/>
      <c r="I89" s="33" t="s">
        <v>23</v>
      </c>
      <c r="J89" s="80" t="str">
        <f>IF(J12="","",J12)</f>
        <v>30. 1. 2025</v>
      </c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8" t="s">
        <v>130</v>
      </c>
      <c r="D94" s="189"/>
      <c r="E94" s="189"/>
      <c r="F94" s="189"/>
      <c r="G94" s="189"/>
      <c r="H94" s="189"/>
      <c r="I94" s="190" t="s">
        <v>131</v>
      </c>
      <c r="J94" s="190" t="s">
        <v>132</v>
      </c>
      <c r="K94" s="190" t="s">
        <v>133</v>
      </c>
      <c r="L94" s="189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91" t="s">
        <v>134</v>
      </c>
      <c r="D96" s="41"/>
      <c r="E96" s="41"/>
      <c r="F96" s="41"/>
      <c r="G96" s="41"/>
      <c r="H96" s="41"/>
      <c r="I96" s="111">
        <f>Q125</f>
        <v>0</v>
      </c>
      <c r="J96" s="111">
        <f>R125</f>
        <v>0</v>
      </c>
      <c r="K96" s="111">
        <f>K125</f>
        <v>0</v>
      </c>
      <c r="L96" s="41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135</v>
      </c>
    </row>
    <row r="97" s="9" customFormat="1" ht="24.96" customHeight="1">
      <c r="A97" s="9"/>
      <c r="B97" s="192"/>
      <c r="C97" s="193"/>
      <c r="D97" s="194" t="s">
        <v>183</v>
      </c>
      <c r="E97" s="195"/>
      <c r="F97" s="195"/>
      <c r="G97" s="195"/>
      <c r="H97" s="195"/>
      <c r="I97" s="196">
        <f>Q126</f>
        <v>0</v>
      </c>
      <c r="J97" s="196">
        <f>R126</f>
        <v>0</v>
      </c>
      <c r="K97" s="196">
        <f>K126</f>
        <v>0</v>
      </c>
      <c r="L97" s="193"/>
      <c r="M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57"/>
      <c r="C98" s="137"/>
      <c r="D98" s="258" t="s">
        <v>184</v>
      </c>
      <c r="E98" s="259"/>
      <c r="F98" s="259"/>
      <c r="G98" s="259"/>
      <c r="H98" s="259"/>
      <c r="I98" s="260">
        <f>Q127</f>
        <v>0</v>
      </c>
      <c r="J98" s="260">
        <f>R127</f>
        <v>0</v>
      </c>
      <c r="K98" s="260">
        <f>K127</f>
        <v>0</v>
      </c>
      <c r="L98" s="137"/>
      <c r="M98" s="261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13" customFormat="1" ht="19.92" customHeight="1">
      <c r="A99" s="13"/>
      <c r="B99" s="257"/>
      <c r="C99" s="137"/>
      <c r="D99" s="258" t="s">
        <v>185</v>
      </c>
      <c r="E99" s="259"/>
      <c r="F99" s="259"/>
      <c r="G99" s="259"/>
      <c r="H99" s="259"/>
      <c r="I99" s="260">
        <f>Q153</f>
        <v>0</v>
      </c>
      <c r="J99" s="260">
        <f>R153</f>
        <v>0</v>
      </c>
      <c r="K99" s="260">
        <f>K153</f>
        <v>0</v>
      </c>
      <c r="L99" s="137"/>
      <c r="M99" s="261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="13" customFormat="1" ht="19.92" customHeight="1">
      <c r="A100" s="13"/>
      <c r="B100" s="257"/>
      <c r="C100" s="137"/>
      <c r="D100" s="258" t="s">
        <v>186</v>
      </c>
      <c r="E100" s="259"/>
      <c r="F100" s="259"/>
      <c r="G100" s="259"/>
      <c r="H100" s="259"/>
      <c r="I100" s="260">
        <f>Q178</f>
        <v>0</v>
      </c>
      <c r="J100" s="260">
        <f>R178</f>
        <v>0</v>
      </c>
      <c r="K100" s="260">
        <f>K178</f>
        <v>0</v>
      </c>
      <c r="L100" s="137"/>
      <c r="M100" s="261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13" customFormat="1" ht="19.92" customHeight="1">
      <c r="A101" s="13"/>
      <c r="B101" s="257"/>
      <c r="C101" s="137"/>
      <c r="D101" s="258" t="s">
        <v>734</v>
      </c>
      <c r="E101" s="259"/>
      <c r="F101" s="259"/>
      <c r="G101" s="259"/>
      <c r="H101" s="259"/>
      <c r="I101" s="260">
        <f>Q195</f>
        <v>0</v>
      </c>
      <c r="J101" s="260">
        <f>R195</f>
        <v>0</v>
      </c>
      <c r="K101" s="260">
        <f>K195</f>
        <v>0</v>
      </c>
      <c r="L101" s="137"/>
      <c r="M101" s="261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="13" customFormat="1" ht="19.92" customHeight="1">
      <c r="A102" s="13"/>
      <c r="B102" s="257"/>
      <c r="C102" s="137"/>
      <c r="D102" s="258" t="s">
        <v>189</v>
      </c>
      <c r="E102" s="259"/>
      <c r="F102" s="259"/>
      <c r="G102" s="259"/>
      <c r="H102" s="259"/>
      <c r="I102" s="260">
        <f>Q199</f>
        <v>0</v>
      </c>
      <c r="J102" s="260">
        <f>R199</f>
        <v>0</v>
      </c>
      <c r="K102" s="260">
        <f>K199</f>
        <v>0</v>
      </c>
      <c r="L102" s="137"/>
      <c r="M102" s="261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13" customFormat="1" ht="19.92" customHeight="1">
      <c r="A103" s="13"/>
      <c r="B103" s="257"/>
      <c r="C103" s="137"/>
      <c r="D103" s="258" t="s">
        <v>191</v>
      </c>
      <c r="E103" s="259"/>
      <c r="F103" s="259"/>
      <c r="G103" s="259"/>
      <c r="H103" s="259"/>
      <c r="I103" s="260">
        <f>Q223</f>
        <v>0</v>
      </c>
      <c r="J103" s="260">
        <f>R223</f>
        <v>0</v>
      </c>
      <c r="K103" s="260">
        <f>K223</f>
        <v>0</v>
      </c>
      <c r="L103" s="137"/>
      <c r="M103" s="261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="9" customFormat="1" ht="24.96" customHeight="1">
      <c r="A104" s="9"/>
      <c r="B104" s="192"/>
      <c r="C104" s="193"/>
      <c r="D104" s="194" t="s">
        <v>735</v>
      </c>
      <c r="E104" s="195"/>
      <c r="F104" s="195"/>
      <c r="G104" s="195"/>
      <c r="H104" s="195"/>
      <c r="I104" s="196">
        <f>Q225</f>
        <v>0</v>
      </c>
      <c r="J104" s="196">
        <f>R225</f>
        <v>0</v>
      </c>
      <c r="K104" s="196">
        <f>K225</f>
        <v>0</v>
      </c>
      <c r="L104" s="193"/>
      <c r="M104" s="19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3" customFormat="1" ht="19.92" customHeight="1">
      <c r="A105" s="13"/>
      <c r="B105" s="257"/>
      <c r="C105" s="137"/>
      <c r="D105" s="258" t="s">
        <v>736</v>
      </c>
      <c r="E105" s="259"/>
      <c r="F105" s="259"/>
      <c r="G105" s="259"/>
      <c r="H105" s="259"/>
      <c r="I105" s="260">
        <f>Q226</f>
        <v>0</v>
      </c>
      <c r="J105" s="260">
        <f>R226</f>
        <v>0</v>
      </c>
      <c r="K105" s="260">
        <f>K226</f>
        <v>0</v>
      </c>
      <c r="L105" s="137"/>
      <c r="M105" s="261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137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17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6.25" customHeight="1">
      <c r="A115" s="39"/>
      <c r="B115" s="40"/>
      <c r="C115" s="41"/>
      <c r="D115" s="41"/>
      <c r="E115" s="187" t="str">
        <f>E7</f>
        <v>NPK a.s., Pardubická nemocnice, rozšíření parkovací kapacity Kyjevská, Pardubice</v>
      </c>
      <c r="F115" s="33"/>
      <c r="G115" s="33"/>
      <c r="H115" s="33"/>
      <c r="I115" s="41"/>
      <c r="J115" s="41"/>
      <c r="K115" s="41"/>
      <c r="L115" s="41"/>
      <c r="M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125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E9</f>
        <v>SO 204 - Opěrná zeď u prá...</v>
      </c>
      <c r="F117" s="41"/>
      <c r="G117" s="41"/>
      <c r="H117" s="41"/>
      <c r="I117" s="41"/>
      <c r="J117" s="41"/>
      <c r="K117" s="41"/>
      <c r="L117" s="41"/>
      <c r="M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21</v>
      </c>
      <c r="D119" s="41"/>
      <c r="E119" s="41"/>
      <c r="F119" s="28" t="str">
        <f>F12</f>
        <v xml:space="preserve"> </v>
      </c>
      <c r="G119" s="41"/>
      <c r="H119" s="41"/>
      <c r="I119" s="33" t="s">
        <v>23</v>
      </c>
      <c r="J119" s="80" t="str">
        <f>IF(J12="","",J12)</f>
        <v>30. 1. 2025</v>
      </c>
      <c r="K119" s="41"/>
      <c r="L119" s="41"/>
      <c r="M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25</v>
      </c>
      <c r="D121" s="41"/>
      <c r="E121" s="41"/>
      <c r="F121" s="28" t="str">
        <f>E15</f>
        <v xml:space="preserve"> </v>
      </c>
      <c r="G121" s="41"/>
      <c r="H121" s="41"/>
      <c r="I121" s="33" t="s">
        <v>30</v>
      </c>
      <c r="J121" s="37" t="str">
        <f>E21</f>
        <v xml:space="preserve"> </v>
      </c>
      <c r="K121" s="41"/>
      <c r="L121" s="41"/>
      <c r="M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28</v>
      </c>
      <c r="D122" s="41"/>
      <c r="E122" s="41"/>
      <c r="F122" s="28" t="str">
        <f>IF(E18="","",E18)</f>
        <v>Vyplň údaj</v>
      </c>
      <c r="G122" s="41"/>
      <c r="H122" s="41"/>
      <c r="I122" s="33" t="s">
        <v>31</v>
      </c>
      <c r="J122" s="37" t="str">
        <f>E24</f>
        <v xml:space="preserve"> </v>
      </c>
      <c r="K122" s="41"/>
      <c r="L122" s="41"/>
      <c r="M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0" customFormat="1" ht="29.28" customHeight="1">
      <c r="A124" s="198"/>
      <c r="B124" s="199"/>
      <c r="C124" s="200" t="s">
        <v>138</v>
      </c>
      <c r="D124" s="201" t="s">
        <v>58</v>
      </c>
      <c r="E124" s="201" t="s">
        <v>54</v>
      </c>
      <c r="F124" s="201" t="s">
        <v>55</v>
      </c>
      <c r="G124" s="201" t="s">
        <v>139</v>
      </c>
      <c r="H124" s="201" t="s">
        <v>140</v>
      </c>
      <c r="I124" s="201" t="s">
        <v>141</v>
      </c>
      <c r="J124" s="201" t="s">
        <v>142</v>
      </c>
      <c r="K124" s="201" t="s">
        <v>133</v>
      </c>
      <c r="L124" s="202" t="s">
        <v>143</v>
      </c>
      <c r="M124" s="203"/>
      <c r="N124" s="101" t="s">
        <v>1</v>
      </c>
      <c r="O124" s="102" t="s">
        <v>37</v>
      </c>
      <c r="P124" s="102" t="s">
        <v>144</v>
      </c>
      <c r="Q124" s="102" t="s">
        <v>145</v>
      </c>
      <c r="R124" s="102" t="s">
        <v>146</v>
      </c>
      <c r="S124" s="102" t="s">
        <v>147</v>
      </c>
      <c r="T124" s="102" t="s">
        <v>148</v>
      </c>
      <c r="U124" s="102" t="s">
        <v>149</v>
      </c>
      <c r="V124" s="102" t="s">
        <v>150</v>
      </c>
      <c r="W124" s="102" t="s">
        <v>151</v>
      </c>
      <c r="X124" s="103" t="s">
        <v>152</v>
      </c>
      <c r="Y124" s="198"/>
      <c r="Z124" s="198"/>
      <c r="AA124" s="198"/>
      <c r="AB124" s="198"/>
      <c r="AC124" s="198"/>
      <c r="AD124" s="198"/>
      <c r="AE124" s="198"/>
    </row>
    <row r="125" s="2" customFormat="1" ht="22.8" customHeight="1">
      <c r="A125" s="39"/>
      <c r="B125" s="40"/>
      <c r="C125" s="108" t="s">
        <v>153</v>
      </c>
      <c r="D125" s="41"/>
      <c r="E125" s="41"/>
      <c r="F125" s="41"/>
      <c r="G125" s="41"/>
      <c r="H125" s="41"/>
      <c r="I125" s="41"/>
      <c r="J125" s="41"/>
      <c r="K125" s="204">
        <f>BK125</f>
        <v>0</v>
      </c>
      <c r="L125" s="41"/>
      <c r="M125" s="45"/>
      <c r="N125" s="104"/>
      <c r="O125" s="205"/>
      <c r="P125" s="105"/>
      <c r="Q125" s="206">
        <f>Q126+Q225</f>
        <v>0</v>
      </c>
      <c r="R125" s="206">
        <f>R126+R225</f>
        <v>0</v>
      </c>
      <c r="S125" s="105"/>
      <c r="T125" s="207">
        <f>T126+T225</f>
        <v>0</v>
      </c>
      <c r="U125" s="105"/>
      <c r="V125" s="207">
        <f>V126+V225</f>
        <v>0</v>
      </c>
      <c r="W125" s="105"/>
      <c r="X125" s="208">
        <f>X126+X225</f>
        <v>0</v>
      </c>
      <c r="Y125" s="39"/>
      <c r="Z125" s="39"/>
      <c r="AA125" s="39"/>
      <c r="AB125" s="39"/>
      <c r="AC125" s="39"/>
      <c r="AD125" s="39"/>
      <c r="AE125" s="39"/>
      <c r="AT125" s="18" t="s">
        <v>74</v>
      </c>
      <c r="AU125" s="18" t="s">
        <v>135</v>
      </c>
      <c r="BK125" s="209">
        <f>BK126+BK225</f>
        <v>0</v>
      </c>
    </row>
    <row r="126" s="11" customFormat="1" ht="25.92" customHeight="1">
      <c r="A126" s="11"/>
      <c r="B126" s="210"/>
      <c r="C126" s="211"/>
      <c r="D126" s="212" t="s">
        <v>74</v>
      </c>
      <c r="E126" s="213" t="s">
        <v>192</v>
      </c>
      <c r="F126" s="213" t="s">
        <v>193</v>
      </c>
      <c r="G126" s="211"/>
      <c r="H126" s="211"/>
      <c r="I126" s="214"/>
      <c r="J126" s="214"/>
      <c r="K126" s="215">
        <f>BK126</f>
        <v>0</v>
      </c>
      <c r="L126" s="211"/>
      <c r="M126" s="216"/>
      <c r="N126" s="217"/>
      <c r="O126" s="218"/>
      <c r="P126" s="218"/>
      <c r="Q126" s="219">
        <f>Q127+Q153+Q178+Q195+Q199+Q223</f>
        <v>0</v>
      </c>
      <c r="R126" s="219">
        <f>R127+R153+R178+R195+R199+R223</f>
        <v>0</v>
      </c>
      <c r="S126" s="218"/>
      <c r="T126" s="220">
        <f>T127+T153+T178+T195+T199+T223</f>
        <v>0</v>
      </c>
      <c r="U126" s="218"/>
      <c r="V126" s="220">
        <f>V127+V153+V178+V195+V199+V223</f>
        <v>0</v>
      </c>
      <c r="W126" s="218"/>
      <c r="X126" s="221">
        <f>X127+X153+X178+X195+X199+X223</f>
        <v>0</v>
      </c>
      <c r="Y126" s="11"/>
      <c r="Z126" s="11"/>
      <c r="AA126" s="11"/>
      <c r="AB126" s="11"/>
      <c r="AC126" s="11"/>
      <c r="AD126" s="11"/>
      <c r="AE126" s="11"/>
      <c r="AR126" s="222" t="s">
        <v>83</v>
      </c>
      <c r="AT126" s="223" t="s">
        <v>74</v>
      </c>
      <c r="AU126" s="223" t="s">
        <v>75</v>
      </c>
      <c r="AY126" s="222" t="s">
        <v>156</v>
      </c>
      <c r="BK126" s="224">
        <f>BK127+BK153+BK178+BK195+BK199+BK223</f>
        <v>0</v>
      </c>
    </row>
    <row r="127" s="11" customFormat="1" ht="22.8" customHeight="1">
      <c r="A127" s="11"/>
      <c r="B127" s="210"/>
      <c r="C127" s="211"/>
      <c r="D127" s="212" t="s">
        <v>74</v>
      </c>
      <c r="E127" s="262" t="s">
        <v>83</v>
      </c>
      <c r="F127" s="262" t="s">
        <v>194</v>
      </c>
      <c r="G127" s="211"/>
      <c r="H127" s="211"/>
      <c r="I127" s="214"/>
      <c r="J127" s="214"/>
      <c r="K127" s="263">
        <f>BK127</f>
        <v>0</v>
      </c>
      <c r="L127" s="211"/>
      <c r="M127" s="216"/>
      <c r="N127" s="217"/>
      <c r="O127" s="218"/>
      <c r="P127" s="218"/>
      <c r="Q127" s="219">
        <f>SUM(Q128:Q152)</f>
        <v>0</v>
      </c>
      <c r="R127" s="219">
        <f>SUM(R128:R152)</f>
        <v>0</v>
      </c>
      <c r="S127" s="218"/>
      <c r="T127" s="220">
        <f>SUM(T128:T152)</f>
        <v>0</v>
      </c>
      <c r="U127" s="218"/>
      <c r="V127" s="220">
        <f>SUM(V128:V152)</f>
        <v>0</v>
      </c>
      <c r="W127" s="218"/>
      <c r="X127" s="221">
        <f>SUM(X128:X152)</f>
        <v>0</v>
      </c>
      <c r="Y127" s="11"/>
      <c r="Z127" s="11"/>
      <c r="AA127" s="11"/>
      <c r="AB127" s="11"/>
      <c r="AC127" s="11"/>
      <c r="AD127" s="11"/>
      <c r="AE127" s="11"/>
      <c r="AR127" s="222" t="s">
        <v>83</v>
      </c>
      <c r="AT127" s="223" t="s">
        <v>74</v>
      </c>
      <c r="AU127" s="223" t="s">
        <v>83</v>
      </c>
      <c r="AY127" s="222" t="s">
        <v>156</v>
      </c>
      <c r="BK127" s="224">
        <f>SUM(BK128:BK152)</f>
        <v>0</v>
      </c>
    </row>
    <row r="128" s="2" customFormat="1" ht="24.15" customHeight="1">
      <c r="A128" s="39"/>
      <c r="B128" s="40"/>
      <c r="C128" s="225" t="s">
        <v>83</v>
      </c>
      <c r="D128" s="225" t="s">
        <v>157</v>
      </c>
      <c r="E128" s="226" t="s">
        <v>1132</v>
      </c>
      <c r="F128" s="227" t="s">
        <v>1133</v>
      </c>
      <c r="G128" s="228" t="s">
        <v>237</v>
      </c>
      <c r="H128" s="229">
        <v>48.549999999999997</v>
      </c>
      <c r="I128" s="230"/>
      <c r="J128" s="230"/>
      <c r="K128" s="231">
        <f>ROUND(P128*H128,2)</f>
        <v>0</v>
      </c>
      <c r="L128" s="227" t="s">
        <v>198</v>
      </c>
      <c r="M128" s="45"/>
      <c r="N128" s="232" t="s">
        <v>1</v>
      </c>
      <c r="O128" s="233" t="s">
        <v>38</v>
      </c>
      <c r="P128" s="234">
        <f>I128+J128</f>
        <v>0</v>
      </c>
      <c r="Q128" s="234">
        <f>ROUND(I128*H128,2)</f>
        <v>0</v>
      </c>
      <c r="R128" s="234">
        <f>ROUND(J128*H128,2)</f>
        <v>0</v>
      </c>
      <c r="S128" s="92"/>
      <c r="T128" s="235">
        <f>S128*H128</f>
        <v>0</v>
      </c>
      <c r="U128" s="235">
        <v>0</v>
      </c>
      <c r="V128" s="235">
        <f>U128*H128</f>
        <v>0</v>
      </c>
      <c r="W128" s="235">
        <v>0</v>
      </c>
      <c r="X128" s="236">
        <f>W128*H128</f>
        <v>0</v>
      </c>
      <c r="Y128" s="39"/>
      <c r="Z128" s="39"/>
      <c r="AA128" s="39"/>
      <c r="AB128" s="39"/>
      <c r="AC128" s="39"/>
      <c r="AD128" s="39"/>
      <c r="AE128" s="39"/>
      <c r="AR128" s="237" t="s">
        <v>173</v>
      </c>
      <c r="AT128" s="237" t="s">
        <v>157</v>
      </c>
      <c r="AU128" s="237" t="s">
        <v>85</v>
      </c>
      <c r="AY128" s="18" t="s">
        <v>156</v>
      </c>
      <c r="BE128" s="238">
        <f>IF(O128="základní",K128,0)</f>
        <v>0</v>
      </c>
      <c r="BF128" s="238">
        <f>IF(O128="snížená",K128,0)</f>
        <v>0</v>
      </c>
      <c r="BG128" s="238">
        <f>IF(O128="zákl. přenesená",K128,0)</f>
        <v>0</v>
      </c>
      <c r="BH128" s="238">
        <f>IF(O128="sníž. přenesená",K128,0)</f>
        <v>0</v>
      </c>
      <c r="BI128" s="238">
        <f>IF(O128="nulová",K128,0)</f>
        <v>0</v>
      </c>
      <c r="BJ128" s="18" t="s">
        <v>83</v>
      </c>
      <c r="BK128" s="238">
        <f>ROUND(P128*H128,2)</f>
        <v>0</v>
      </c>
      <c r="BL128" s="18" t="s">
        <v>173</v>
      </c>
      <c r="BM128" s="237" t="s">
        <v>1134</v>
      </c>
    </row>
    <row r="129" s="12" customFormat="1">
      <c r="A129" s="12"/>
      <c r="B129" s="239"/>
      <c r="C129" s="240"/>
      <c r="D129" s="241" t="s">
        <v>163</v>
      </c>
      <c r="E129" s="242" t="s">
        <v>1</v>
      </c>
      <c r="F129" s="243" t="s">
        <v>1135</v>
      </c>
      <c r="G129" s="240"/>
      <c r="H129" s="244">
        <v>48.549999999999997</v>
      </c>
      <c r="I129" s="245"/>
      <c r="J129" s="245"/>
      <c r="K129" s="240"/>
      <c r="L129" s="240"/>
      <c r="M129" s="246"/>
      <c r="N129" s="247"/>
      <c r="O129" s="248"/>
      <c r="P129" s="248"/>
      <c r="Q129" s="248"/>
      <c r="R129" s="248"/>
      <c r="S129" s="248"/>
      <c r="T129" s="248"/>
      <c r="U129" s="248"/>
      <c r="V129" s="248"/>
      <c r="W129" s="248"/>
      <c r="X129" s="249"/>
      <c r="Y129" s="12"/>
      <c r="Z129" s="12"/>
      <c r="AA129" s="12"/>
      <c r="AB129" s="12"/>
      <c r="AC129" s="12"/>
      <c r="AD129" s="12"/>
      <c r="AE129" s="12"/>
      <c r="AT129" s="250" t="s">
        <v>163</v>
      </c>
      <c r="AU129" s="250" t="s">
        <v>85</v>
      </c>
      <c r="AV129" s="12" t="s">
        <v>85</v>
      </c>
      <c r="AW129" s="12" t="s">
        <v>5</v>
      </c>
      <c r="AX129" s="12" t="s">
        <v>75</v>
      </c>
      <c r="AY129" s="250" t="s">
        <v>156</v>
      </c>
    </row>
    <row r="130" s="14" customFormat="1">
      <c r="A130" s="14"/>
      <c r="B130" s="278"/>
      <c r="C130" s="279"/>
      <c r="D130" s="241" t="s">
        <v>163</v>
      </c>
      <c r="E130" s="280" t="s">
        <v>1</v>
      </c>
      <c r="F130" s="281" t="s">
        <v>741</v>
      </c>
      <c r="G130" s="279"/>
      <c r="H130" s="282">
        <v>48.549999999999997</v>
      </c>
      <c r="I130" s="283"/>
      <c r="J130" s="283"/>
      <c r="K130" s="279"/>
      <c r="L130" s="279"/>
      <c r="M130" s="284"/>
      <c r="N130" s="285"/>
      <c r="O130" s="286"/>
      <c r="P130" s="286"/>
      <c r="Q130" s="286"/>
      <c r="R130" s="286"/>
      <c r="S130" s="286"/>
      <c r="T130" s="286"/>
      <c r="U130" s="286"/>
      <c r="V130" s="286"/>
      <c r="W130" s="286"/>
      <c r="X130" s="287"/>
      <c r="Y130" s="14"/>
      <c r="Z130" s="14"/>
      <c r="AA130" s="14"/>
      <c r="AB130" s="14"/>
      <c r="AC130" s="14"/>
      <c r="AD130" s="14"/>
      <c r="AE130" s="14"/>
      <c r="AT130" s="288" t="s">
        <v>163</v>
      </c>
      <c r="AU130" s="288" t="s">
        <v>85</v>
      </c>
      <c r="AV130" s="14" t="s">
        <v>173</v>
      </c>
      <c r="AW130" s="14" t="s">
        <v>5</v>
      </c>
      <c r="AX130" s="14" t="s">
        <v>83</v>
      </c>
      <c r="AY130" s="288" t="s">
        <v>156</v>
      </c>
    </row>
    <row r="131" s="2" customFormat="1" ht="24.15" customHeight="1">
      <c r="A131" s="39"/>
      <c r="B131" s="40"/>
      <c r="C131" s="225" t="s">
        <v>85</v>
      </c>
      <c r="D131" s="225" t="s">
        <v>157</v>
      </c>
      <c r="E131" s="226" t="s">
        <v>742</v>
      </c>
      <c r="F131" s="227" t="s">
        <v>743</v>
      </c>
      <c r="G131" s="228" t="s">
        <v>237</v>
      </c>
      <c r="H131" s="229">
        <v>21.484000000000002</v>
      </c>
      <c r="I131" s="230"/>
      <c r="J131" s="230"/>
      <c r="K131" s="231">
        <f>ROUND(P131*H131,2)</f>
        <v>0</v>
      </c>
      <c r="L131" s="227" t="s">
        <v>198</v>
      </c>
      <c r="M131" s="45"/>
      <c r="N131" s="232" t="s">
        <v>1</v>
      </c>
      <c r="O131" s="233" t="s">
        <v>38</v>
      </c>
      <c r="P131" s="234">
        <f>I131+J131</f>
        <v>0</v>
      </c>
      <c r="Q131" s="234">
        <f>ROUND(I131*H131,2)</f>
        <v>0</v>
      </c>
      <c r="R131" s="234">
        <f>ROUND(J131*H131,2)</f>
        <v>0</v>
      </c>
      <c r="S131" s="92"/>
      <c r="T131" s="235">
        <f>S131*H131</f>
        <v>0</v>
      </c>
      <c r="U131" s="235">
        <v>0</v>
      </c>
      <c r="V131" s="235">
        <f>U131*H131</f>
        <v>0</v>
      </c>
      <c r="W131" s="235">
        <v>0</v>
      </c>
      <c r="X131" s="236">
        <f>W131*H131</f>
        <v>0</v>
      </c>
      <c r="Y131" s="39"/>
      <c r="Z131" s="39"/>
      <c r="AA131" s="39"/>
      <c r="AB131" s="39"/>
      <c r="AC131" s="39"/>
      <c r="AD131" s="39"/>
      <c r="AE131" s="39"/>
      <c r="AR131" s="237" t="s">
        <v>173</v>
      </c>
      <c r="AT131" s="237" t="s">
        <v>157</v>
      </c>
      <c r="AU131" s="237" t="s">
        <v>85</v>
      </c>
      <c r="AY131" s="18" t="s">
        <v>156</v>
      </c>
      <c r="BE131" s="238">
        <f>IF(O131="základní",K131,0)</f>
        <v>0</v>
      </c>
      <c r="BF131" s="238">
        <f>IF(O131="snížená",K131,0)</f>
        <v>0</v>
      </c>
      <c r="BG131" s="238">
        <f>IF(O131="zákl. přenesená",K131,0)</f>
        <v>0</v>
      </c>
      <c r="BH131" s="238">
        <f>IF(O131="sníž. přenesená",K131,0)</f>
        <v>0</v>
      </c>
      <c r="BI131" s="238">
        <f>IF(O131="nulová",K131,0)</f>
        <v>0</v>
      </c>
      <c r="BJ131" s="18" t="s">
        <v>83</v>
      </c>
      <c r="BK131" s="238">
        <f>ROUND(P131*H131,2)</f>
        <v>0</v>
      </c>
      <c r="BL131" s="18" t="s">
        <v>173</v>
      </c>
      <c r="BM131" s="237" t="s">
        <v>1136</v>
      </c>
    </row>
    <row r="132" s="12" customFormat="1">
      <c r="A132" s="12"/>
      <c r="B132" s="239"/>
      <c r="C132" s="240"/>
      <c r="D132" s="241" t="s">
        <v>163</v>
      </c>
      <c r="E132" s="242" t="s">
        <v>1</v>
      </c>
      <c r="F132" s="243" t="s">
        <v>1137</v>
      </c>
      <c r="G132" s="240"/>
      <c r="H132" s="244">
        <v>10.742000000000001</v>
      </c>
      <c r="I132" s="245"/>
      <c r="J132" s="245"/>
      <c r="K132" s="240"/>
      <c r="L132" s="240"/>
      <c r="M132" s="246"/>
      <c r="N132" s="247"/>
      <c r="O132" s="248"/>
      <c r="P132" s="248"/>
      <c r="Q132" s="248"/>
      <c r="R132" s="248"/>
      <c r="S132" s="248"/>
      <c r="T132" s="248"/>
      <c r="U132" s="248"/>
      <c r="V132" s="248"/>
      <c r="W132" s="248"/>
      <c r="X132" s="249"/>
      <c r="Y132" s="12"/>
      <c r="Z132" s="12"/>
      <c r="AA132" s="12"/>
      <c r="AB132" s="12"/>
      <c r="AC132" s="12"/>
      <c r="AD132" s="12"/>
      <c r="AE132" s="12"/>
      <c r="AT132" s="250" t="s">
        <v>163</v>
      </c>
      <c r="AU132" s="250" t="s">
        <v>85</v>
      </c>
      <c r="AV132" s="12" t="s">
        <v>85</v>
      </c>
      <c r="AW132" s="12" t="s">
        <v>5</v>
      </c>
      <c r="AX132" s="12" t="s">
        <v>75</v>
      </c>
      <c r="AY132" s="250" t="s">
        <v>156</v>
      </c>
    </row>
    <row r="133" s="12" customFormat="1">
      <c r="A133" s="12"/>
      <c r="B133" s="239"/>
      <c r="C133" s="240"/>
      <c r="D133" s="241" t="s">
        <v>163</v>
      </c>
      <c r="E133" s="242" t="s">
        <v>1</v>
      </c>
      <c r="F133" s="243" t="s">
        <v>1138</v>
      </c>
      <c r="G133" s="240"/>
      <c r="H133" s="244">
        <v>10.742000000000001</v>
      </c>
      <c r="I133" s="245"/>
      <c r="J133" s="245"/>
      <c r="K133" s="240"/>
      <c r="L133" s="240"/>
      <c r="M133" s="246"/>
      <c r="N133" s="247"/>
      <c r="O133" s="248"/>
      <c r="P133" s="248"/>
      <c r="Q133" s="248"/>
      <c r="R133" s="248"/>
      <c r="S133" s="248"/>
      <c r="T133" s="248"/>
      <c r="U133" s="248"/>
      <c r="V133" s="248"/>
      <c r="W133" s="248"/>
      <c r="X133" s="249"/>
      <c r="Y133" s="12"/>
      <c r="Z133" s="12"/>
      <c r="AA133" s="12"/>
      <c r="AB133" s="12"/>
      <c r="AC133" s="12"/>
      <c r="AD133" s="12"/>
      <c r="AE133" s="12"/>
      <c r="AT133" s="250" t="s">
        <v>163</v>
      </c>
      <c r="AU133" s="250" t="s">
        <v>85</v>
      </c>
      <c r="AV133" s="12" t="s">
        <v>85</v>
      </c>
      <c r="AW133" s="12" t="s">
        <v>5</v>
      </c>
      <c r="AX133" s="12" t="s">
        <v>75</v>
      </c>
      <c r="AY133" s="250" t="s">
        <v>156</v>
      </c>
    </row>
    <row r="134" s="14" customFormat="1">
      <c r="A134" s="14"/>
      <c r="B134" s="278"/>
      <c r="C134" s="279"/>
      <c r="D134" s="241" t="s">
        <v>163</v>
      </c>
      <c r="E134" s="280" t="s">
        <v>1</v>
      </c>
      <c r="F134" s="281" t="s">
        <v>741</v>
      </c>
      <c r="G134" s="279"/>
      <c r="H134" s="282">
        <v>21.484000000000002</v>
      </c>
      <c r="I134" s="283"/>
      <c r="J134" s="283"/>
      <c r="K134" s="279"/>
      <c r="L134" s="279"/>
      <c r="M134" s="284"/>
      <c r="N134" s="285"/>
      <c r="O134" s="286"/>
      <c r="P134" s="286"/>
      <c r="Q134" s="286"/>
      <c r="R134" s="286"/>
      <c r="S134" s="286"/>
      <c r="T134" s="286"/>
      <c r="U134" s="286"/>
      <c r="V134" s="286"/>
      <c r="W134" s="286"/>
      <c r="X134" s="287"/>
      <c r="Y134" s="14"/>
      <c r="Z134" s="14"/>
      <c r="AA134" s="14"/>
      <c r="AB134" s="14"/>
      <c r="AC134" s="14"/>
      <c r="AD134" s="14"/>
      <c r="AE134" s="14"/>
      <c r="AT134" s="288" t="s">
        <v>163</v>
      </c>
      <c r="AU134" s="288" t="s">
        <v>85</v>
      </c>
      <c r="AV134" s="14" t="s">
        <v>173</v>
      </c>
      <c r="AW134" s="14" t="s">
        <v>5</v>
      </c>
      <c r="AX134" s="14" t="s">
        <v>83</v>
      </c>
      <c r="AY134" s="288" t="s">
        <v>156</v>
      </c>
    </row>
    <row r="135" s="2" customFormat="1" ht="37.8" customHeight="1">
      <c r="A135" s="39"/>
      <c r="B135" s="40"/>
      <c r="C135" s="225" t="s">
        <v>168</v>
      </c>
      <c r="D135" s="225" t="s">
        <v>157</v>
      </c>
      <c r="E135" s="226" t="s">
        <v>261</v>
      </c>
      <c r="F135" s="227" t="s">
        <v>262</v>
      </c>
      <c r="G135" s="228" t="s">
        <v>237</v>
      </c>
      <c r="H135" s="229">
        <v>37.808</v>
      </c>
      <c r="I135" s="230"/>
      <c r="J135" s="230"/>
      <c r="K135" s="231">
        <f>ROUND(P135*H135,2)</f>
        <v>0</v>
      </c>
      <c r="L135" s="227" t="s">
        <v>198</v>
      </c>
      <c r="M135" s="45"/>
      <c r="N135" s="232" t="s">
        <v>1</v>
      </c>
      <c r="O135" s="233" t="s">
        <v>38</v>
      </c>
      <c r="P135" s="234">
        <f>I135+J135</f>
        <v>0</v>
      </c>
      <c r="Q135" s="234">
        <f>ROUND(I135*H135,2)</f>
        <v>0</v>
      </c>
      <c r="R135" s="234">
        <f>ROUND(J135*H135,2)</f>
        <v>0</v>
      </c>
      <c r="S135" s="92"/>
      <c r="T135" s="235">
        <f>S135*H135</f>
        <v>0</v>
      </c>
      <c r="U135" s="235">
        <v>0</v>
      </c>
      <c r="V135" s="235">
        <f>U135*H135</f>
        <v>0</v>
      </c>
      <c r="W135" s="235">
        <v>0</v>
      </c>
      <c r="X135" s="236">
        <f>W135*H135</f>
        <v>0</v>
      </c>
      <c r="Y135" s="39"/>
      <c r="Z135" s="39"/>
      <c r="AA135" s="39"/>
      <c r="AB135" s="39"/>
      <c r="AC135" s="39"/>
      <c r="AD135" s="39"/>
      <c r="AE135" s="39"/>
      <c r="AR135" s="237" t="s">
        <v>173</v>
      </c>
      <c r="AT135" s="237" t="s">
        <v>157</v>
      </c>
      <c r="AU135" s="237" t="s">
        <v>85</v>
      </c>
      <c r="AY135" s="18" t="s">
        <v>156</v>
      </c>
      <c r="BE135" s="238">
        <f>IF(O135="základní",K135,0)</f>
        <v>0</v>
      </c>
      <c r="BF135" s="238">
        <f>IF(O135="snížená",K135,0)</f>
        <v>0</v>
      </c>
      <c r="BG135" s="238">
        <f>IF(O135="zákl. přenesená",K135,0)</f>
        <v>0</v>
      </c>
      <c r="BH135" s="238">
        <f>IF(O135="sníž. přenesená",K135,0)</f>
        <v>0</v>
      </c>
      <c r="BI135" s="238">
        <f>IF(O135="nulová",K135,0)</f>
        <v>0</v>
      </c>
      <c r="BJ135" s="18" t="s">
        <v>83</v>
      </c>
      <c r="BK135" s="238">
        <f>ROUND(P135*H135,2)</f>
        <v>0</v>
      </c>
      <c r="BL135" s="18" t="s">
        <v>173</v>
      </c>
      <c r="BM135" s="237" t="s">
        <v>1139</v>
      </c>
    </row>
    <row r="136" s="12" customFormat="1">
      <c r="A136" s="12"/>
      <c r="B136" s="239"/>
      <c r="C136" s="240"/>
      <c r="D136" s="241" t="s">
        <v>163</v>
      </c>
      <c r="E136" s="242" t="s">
        <v>1</v>
      </c>
      <c r="F136" s="243" t="s">
        <v>1140</v>
      </c>
      <c r="G136" s="240"/>
      <c r="H136" s="244">
        <v>48.549999999999997</v>
      </c>
      <c r="I136" s="245"/>
      <c r="J136" s="245"/>
      <c r="K136" s="240"/>
      <c r="L136" s="240"/>
      <c r="M136" s="246"/>
      <c r="N136" s="247"/>
      <c r="O136" s="248"/>
      <c r="P136" s="248"/>
      <c r="Q136" s="248"/>
      <c r="R136" s="248"/>
      <c r="S136" s="248"/>
      <c r="T136" s="248"/>
      <c r="U136" s="248"/>
      <c r="V136" s="248"/>
      <c r="W136" s="248"/>
      <c r="X136" s="249"/>
      <c r="Y136" s="12"/>
      <c r="Z136" s="12"/>
      <c r="AA136" s="12"/>
      <c r="AB136" s="12"/>
      <c r="AC136" s="12"/>
      <c r="AD136" s="12"/>
      <c r="AE136" s="12"/>
      <c r="AT136" s="250" t="s">
        <v>163</v>
      </c>
      <c r="AU136" s="250" t="s">
        <v>85</v>
      </c>
      <c r="AV136" s="12" t="s">
        <v>85</v>
      </c>
      <c r="AW136" s="12" t="s">
        <v>5</v>
      </c>
      <c r="AX136" s="12" t="s">
        <v>75</v>
      </c>
      <c r="AY136" s="250" t="s">
        <v>156</v>
      </c>
    </row>
    <row r="137" s="12" customFormat="1">
      <c r="A137" s="12"/>
      <c r="B137" s="239"/>
      <c r="C137" s="240"/>
      <c r="D137" s="241" t="s">
        <v>163</v>
      </c>
      <c r="E137" s="242" t="s">
        <v>1</v>
      </c>
      <c r="F137" s="243" t="s">
        <v>1141</v>
      </c>
      <c r="G137" s="240"/>
      <c r="H137" s="244">
        <v>-10.742000000000001</v>
      </c>
      <c r="I137" s="245"/>
      <c r="J137" s="245"/>
      <c r="K137" s="240"/>
      <c r="L137" s="240"/>
      <c r="M137" s="246"/>
      <c r="N137" s="247"/>
      <c r="O137" s="248"/>
      <c r="P137" s="248"/>
      <c r="Q137" s="248"/>
      <c r="R137" s="248"/>
      <c r="S137" s="248"/>
      <c r="T137" s="248"/>
      <c r="U137" s="248"/>
      <c r="V137" s="248"/>
      <c r="W137" s="248"/>
      <c r="X137" s="249"/>
      <c r="Y137" s="12"/>
      <c r="Z137" s="12"/>
      <c r="AA137" s="12"/>
      <c r="AB137" s="12"/>
      <c r="AC137" s="12"/>
      <c r="AD137" s="12"/>
      <c r="AE137" s="12"/>
      <c r="AT137" s="250" t="s">
        <v>163</v>
      </c>
      <c r="AU137" s="250" t="s">
        <v>85</v>
      </c>
      <c r="AV137" s="12" t="s">
        <v>85</v>
      </c>
      <c r="AW137" s="12" t="s">
        <v>5</v>
      </c>
      <c r="AX137" s="12" t="s">
        <v>75</v>
      </c>
      <c r="AY137" s="250" t="s">
        <v>156</v>
      </c>
    </row>
    <row r="138" s="14" customFormat="1">
      <c r="A138" s="14"/>
      <c r="B138" s="278"/>
      <c r="C138" s="279"/>
      <c r="D138" s="241" t="s">
        <v>163</v>
      </c>
      <c r="E138" s="280" t="s">
        <v>1</v>
      </c>
      <c r="F138" s="281" t="s">
        <v>741</v>
      </c>
      <c r="G138" s="279"/>
      <c r="H138" s="282">
        <v>37.807999999999993</v>
      </c>
      <c r="I138" s="283"/>
      <c r="J138" s="283"/>
      <c r="K138" s="279"/>
      <c r="L138" s="279"/>
      <c r="M138" s="284"/>
      <c r="N138" s="285"/>
      <c r="O138" s="286"/>
      <c r="P138" s="286"/>
      <c r="Q138" s="286"/>
      <c r="R138" s="286"/>
      <c r="S138" s="286"/>
      <c r="T138" s="286"/>
      <c r="U138" s="286"/>
      <c r="V138" s="286"/>
      <c r="W138" s="286"/>
      <c r="X138" s="287"/>
      <c r="Y138" s="14"/>
      <c r="Z138" s="14"/>
      <c r="AA138" s="14"/>
      <c r="AB138" s="14"/>
      <c r="AC138" s="14"/>
      <c r="AD138" s="14"/>
      <c r="AE138" s="14"/>
      <c r="AT138" s="288" t="s">
        <v>163</v>
      </c>
      <c r="AU138" s="288" t="s">
        <v>85</v>
      </c>
      <c r="AV138" s="14" t="s">
        <v>173</v>
      </c>
      <c r="AW138" s="14" t="s">
        <v>5</v>
      </c>
      <c r="AX138" s="14" t="s">
        <v>83</v>
      </c>
      <c r="AY138" s="288" t="s">
        <v>156</v>
      </c>
    </row>
    <row r="139" s="2" customFormat="1" ht="24.15" customHeight="1">
      <c r="A139" s="39"/>
      <c r="B139" s="40"/>
      <c r="C139" s="225" t="s">
        <v>173</v>
      </c>
      <c r="D139" s="225" t="s">
        <v>157</v>
      </c>
      <c r="E139" s="226" t="s">
        <v>750</v>
      </c>
      <c r="F139" s="227" t="s">
        <v>751</v>
      </c>
      <c r="G139" s="228" t="s">
        <v>237</v>
      </c>
      <c r="H139" s="229">
        <v>10.742000000000001</v>
      </c>
      <c r="I139" s="230"/>
      <c r="J139" s="230"/>
      <c r="K139" s="231">
        <f>ROUND(P139*H139,2)</f>
        <v>0</v>
      </c>
      <c r="L139" s="227" t="s">
        <v>198</v>
      </c>
      <c r="M139" s="45"/>
      <c r="N139" s="232" t="s">
        <v>1</v>
      </c>
      <c r="O139" s="233" t="s">
        <v>38</v>
      </c>
      <c r="P139" s="234">
        <f>I139+J139</f>
        <v>0</v>
      </c>
      <c r="Q139" s="234">
        <f>ROUND(I139*H139,2)</f>
        <v>0</v>
      </c>
      <c r="R139" s="234">
        <f>ROUND(J139*H139,2)</f>
        <v>0</v>
      </c>
      <c r="S139" s="92"/>
      <c r="T139" s="235">
        <f>S139*H139</f>
        <v>0</v>
      </c>
      <c r="U139" s="235">
        <v>0</v>
      </c>
      <c r="V139" s="235">
        <f>U139*H139</f>
        <v>0</v>
      </c>
      <c r="W139" s="235">
        <v>0</v>
      </c>
      <c r="X139" s="236">
        <f>W139*H139</f>
        <v>0</v>
      </c>
      <c r="Y139" s="39"/>
      <c r="Z139" s="39"/>
      <c r="AA139" s="39"/>
      <c r="AB139" s="39"/>
      <c r="AC139" s="39"/>
      <c r="AD139" s="39"/>
      <c r="AE139" s="39"/>
      <c r="AR139" s="237" t="s">
        <v>173</v>
      </c>
      <c r="AT139" s="237" t="s">
        <v>157</v>
      </c>
      <c r="AU139" s="237" t="s">
        <v>85</v>
      </c>
      <c r="AY139" s="18" t="s">
        <v>156</v>
      </c>
      <c r="BE139" s="238">
        <f>IF(O139="základní",K139,0)</f>
        <v>0</v>
      </c>
      <c r="BF139" s="238">
        <f>IF(O139="snížená",K139,0)</f>
        <v>0</v>
      </c>
      <c r="BG139" s="238">
        <f>IF(O139="zákl. přenesená",K139,0)</f>
        <v>0</v>
      </c>
      <c r="BH139" s="238">
        <f>IF(O139="sníž. přenesená",K139,0)</f>
        <v>0</v>
      </c>
      <c r="BI139" s="238">
        <f>IF(O139="nulová",K139,0)</f>
        <v>0</v>
      </c>
      <c r="BJ139" s="18" t="s">
        <v>83</v>
      </c>
      <c r="BK139" s="238">
        <f>ROUND(P139*H139,2)</f>
        <v>0</v>
      </c>
      <c r="BL139" s="18" t="s">
        <v>173</v>
      </c>
      <c r="BM139" s="237" t="s">
        <v>1142</v>
      </c>
    </row>
    <row r="140" s="12" customFormat="1">
      <c r="A140" s="12"/>
      <c r="B140" s="239"/>
      <c r="C140" s="240"/>
      <c r="D140" s="241" t="s">
        <v>163</v>
      </c>
      <c r="E140" s="242" t="s">
        <v>1</v>
      </c>
      <c r="F140" s="243" t="s">
        <v>1138</v>
      </c>
      <c r="G140" s="240"/>
      <c r="H140" s="244">
        <v>10.742000000000001</v>
      </c>
      <c r="I140" s="245"/>
      <c r="J140" s="245"/>
      <c r="K140" s="240"/>
      <c r="L140" s="240"/>
      <c r="M140" s="246"/>
      <c r="N140" s="247"/>
      <c r="O140" s="248"/>
      <c r="P140" s="248"/>
      <c r="Q140" s="248"/>
      <c r="R140" s="248"/>
      <c r="S140" s="248"/>
      <c r="T140" s="248"/>
      <c r="U140" s="248"/>
      <c r="V140" s="248"/>
      <c r="W140" s="248"/>
      <c r="X140" s="249"/>
      <c r="Y140" s="12"/>
      <c r="Z140" s="12"/>
      <c r="AA140" s="12"/>
      <c r="AB140" s="12"/>
      <c r="AC140" s="12"/>
      <c r="AD140" s="12"/>
      <c r="AE140" s="12"/>
      <c r="AT140" s="250" t="s">
        <v>163</v>
      </c>
      <c r="AU140" s="250" t="s">
        <v>85</v>
      </c>
      <c r="AV140" s="12" t="s">
        <v>85</v>
      </c>
      <c r="AW140" s="12" t="s">
        <v>5</v>
      </c>
      <c r="AX140" s="12" t="s">
        <v>75</v>
      </c>
      <c r="AY140" s="250" t="s">
        <v>156</v>
      </c>
    </row>
    <row r="141" s="14" customFormat="1">
      <c r="A141" s="14"/>
      <c r="B141" s="278"/>
      <c r="C141" s="279"/>
      <c r="D141" s="241" t="s">
        <v>163</v>
      </c>
      <c r="E141" s="280" t="s">
        <v>1</v>
      </c>
      <c r="F141" s="281" t="s">
        <v>741</v>
      </c>
      <c r="G141" s="279"/>
      <c r="H141" s="282">
        <v>10.742000000000001</v>
      </c>
      <c r="I141" s="283"/>
      <c r="J141" s="283"/>
      <c r="K141" s="279"/>
      <c r="L141" s="279"/>
      <c r="M141" s="284"/>
      <c r="N141" s="285"/>
      <c r="O141" s="286"/>
      <c r="P141" s="286"/>
      <c r="Q141" s="286"/>
      <c r="R141" s="286"/>
      <c r="S141" s="286"/>
      <c r="T141" s="286"/>
      <c r="U141" s="286"/>
      <c r="V141" s="286"/>
      <c r="W141" s="286"/>
      <c r="X141" s="287"/>
      <c r="Y141" s="14"/>
      <c r="Z141" s="14"/>
      <c r="AA141" s="14"/>
      <c r="AB141" s="14"/>
      <c r="AC141" s="14"/>
      <c r="AD141" s="14"/>
      <c r="AE141" s="14"/>
      <c r="AT141" s="288" t="s">
        <v>163</v>
      </c>
      <c r="AU141" s="288" t="s">
        <v>85</v>
      </c>
      <c r="AV141" s="14" t="s">
        <v>173</v>
      </c>
      <c r="AW141" s="14" t="s">
        <v>5</v>
      </c>
      <c r="AX141" s="14" t="s">
        <v>83</v>
      </c>
      <c r="AY141" s="288" t="s">
        <v>156</v>
      </c>
    </row>
    <row r="142" s="2" customFormat="1" ht="24.15" customHeight="1">
      <c r="A142" s="39"/>
      <c r="B142" s="40"/>
      <c r="C142" s="225" t="s">
        <v>155</v>
      </c>
      <c r="D142" s="225" t="s">
        <v>157</v>
      </c>
      <c r="E142" s="226" t="s">
        <v>278</v>
      </c>
      <c r="F142" s="227" t="s">
        <v>279</v>
      </c>
      <c r="G142" s="228" t="s">
        <v>237</v>
      </c>
      <c r="H142" s="229">
        <v>37.808</v>
      </c>
      <c r="I142" s="230"/>
      <c r="J142" s="230"/>
      <c r="K142" s="231">
        <f>ROUND(P142*H142,2)</f>
        <v>0</v>
      </c>
      <c r="L142" s="227" t="s">
        <v>198</v>
      </c>
      <c r="M142" s="45"/>
      <c r="N142" s="232" t="s">
        <v>1</v>
      </c>
      <c r="O142" s="233" t="s">
        <v>38</v>
      </c>
      <c r="P142" s="234">
        <f>I142+J142</f>
        <v>0</v>
      </c>
      <c r="Q142" s="234">
        <f>ROUND(I142*H142,2)</f>
        <v>0</v>
      </c>
      <c r="R142" s="234">
        <f>ROUND(J142*H142,2)</f>
        <v>0</v>
      </c>
      <c r="S142" s="92"/>
      <c r="T142" s="235">
        <f>S142*H142</f>
        <v>0</v>
      </c>
      <c r="U142" s="235">
        <v>0</v>
      </c>
      <c r="V142" s="235">
        <f>U142*H142</f>
        <v>0</v>
      </c>
      <c r="W142" s="235">
        <v>0</v>
      </c>
      <c r="X142" s="236">
        <f>W142*H142</f>
        <v>0</v>
      </c>
      <c r="Y142" s="39"/>
      <c r="Z142" s="39"/>
      <c r="AA142" s="39"/>
      <c r="AB142" s="39"/>
      <c r="AC142" s="39"/>
      <c r="AD142" s="39"/>
      <c r="AE142" s="39"/>
      <c r="AR142" s="237" t="s">
        <v>173</v>
      </c>
      <c r="AT142" s="237" t="s">
        <v>157</v>
      </c>
      <c r="AU142" s="237" t="s">
        <v>85</v>
      </c>
      <c r="AY142" s="18" t="s">
        <v>156</v>
      </c>
      <c r="BE142" s="238">
        <f>IF(O142="základní",K142,0)</f>
        <v>0</v>
      </c>
      <c r="BF142" s="238">
        <f>IF(O142="snížená",K142,0)</f>
        <v>0</v>
      </c>
      <c r="BG142" s="238">
        <f>IF(O142="zákl. přenesená",K142,0)</f>
        <v>0</v>
      </c>
      <c r="BH142" s="238">
        <f>IF(O142="sníž. přenesená",K142,0)</f>
        <v>0</v>
      </c>
      <c r="BI142" s="238">
        <f>IF(O142="nulová",K142,0)</f>
        <v>0</v>
      </c>
      <c r="BJ142" s="18" t="s">
        <v>83</v>
      </c>
      <c r="BK142" s="238">
        <f>ROUND(P142*H142,2)</f>
        <v>0</v>
      </c>
      <c r="BL142" s="18" t="s">
        <v>173</v>
      </c>
      <c r="BM142" s="237" t="s">
        <v>1143</v>
      </c>
    </row>
    <row r="143" s="2" customFormat="1" ht="24.15" customHeight="1">
      <c r="A143" s="39"/>
      <c r="B143" s="40"/>
      <c r="C143" s="225" t="s">
        <v>630</v>
      </c>
      <c r="D143" s="225" t="s">
        <v>157</v>
      </c>
      <c r="E143" s="226" t="s">
        <v>754</v>
      </c>
      <c r="F143" s="227" t="s">
        <v>755</v>
      </c>
      <c r="G143" s="228" t="s">
        <v>237</v>
      </c>
      <c r="H143" s="229">
        <v>21.484000000000002</v>
      </c>
      <c r="I143" s="230"/>
      <c r="J143" s="230"/>
      <c r="K143" s="231">
        <f>ROUND(P143*H143,2)</f>
        <v>0</v>
      </c>
      <c r="L143" s="227" t="s">
        <v>198</v>
      </c>
      <c r="M143" s="45"/>
      <c r="N143" s="232" t="s">
        <v>1</v>
      </c>
      <c r="O143" s="233" t="s">
        <v>38</v>
      </c>
      <c r="P143" s="234">
        <f>I143+J143</f>
        <v>0</v>
      </c>
      <c r="Q143" s="234">
        <f>ROUND(I143*H143,2)</f>
        <v>0</v>
      </c>
      <c r="R143" s="234">
        <f>ROUND(J143*H143,2)</f>
        <v>0</v>
      </c>
      <c r="S143" s="92"/>
      <c r="T143" s="235">
        <f>S143*H143</f>
        <v>0</v>
      </c>
      <c r="U143" s="235">
        <v>0</v>
      </c>
      <c r="V143" s="235">
        <f>U143*H143</f>
        <v>0</v>
      </c>
      <c r="W143" s="235">
        <v>0</v>
      </c>
      <c r="X143" s="236">
        <f>W143*H143</f>
        <v>0</v>
      </c>
      <c r="Y143" s="39"/>
      <c r="Z143" s="39"/>
      <c r="AA143" s="39"/>
      <c r="AB143" s="39"/>
      <c r="AC143" s="39"/>
      <c r="AD143" s="39"/>
      <c r="AE143" s="39"/>
      <c r="AR143" s="237" t="s">
        <v>173</v>
      </c>
      <c r="AT143" s="237" t="s">
        <v>157</v>
      </c>
      <c r="AU143" s="237" t="s">
        <v>85</v>
      </c>
      <c r="AY143" s="18" t="s">
        <v>156</v>
      </c>
      <c r="BE143" s="238">
        <f>IF(O143="základní",K143,0)</f>
        <v>0</v>
      </c>
      <c r="BF143" s="238">
        <f>IF(O143="snížená",K143,0)</f>
        <v>0</v>
      </c>
      <c r="BG143" s="238">
        <f>IF(O143="zákl. přenesená",K143,0)</f>
        <v>0</v>
      </c>
      <c r="BH143" s="238">
        <f>IF(O143="sníž. přenesená",K143,0)</f>
        <v>0</v>
      </c>
      <c r="BI143" s="238">
        <f>IF(O143="nulová",K143,0)</f>
        <v>0</v>
      </c>
      <c r="BJ143" s="18" t="s">
        <v>83</v>
      </c>
      <c r="BK143" s="238">
        <f>ROUND(P143*H143,2)</f>
        <v>0</v>
      </c>
      <c r="BL143" s="18" t="s">
        <v>173</v>
      </c>
      <c r="BM143" s="237" t="s">
        <v>1144</v>
      </c>
    </row>
    <row r="144" s="15" customFormat="1">
      <c r="A144" s="15"/>
      <c r="B144" s="289"/>
      <c r="C144" s="290"/>
      <c r="D144" s="241" t="s">
        <v>163</v>
      </c>
      <c r="E144" s="291" t="s">
        <v>1</v>
      </c>
      <c r="F144" s="292" t="s">
        <v>1145</v>
      </c>
      <c r="G144" s="290"/>
      <c r="H144" s="291" t="s">
        <v>1</v>
      </c>
      <c r="I144" s="293"/>
      <c r="J144" s="293"/>
      <c r="K144" s="290"/>
      <c r="L144" s="290"/>
      <c r="M144" s="294"/>
      <c r="N144" s="295"/>
      <c r="O144" s="296"/>
      <c r="P144" s="296"/>
      <c r="Q144" s="296"/>
      <c r="R144" s="296"/>
      <c r="S144" s="296"/>
      <c r="T144" s="296"/>
      <c r="U144" s="296"/>
      <c r="V144" s="296"/>
      <c r="W144" s="296"/>
      <c r="X144" s="297"/>
      <c r="Y144" s="15"/>
      <c r="Z144" s="15"/>
      <c r="AA144" s="15"/>
      <c r="AB144" s="15"/>
      <c r="AC144" s="15"/>
      <c r="AD144" s="15"/>
      <c r="AE144" s="15"/>
      <c r="AT144" s="298" t="s">
        <v>163</v>
      </c>
      <c r="AU144" s="298" t="s">
        <v>85</v>
      </c>
      <c r="AV144" s="15" t="s">
        <v>83</v>
      </c>
      <c r="AW144" s="15" t="s">
        <v>5</v>
      </c>
      <c r="AX144" s="15" t="s">
        <v>75</v>
      </c>
      <c r="AY144" s="298" t="s">
        <v>156</v>
      </c>
    </row>
    <row r="145" s="12" customFormat="1">
      <c r="A145" s="12"/>
      <c r="B145" s="239"/>
      <c r="C145" s="240"/>
      <c r="D145" s="241" t="s">
        <v>163</v>
      </c>
      <c r="E145" s="242" t="s">
        <v>1</v>
      </c>
      <c r="F145" s="243" t="s">
        <v>1146</v>
      </c>
      <c r="G145" s="240"/>
      <c r="H145" s="244">
        <v>4.7519999999999998</v>
      </c>
      <c r="I145" s="245"/>
      <c r="J145" s="245"/>
      <c r="K145" s="240"/>
      <c r="L145" s="240"/>
      <c r="M145" s="246"/>
      <c r="N145" s="247"/>
      <c r="O145" s="248"/>
      <c r="P145" s="248"/>
      <c r="Q145" s="248"/>
      <c r="R145" s="248"/>
      <c r="S145" s="248"/>
      <c r="T145" s="248"/>
      <c r="U145" s="248"/>
      <c r="V145" s="248"/>
      <c r="W145" s="248"/>
      <c r="X145" s="249"/>
      <c r="Y145" s="12"/>
      <c r="Z145" s="12"/>
      <c r="AA145" s="12"/>
      <c r="AB145" s="12"/>
      <c r="AC145" s="12"/>
      <c r="AD145" s="12"/>
      <c r="AE145" s="12"/>
      <c r="AT145" s="250" t="s">
        <v>163</v>
      </c>
      <c r="AU145" s="250" t="s">
        <v>85</v>
      </c>
      <c r="AV145" s="12" t="s">
        <v>85</v>
      </c>
      <c r="AW145" s="12" t="s">
        <v>5</v>
      </c>
      <c r="AX145" s="12" t="s">
        <v>75</v>
      </c>
      <c r="AY145" s="250" t="s">
        <v>156</v>
      </c>
    </row>
    <row r="146" s="12" customFormat="1">
      <c r="A146" s="12"/>
      <c r="B146" s="239"/>
      <c r="C146" s="240"/>
      <c r="D146" s="241" t="s">
        <v>163</v>
      </c>
      <c r="E146" s="242" t="s">
        <v>1</v>
      </c>
      <c r="F146" s="243" t="s">
        <v>1147</v>
      </c>
      <c r="G146" s="240"/>
      <c r="H146" s="244">
        <v>14.752000000000001</v>
      </c>
      <c r="I146" s="245"/>
      <c r="J146" s="245"/>
      <c r="K146" s="240"/>
      <c r="L146" s="240"/>
      <c r="M146" s="246"/>
      <c r="N146" s="247"/>
      <c r="O146" s="248"/>
      <c r="P146" s="248"/>
      <c r="Q146" s="248"/>
      <c r="R146" s="248"/>
      <c r="S146" s="248"/>
      <c r="T146" s="248"/>
      <c r="U146" s="248"/>
      <c r="V146" s="248"/>
      <c r="W146" s="248"/>
      <c r="X146" s="249"/>
      <c r="Y146" s="12"/>
      <c r="Z146" s="12"/>
      <c r="AA146" s="12"/>
      <c r="AB146" s="12"/>
      <c r="AC146" s="12"/>
      <c r="AD146" s="12"/>
      <c r="AE146" s="12"/>
      <c r="AT146" s="250" t="s">
        <v>163</v>
      </c>
      <c r="AU146" s="250" t="s">
        <v>85</v>
      </c>
      <c r="AV146" s="12" t="s">
        <v>85</v>
      </c>
      <c r="AW146" s="12" t="s">
        <v>5</v>
      </c>
      <c r="AX146" s="12" t="s">
        <v>75</v>
      </c>
      <c r="AY146" s="250" t="s">
        <v>156</v>
      </c>
    </row>
    <row r="147" s="12" customFormat="1">
      <c r="A147" s="12"/>
      <c r="B147" s="239"/>
      <c r="C147" s="240"/>
      <c r="D147" s="241" t="s">
        <v>163</v>
      </c>
      <c r="E147" s="242" t="s">
        <v>1</v>
      </c>
      <c r="F147" s="243" t="s">
        <v>1148</v>
      </c>
      <c r="G147" s="240"/>
      <c r="H147" s="244">
        <v>1.98</v>
      </c>
      <c r="I147" s="245"/>
      <c r="J147" s="245"/>
      <c r="K147" s="240"/>
      <c r="L147" s="240"/>
      <c r="M147" s="246"/>
      <c r="N147" s="247"/>
      <c r="O147" s="248"/>
      <c r="P147" s="248"/>
      <c r="Q147" s="248"/>
      <c r="R147" s="248"/>
      <c r="S147" s="248"/>
      <c r="T147" s="248"/>
      <c r="U147" s="248"/>
      <c r="V147" s="248"/>
      <c r="W147" s="248"/>
      <c r="X147" s="249"/>
      <c r="Y147" s="12"/>
      <c r="Z147" s="12"/>
      <c r="AA147" s="12"/>
      <c r="AB147" s="12"/>
      <c r="AC147" s="12"/>
      <c r="AD147" s="12"/>
      <c r="AE147" s="12"/>
      <c r="AT147" s="250" t="s">
        <v>163</v>
      </c>
      <c r="AU147" s="250" t="s">
        <v>85</v>
      </c>
      <c r="AV147" s="12" t="s">
        <v>85</v>
      </c>
      <c r="AW147" s="12" t="s">
        <v>5</v>
      </c>
      <c r="AX147" s="12" t="s">
        <v>75</v>
      </c>
      <c r="AY147" s="250" t="s">
        <v>156</v>
      </c>
    </row>
    <row r="148" s="14" customFormat="1">
      <c r="A148" s="14"/>
      <c r="B148" s="278"/>
      <c r="C148" s="279"/>
      <c r="D148" s="241" t="s">
        <v>163</v>
      </c>
      <c r="E148" s="280" t="s">
        <v>1</v>
      </c>
      <c r="F148" s="281" t="s">
        <v>741</v>
      </c>
      <c r="G148" s="279"/>
      <c r="H148" s="282">
        <v>21.484000000000002</v>
      </c>
      <c r="I148" s="283"/>
      <c r="J148" s="283"/>
      <c r="K148" s="279"/>
      <c r="L148" s="279"/>
      <c r="M148" s="284"/>
      <c r="N148" s="285"/>
      <c r="O148" s="286"/>
      <c r="P148" s="286"/>
      <c r="Q148" s="286"/>
      <c r="R148" s="286"/>
      <c r="S148" s="286"/>
      <c r="T148" s="286"/>
      <c r="U148" s="286"/>
      <c r="V148" s="286"/>
      <c r="W148" s="286"/>
      <c r="X148" s="287"/>
      <c r="Y148" s="14"/>
      <c r="Z148" s="14"/>
      <c r="AA148" s="14"/>
      <c r="AB148" s="14"/>
      <c r="AC148" s="14"/>
      <c r="AD148" s="14"/>
      <c r="AE148" s="14"/>
      <c r="AT148" s="288" t="s">
        <v>163</v>
      </c>
      <c r="AU148" s="288" t="s">
        <v>85</v>
      </c>
      <c r="AV148" s="14" t="s">
        <v>173</v>
      </c>
      <c r="AW148" s="14" t="s">
        <v>5</v>
      </c>
      <c r="AX148" s="14" t="s">
        <v>83</v>
      </c>
      <c r="AY148" s="288" t="s">
        <v>156</v>
      </c>
    </row>
    <row r="149" s="2" customFormat="1" ht="16.5" customHeight="1">
      <c r="A149" s="39"/>
      <c r="B149" s="40"/>
      <c r="C149" s="264" t="s">
        <v>260</v>
      </c>
      <c r="D149" s="264" t="s">
        <v>291</v>
      </c>
      <c r="E149" s="265" t="s">
        <v>780</v>
      </c>
      <c r="F149" s="266" t="s">
        <v>781</v>
      </c>
      <c r="G149" s="267" t="s">
        <v>274</v>
      </c>
      <c r="H149" s="268">
        <v>20.41</v>
      </c>
      <c r="I149" s="269"/>
      <c r="J149" s="270"/>
      <c r="K149" s="271">
        <f>ROUND(P149*H149,2)</f>
        <v>0</v>
      </c>
      <c r="L149" s="266" t="s">
        <v>1</v>
      </c>
      <c r="M149" s="272"/>
      <c r="N149" s="273" t="s">
        <v>1</v>
      </c>
      <c r="O149" s="233" t="s">
        <v>38</v>
      </c>
      <c r="P149" s="234">
        <f>I149+J149</f>
        <v>0</v>
      </c>
      <c r="Q149" s="234">
        <f>ROUND(I149*H149,2)</f>
        <v>0</v>
      </c>
      <c r="R149" s="234">
        <f>ROUND(J149*H149,2)</f>
        <v>0</v>
      </c>
      <c r="S149" s="92"/>
      <c r="T149" s="235">
        <f>S149*H149</f>
        <v>0</v>
      </c>
      <c r="U149" s="235">
        <v>0</v>
      </c>
      <c r="V149" s="235">
        <f>U149*H149</f>
        <v>0</v>
      </c>
      <c r="W149" s="235">
        <v>0</v>
      </c>
      <c r="X149" s="236">
        <f>W149*H149</f>
        <v>0</v>
      </c>
      <c r="Y149" s="39"/>
      <c r="Z149" s="39"/>
      <c r="AA149" s="39"/>
      <c r="AB149" s="39"/>
      <c r="AC149" s="39"/>
      <c r="AD149" s="39"/>
      <c r="AE149" s="39"/>
      <c r="AR149" s="237" t="s">
        <v>266</v>
      </c>
      <c r="AT149" s="237" t="s">
        <v>291</v>
      </c>
      <c r="AU149" s="237" t="s">
        <v>85</v>
      </c>
      <c r="AY149" s="18" t="s">
        <v>156</v>
      </c>
      <c r="BE149" s="238">
        <f>IF(O149="základní",K149,0)</f>
        <v>0</v>
      </c>
      <c r="BF149" s="238">
        <f>IF(O149="snížená",K149,0)</f>
        <v>0</v>
      </c>
      <c r="BG149" s="238">
        <f>IF(O149="zákl. přenesená",K149,0)</f>
        <v>0</v>
      </c>
      <c r="BH149" s="238">
        <f>IF(O149="sníž. přenesená",K149,0)</f>
        <v>0</v>
      </c>
      <c r="BI149" s="238">
        <f>IF(O149="nulová",K149,0)</f>
        <v>0</v>
      </c>
      <c r="BJ149" s="18" t="s">
        <v>83</v>
      </c>
      <c r="BK149" s="238">
        <f>ROUND(P149*H149,2)</f>
        <v>0</v>
      </c>
      <c r="BL149" s="18" t="s">
        <v>173</v>
      </c>
      <c r="BM149" s="237" t="s">
        <v>1149</v>
      </c>
    </row>
    <row r="150" s="2" customFormat="1" ht="24.15" customHeight="1">
      <c r="A150" s="39"/>
      <c r="B150" s="40"/>
      <c r="C150" s="225" t="s">
        <v>266</v>
      </c>
      <c r="D150" s="225" t="s">
        <v>157</v>
      </c>
      <c r="E150" s="226" t="s">
        <v>297</v>
      </c>
      <c r="F150" s="227" t="s">
        <v>783</v>
      </c>
      <c r="G150" s="228" t="s">
        <v>197</v>
      </c>
      <c r="H150" s="229">
        <v>41.287999999999997</v>
      </c>
      <c r="I150" s="230"/>
      <c r="J150" s="230"/>
      <c r="K150" s="231">
        <f>ROUND(P150*H150,2)</f>
        <v>0</v>
      </c>
      <c r="L150" s="227" t="s">
        <v>198</v>
      </c>
      <c r="M150" s="45"/>
      <c r="N150" s="232" t="s">
        <v>1</v>
      </c>
      <c r="O150" s="233" t="s">
        <v>38</v>
      </c>
      <c r="P150" s="234">
        <f>I150+J150</f>
        <v>0</v>
      </c>
      <c r="Q150" s="234">
        <f>ROUND(I150*H150,2)</f>
        <v>0</v>
      </c>
      <c r="R150" s="234">
        <f>ROUND(J150*H150,2)</f>
        <v>0</v>
      </c>
      <c r="S150" s="92"/>
      <c r="T150" s="235">
        <f>S150*H150</f>
        <v>0</v>
      </c>
      <c r="U150" s="235">
        <v>0</v>
      </c>
      <c r="V150" s="235">
        <f>U150*H150</f>
        <v>0</v>
      </c>
      <c r="W150" s="235">
        <v>0</v>
      </c>
      <c r="X150" s="236">
        <f>W150*H150</f>
        <v>0</v>
      </c>
      <c r="Y150" s="39"/>
      <c r="Z150" s="39"/>
      <c r="AA150" s="39"/>
      <c r="AB150" s="39"/>
      <c r="AC150" s="39"/>
      <c r="AD150" s="39"/>
      <c r="AE150" s="39"/>
      <c r="AR150" s="237" t="s">
        <v>173</v>
      </c>
      <c r="AT150" s="237" t="s">
        <v>157</v>
      </c>
      <c r="AU150" s="237" t="s">
        <v>85</v>
      </c>
      <c r="AY150" s="18" t="s">
        <v>156</v>
      </c>
      <c r="BE150" s="238">
        <f>IF(O150="základní",K150,0)</f>
        <v>0</v>
      </c>
      <c r="BF150" s="238">
        <f>IF(O150="snížená",K150,0)</f>
        <v>0</v>
      </c>
      <c r="BG150" s="238">
        <f>IF(O150="zákl. přenesená",K150,0)</f>
        <v>0</v>
      </c>
      <c r="BH150" s="238">
        <f>IF(O150="sníž. přenesená",K150,0)</f>
        <v>0</v>
      </c>
      <c r="BI150" s="238">
        <f>IF(O150="nulová",K150,0)</f>
        <v>0</v>
      </c>
      <c r="BJ150" s="18" t="s">
        <v>83</v>
      </c>
      <c r="BK150" s="238">
        <f>ROUND(P150*H150,2)</f>
        <v>0</v>
      </c>
      <c r="BL150" s="18" t="s">
        <v>173</v>
      </c>
      <c r="BM150" s="237" t="s">
        <v>1150</v>
      </c>
    </row>
    <row r="151" s="12" customFormat="1">
      <c r="A151" s="12"/>
      <c r="B151" s="239"/>
      <c r="C151" s="240"/>
      <c r="D151" s="241" t="s">
        <v>163</v>
      </c>
      <c r="E151" s="242" t="s">
        <v>1</v>
      </c>
      <c r="F151" s="243" t="s">
        <v>1151</v>
      </c>
      <c r="G151" s="240"/>
      <c r="H151" s="244">
        <v>41.287999999999997</v>
      </c>
      <c r="I151" s="245"/>
      <c r="J151" s="245"/>
      <c r="K151" s="240"/>
      <c r="L151" s="240"/>
      <c r="M151" s="246"/>
      <c r="N151" s="247"/>
      <c r="O151" s="248"/>
      <c r="P151" s="248"/>
      <c r="Q151" s="248"/>
      <c r="R151" s="248"/>
      <c r="S151" s="248"/>
      <c r="T151" s="248"/>
      <c r="U151" s="248"/>
      <c r="V151" s="248"/>
      <c r="W151" s="248"/>
      <c r="X151" s="249"/>
      <c r="Y151" s="12"/>
      <c r="Z151" s="12"/>
      <c r="AA151" s="12"/>
      <c r="AB151" s="12"/>
      <c r="AC151" s="12"/>
      <c r="AD151" s="12"/>
      <c r="AE151" s="12"/>
      <c r="AT151" s="250" t="s">
        <v>163</v>
      </c>
      <c r="AU151" s="250" t="s">
        <v>85</v>
      </c>
      <c r="AV151" s="12" t="s">
        <v>85</v>
      </c>
      <c r="AW151" s="12" t="s">
        <v>5</v>
      </c>
      <c r="AX151" s="12" t="s">
        <v>75</v>
      </c>
      <c r="AY151" s="250" t="s">
        <v>156</v>
      </c>
    </row>
    <row r="152" s="14" customFormat="1">
      <c r="A152" s="14"/>
      <c r="B152" s="278"/>
      <c r="C152" s="279"/>
      <c r="D152" s="241" t="s">
        <v>163</v>
      </c>
      <c r="E152" s="280" t="s">
        <v>1</v>
      </c>
      <c r="F152" s="281" t="s">
        <v>741</v>
      </c>
      <c r="G152" s="279"/>
      <c r="H152" s="282">
        <v>41.287999999999997</v>
      </c>
      <c r="I152" s="283"/>
      <c r="J152" s="283"/>
      <c r="K152" s="279"/>
      <c r="L152" s="279"/>
      <c r="M152" s="284"/>
      <c r="N152" s="285"/>
      <c r="O152" s="286"/>
      <c r="P152" s="286"/>
      <c r="Q152" s="286"/>
      <c r="R152" s="286"/>
      <c r="S152" s="286"/>
      <c r="T152" s="286"/>
      <c r="U152" s="286"/>
      <c r="V152" s="286"/>
      <c r="W152" s="286"/>
      <c r="X152" s="287"/>
      <c r="Y152" s="14"/>
      <c r="Z152" s="14"/>
      <c r="AA152" s="14"/>
      <c r="AB152" s="14"/>
      <c r="AC152" s="14"/>
      <c r="AD152" s="14"/>
      <c r="AE152" s="14"/>
      <c r="AT152" s="288" t="s">
        <v>163</v>
      </c>
      <c r="AU152" s="288" t="s">
        <v>85</v>
      </c>
      <c r="AV152" s="14" t="s">
        <v>173</v>
      </c>
      <c r="AW152" s="14" t="s">
        <v>5</v>
      </c>
      <c r="AX152" s="14" t="s">
        <v>83</v>
      </c>
      <c r="AY152" s="288" t="s">
        <v>156</v>
      </c>
    </row>
    <row r="153" s="11" customFormat="1" ht="22.8" customHeight="1">
      <c r="A153" s="11"/>
      <c r="B153" s="210"/>
      <c r="C153" s="211"/>
      <c r="D153" s="212" t="s">
        <v>74</v>
      </c>
      <c r="E153" s="262" t="s">
        <v>85</v>
      </c>
      <c r="F153" s="262" t="s">
        <v>301</v>
      </c>
      <c r="G153" s="211"/>
      <c r="H153" s="211"/>
      <c r="I153" s="214"/>
      <c r="J153" s="214"/>
      <c r="K153" s="263">
        <f>BK153</f>
        <v>0</v>
      </c>
      <c r="L153" s="211"/>
      <c r="M153" s="216"/>
      <c r="N153" s="217"/>
      <c r="O153" s="218"/>
      <c r="P153" s="218"/>
      <c r="Q153" s="219">
        <f>SUM(Q154:Q177)</f>
        <v>0</v>
      </c>
      <c r="R153" s="219">
        <f>SUM(R154:R177)</f>
        <v>0</v>
      </c>
      <c r="S153" s="218"/>
      <c r="T153" s="220">
        <f>SUM(T154:T177)</f>
        <v>0</v>
      </c>
      <c r="U153" s="218"/>
      <c r="V153" s="220">
        <f>SUM(V154:V177)</f>
        <v>0</v>
      </c>
      <c r="W153" s="218"/>
      <c r="X153" s="221">
        <f>SUM(X154:X177)</f>
        <v>0</v>
      </c>
      <c r="Y153" s="11"/>
      <c r="Z153" s="11"/>
      <c r="AA153" s="11"/>
      <c r="AB153" s="11"/>
      <c r="AC153" s="11"/>
      <c r="AD153" s="11"/>
      <c r="AE153" s="11"/>
      <c r="AR153" s="222" t="s">
        <v>83</v>
      </c>
      <c r="AT153" s="223" t="s">
        <v>74</v>
      </c>
      <c r="AU153" s="223" t="s">
        <v>83</v>
      </c>
      <c r="AY153" s="222" t="s">
        <v>156</v>
      </c>
      <c r="BK153" s="224">
        <f>SUM(BK154:BK177)</f>
        <v>0</v>
      </c>
    </row>
    <row r="154" s="2" customFormat="1" ht="24.15" customHeight="1">
      <c r="A154" s="39"/>
      <c r="B154" s="40"/>
      <c r="C154" s="225" t="s">
        <v>240</v>
      </c>
      <c r="D154" s="225" t="s">
        <v>157</v>
      </c>
      <c r="E154" s="226" t="s">
        <v>1152</v>
      </c>
      <c r="F154" s="227" t="s">
        <v>1153</v>
      </c>
      <c r="G154" s="228" t="s">
        <v>237</v>
      </c>
      <c r="H154" s="229">
        <v>3.2759999999999998</v>
      </c>
      <c r="I154" s="230"/>
      <c r="J154" s="230"/>
      <c r="K154" s="231">
        <f>ROUND(P154*H154,2)</f>
        <v>0</v>
      </c>
      <c r="L154" s="227" t="s">
        <v>198</v>
      </c>
      <c r="M154" s="45"/>
      <c r="N154" s="232" t="s">
        <v>1</v>
      </c>
      <c r="O154" s="233" t="s">
        <v>38</v>
      </c>
      <c r="P154" s="234">
        <f>I154+J154</f>
        <v>0</v>
      </c>
      <c r="Q154" s="234">
        <f>ROUND(I154*H154,2)</f>
        <v>0</v>
      </c>
      <c r="R154" s="234">
        <f>ROUND(J154*H154,2)</f>
        <v>0</v>
      </c>
      <c r="S154" s="92"/>
      <c r="T154" s="235">
        <f>S154*H154</f>
        <v>0</v>
      </c>
      <c r="U154" s="235">
        <v>0</v>
      </c>
      <c r="V154" s="235">
        <f>U154*H154</f>
        <v>0</v>
      </c>
      <c r="W154" s="235">
        <v>0</v>
      </c>
      <c r="X154" s="236">
        <f>W154*H154</f>
        <v>0</v>
      </c>
      <c r="Y154" s="39"/>
      <c r="Z154" s="39"/>
      <c r="AA154" s="39"/>
      <c r="AB154" s="39"/>
      <c r="AC154" s="39"/>
      <c r="AD154" s="39"/>
      <c r="AE154" s="39"/>
      <c r="AR154" s="237" t="s">
        <v>173</v>
      </c>
      <c r="AT154" s="237" t="s">
        <v>157</v>
      </c>
      <c r="AU154" s="237" t="s">
        <v>85</v>
      </c>
      <c r="AY154" s="18" t="s">
        <v>156</v>
      </c>
      <c r="BE154" s="238">
        <f>IF(O154="základní",K154,0)</f>
        <v>0</v>
      </c>
      <c r="BF154" s="238">
        <f>IF(O154="snížená",K154,0)</f>
        <v>0</v>
      </c>
      <c r="BG154" s="238">
        <f>IF(O154="zákl. přenesená",K154,0)</f>
        <v>0</v>
      </c>
      <c r="BH154" s="238">
        <f>IF(O154="sníž. přenesená",K154,0)</f>
        <v>0</v>
      </c>
      <c r="BI154" s="238">
        <f>IF(O154="nulová",K154,0)</f>
        <v>0</v>
      </c>
      <c r="BJ154" s="18" t="s">
        <v>83</v>
      </c>
      <c r="BK154" s="238">
        <f>ROUND(P154*H154,2)</f>
        <v>0</v>
      </c>
      <c r="BL154" s="18" t="s">
        <v>173</v>
      </c>
      <c r="BM154" s="237" t="s">
        <v>1154</v>
      </c>
    </row>
    <row r="155" s="12" customFormat="1">
      <c r="A155" s="12"/>
      <c r="B155" s="239"/>
      <c r="C155" s="240"/>
      <c r="D155" s="241" t="s">
        <v>163</v>
      </c>
      <c r="E155" s="242" t="s">
        <v>1</v>
      </c>
      <c r="F155" s="243" t="s">
        <v>1155</v>
      </c>
      <c r="G155" s="240"/>
      <c r="H155" s="244">
        <v>3.738</v>
      </c>
      <c r="I155" s="245"/>
      <c r="J155" s="245"/>
      <c r="K155" s="240"/>
      <c r="L155" s="240"/>
      <c r="M155" s="246"/>
      <c r="N155" s="247"/>
      <c r="O155" s="248"/>
      <c r="P155" s="248"/>
      <c r="Q155" s="248"/>
      <c r="R155" s="248"/>
      <c r="S155" s="248"/>
      <c r="T155" s="248"/>
      <c r="U155" s="248"/>
      <c r="V155" s="248"/>
      <c r="W155" s="248"/>
      <c r="X155" s="249"/>
      <c r="Y155" s="12"/>
      <c r="Z155" s="12"/>
      <c r="AA155" s="12"/>
      <c r="AB155" s="12"/>
      <c r="AC155" s="12"/>
      <c r="AD155" s="12"/>
      <c r="AE155" s="12"/>
      <c r="AT155" s="250" t="s">
        <v>163</v>
      </c>
      <c r="AU155" s="250" t="s">
        <v>85</v>
      </c>
      <c r="AV155" s="12" t="s">
        <v>85</v>
      </c>
      <c r="AW155" s="12" t="s">
        <v>5</v>
      </c>
      <c r="AX155" s="12" t="s">
        <v>75</v>
      </c>
      <c r="AY155" s="250" t="s">
        <v>156</v>
      </c>
    </row>
    <row r="156" s="12" customFormat="1">
      <c r="A156" s="12"/>
      <c r="B156" s="239"/>
      <c r="C156" s="240"/>
      <c r="D156" s="241" t="s">
        <v>163</v>
      </c>
      <c r="E156" s="242" t="s">
        <v>1</v>
      </c>
      <c r="F156" s="243" t="s">
        <v>1156</v>
      </c>
      <c r="G156" s="240"/>
      <c r="H156" s="244">
        <v>-0.46200000000000002</v>
      </c>
      <c r="I156" s="245"/>
      <c r="J156" s="245"/>
      <c r="K156" s="240"/>
      <c r="L156" s="240"/>
      <c r="M156" s="246"/>
      <c r="N156" s="247"/>
      <c r="O156" s="248"/>
      <c r="P156" s="248"/>
      <c r="Q156" s="248"/>
      <c r="R156" s="248"/>
      <c r="S156" s="248"/>
      <c r="T156" s="248"/>
      <c r="U156" s="248"/>
      <c r="V156" s="248"/>
      <c r="W156" s="248"/>
      <c r="X156" s="249"/>
      <c r="Y156" s="12"/>
      <c r="Z156" s="12"/>
      <c r="AA156" s="12"/>
      <c r="AB156" s="12"/>
      <c r="AC156" s="12"/>
      <c r="AD156" s="12"/>
      <c r="AE156" s="12"/>
      <c r="AT156" s="250" t="s">
        <v>163</v>
      </c>
      <c r="AU156" s="250" t="s">
        <v>85</v>
      </c>
      <c r="AV156" s="12" t="s">
        <v>85</v>
      </c>
      <c r="AW156" s="12" t="s">
        <v>5</v>
      </c>
      <c r="AX156" s="12" t="s">
        <v>75</v>
      </c>
      <c r="AY156" s="250" t="s">
        <v>156</v>
      </c>
    </row>
    <row r="157" s="14" customFormat="1">
      <c r="A157" s="14"/>
      <c r="B157" s="278"/>
      <c r="C157" s="279"/>
      <c r="D157" s="241" t="s">
        <v>163</v>
      </c>
      <c r="E157" s="280" t="s">
        <v>1</v>
      </c>
      <c r="F157" s="281" t="s">
        <v>741</v>
      </c>
      <c r="G157" s="279"/>
      <c r="H157" s="282">
        <v>3.2759999999999998</v>
      </c>
      <c r="I157" s="283"/>
      <c r="J157" s="283"/>
      <c r="K157" s="279"/>
      <c r="L157" s="279"/>
      <c r="M157" s="284"/>
      <c r="N157" s="285"/>
      <c r="O157" s="286"/>
      <c r="P157" s="286"/>
      <c r="Q157" s="286"/>
      <c r="R157" s="286"/>
      <c r="S157" s="286"/>
      <c r="T157" s="286"/>
      <c r="U157" s="286"/>
      <c r="V157" s="286"/>
      <c r="W157" s="286"/>
      <c r="X157" s="287"/>
      <c r="Y157" s="14"/>
      <c r="Z157" s="14"/>
      <c r="AA157" s="14"/>
      <c r="AB157" s="14"/>
      <c r="AC157" s="14"/>
      <c r="AD157" s="14"/>
      <c r="AE157" s="14"/>
      <c r="AT157" s="288" t="s">
        <v>163</v>
      </c>
      <c r="AU157" s="288" t="s">
        <v>85</v>
      </c>
      <c r="AV157" s="14" t="s">
        <v>173</v>
      </c>
      <c r="AW157" s="14" t="s">
        <v>5</v>
      </c>
      <c r="AX157" s="14" t="s">
        <v>83</v>
      </c>
      <c r="AY157" s="288" t="s">
        <v>156</v>
      </c>
    </row>
    <row r="158" s="2" customFormat="1" ht="24.15" customHeight="1">
      <c r="A158" s="39"/>
      <c r="B158" s="40"/>
      <c r="C158" s="225" t="s">
        <v>271</v>
      </c>
      <c r="D158" s="225" t="s">
        <v>157</v>
      </c>
      <c r="E158" s="226" t="s">
        <v>322</v>
      </c>
      <c r="F158" s="227" t="s">
        <v>785</v>
      </c>
      <c r="G158" s="228" t="s">
        <v>227</v>
      </c>
      <c r="H158" s="229">
        <v>23</v>
      </c>
      <c r="I158" s="230"/>
      <c r="J158" s="230"/>
      <c r="K158" s="231">
        <f>ROUND(P158*H158,2)</f>
        <v>0</v>
      </c>
      <c r="L158" s="227" t="s">
        <v>198</v>
      </c>
      <c r="M158" s="45"/>
      <c r="N158" s="232" t="s">
        <v>1</v>
      </c>
      <c r="O158" s="233" t="s">
        <v>38</v>
      </c>
      <c r="P158" s="234">
        <f>I158+J158</f>
        <v>0</v>
      </c>
      <c r="Q158" s="234">
        <f>ROUND(I158*H158,2)</f>
        <v>0</v>
      </c>
      <c r="R158" s="234">
        <f>ROUND(J158*H158,2)</f>
        <v>0</v>
      </c>
      <c r="S158" s="92"/>
      <c r="T158" s="235">
        <f>S158*H158</f>
        <v>0</v>
      </c>
      <c r="U158" s="235">
        <v>0</v>
      </c>
      <c r="V158" s="235">
        <f>U158*H158</f>
        <v>0</v>
      </c>
      <c r="W158" s="235">
        <v>0</v>
      </c>
      <c r="X158" s="236">
        <f>W158*H158</f>
        <v>0</v>
      </c>
      <c r="Y158" s="39"/>
      <c r="Z158" s="39"/>
      <c r="AA158" s="39"/>
      <c r="AB158" s="39"/>
      <c r="AC158" s="39"/>
      <c r="AD158" s="39"/>
      <c r="AE158" s="39"/>
      <c r="AR158" s="237" t="s">
        <v>173</v>
      </c>
      <c r="AT158" s="237" t="s">
        <v>157</v>
      </c>
      <c r="AU158" s="237" t="s">
        <v>85</v>
      </c>
      <c r="AY158" s="18" t="s">
        <v>156</v>
      </c>
      <c r="BE158" s="238">
        <f>IF(O158="základní",K158,0)</f>
        <v>0</v>
      </c>
      <c r="BF158" s="238">
        <f>IF(O158="snížená",K158,0)</f>
        <v>0</v>
      </c>
      <c r="BG158" s="238">
        <f>IF(O158="zákl. přenesená",K158,0)</f>
        <v>0</v>
      </c>
      <c r="BH158" s="238">
        <f>IF(O158="sníž. přenesená",K158,0)</f>
        <v>0</v>
      </c>
      <c r="BI158" s="238">
        <f>IF(O158="nulová",K158,0)</f>
        <v>0</v>
      </c>
      <c r="BJ158" s="18" t="s">
        <v>83</v>
      </c>
      <c r="BK158" s="238">
        <f>ROUND(P158*H158,2)</f>
        <v>0</v>
      </c>
      <c r="BL158" s="18" t="s">
        <v>173</v>
      </c>
      <c r="BM158" s="237" t="s">
        <v>1157</v>
      </c>
    </row>
    <row r="159" s="2" customFormat="1" ht="33" customHeight="1">
      <c r="A159" s="39"/>
      <c r="B159" s="40"/>
      <c r="C159" s="225" t="s">
        <v>277</v>
      </c>
      <c r="D159" s="225" t="s">
        <v>157</v>
      </c>
      <c r="E159" s="226" t="s">
        <v>791</v>
      </c>
      <c r="F159" s="227" t="s">
        <v>792</v>
      </c>
      <c r="G159" s="228" t="s">
        <v>227</v>
      </c>
      <c r="H159" s="229">
        <v>0.40000000000000002</v>
      </c>
      <c r="I159" s="230"/>
      <c r="J159" s="230"/>
      <c r="K159" s="231">
        <f>ROUND(P159*H159,2)</f>
        <v>0</v>
      </c>
      <c r="L159" s="227" t="s">
        <v>198</v>
      </c>
      <c r="M159" s="45"/>
      <c r="N159" s="232" t="s">
        <v>1</v>
      </c>
      <c r="O159" s="233" t="s">
        <v>38</v>
      </c>
      <c r="P159" s="234">
        <f>I159+J159</f>
        <v>0</v>
      </c>
      <c r="Q159" s="234">
        <f>ROUND(I159*H159,2)</f>
        <v>0</v>
      </c>
      <c r="R159" s="234">
        <f>ROUND(J159*H159,2)</f>
        <v>0</v>
      </c>
      <c r="S159" s="92"/>
      <c r="T159" s="235">
        <f>S159*H159</f>
        <v>0</v>
      </c>
      <c r="U159" s="235">
        <v>0</v>
      </c>
      <c r="V159" s="235">
        <f>U159*H159</f>
        <v>0</v>
      </c>
      <c r="W159" s="235">
        <v>0</v>
      </c>
      <c r="X159" s="236">
        <f>W159*H159</f>
        <v>0</v>
      </c>
      <c r="Y159" s="39"/>
      <c r="Z159" s="39"/>
      <c r="AA159" s="39"/>
      <c r="AB159" s="39"/>
      <c r="AC159" s="39"/>
      <c r="AD159" s="39"/>
      <c r="AE159" s="39"/>
      <c r="AR159" s="237" t="s">
        <v>173</v>
      </c>
      <c r="AT159" s="237" t="s">
        <v>157</v>
      </c>
      <c r="AU159" s="237" t="s">
        <v>85</v>
      </c>
      <c r="AY159" s="18" t="s">
        <v>156</v>
      </c>
      <c r="BE159" s="238">
        <f>IF(O159="základní",K159,0)</f>
        <v>0</v>
      </c>
      <c r="BF159" s="238">
        <f>IF(O159="snížená",K159,0)</f>
        <v>0</v>
      </c>
      <c r="BG159" s="238">
        <f>IF(O159="zákl. přenesená",K159,0)</f>
        <v>0</v>
      </c>
      <c r="BH159" s="238">
        <f>IF(O159="sníž. přenesená",K159,0)</f>
        <v>0</v>
      </c>
      <c r="BI159" s="238">
        <f>IF(O159="nulová",K159,0)</f>
        <v>0</v>
      </c>
      <c r="BJ159" s="18" t="s">
        <v>83</v>
      </c>
      <c r="BK159" s="238">
        <f>ROUND(P159*H159,2)</f>
        <v>0</v>
      </c>
      <c r="BL159" s="18" t="s">
        <v>173</v>
      </c>
      <c r="BM159" s="237" t="s">
        <v>1158</v>
      </c>
    </row>
    <row r="160" s="2" customFormat="1" ht="24.15" customHeight="1">
      <c r="A160" s="39"/>
      <c r="B160" s="40"/>
      <c r="C160" s="225" t="s">
        <v>9</v>
      </c>
      <c r="D160" s="225" t="s">
        <v>157</v>
      </c>
      <c r="E160" s="226" t="s">
        <v>795</v>
      </c>
      <c r="F160" s="227" t="s">
        <v>796</v>
      </c>
      <c r="G160" s="228" t="s">
        <v>227</v>
      </c>
      <c r="H160" s="229">
        <v>23</v>
      </c>
      <c r="I160" s="230"/>
      <c r="J160" s="230"/>
      <c r="K160" s="231">
        <f>ROUND(P160*H160,2)</f>
        <v>0</v>
      </c>
      <c r="L160" s="227" t="s">
        <v>198</v>
      </c>
      <c r="M160" s="45"/>
      <c r="N160" s="232" t="s">
        <v>1</v>
      </c>
      <c r="O160" s="233" t="s">
        <v>38</v>
      </c>
      <c r="P160" s="234">
        <f>I160+J160</f>
        <v>0</v>
      </c>
      <c r="Q160" s="234">
        <f>ROUND(I160*H160,2)</f>
        <v>0</v>
      </c>
      <c r="R160" s="234">
        <f>ROUND(J160*H160,2)</f>
        <v>0</v>
      </c>
      <c r="S160" s="92"/>
      <c r="T160" s="235">
        <f>S160*H160</f>
        <v>0</v>
      </c>
      <c r="U160" s="235">
        <v>0</v>
      </c>
      <c r="V160" s="235">
        <f>U160*H160</f>
        <v>0</v>
      </c>
      <c r="W160" s="235">
        <v>0</v>
      </c>
      <c r="X160" s="236">
        <f>W160*H160</f>
        <v>0</v>
      </c>
      <c r="Y160" s="39"/>
      <c r="Z160" s="39"/>
      <c r="AA160" s="39"/>
      <c r="AB160" s="39"/>
      <c r="AC160" s="39"/>
      <c r="AD160" s="39"/>
      <c r="AE160" s="39"/>
      <c r="AR160" s="237" t="s">
        <v>173</v>
      </c>
      <c r="AT160" s="237" t="s">
        <v>157</v>
      </c>
      <c r="AU160" s="237" t="s">
        <v>85</v>
      </c>
      <c r="AY160" s="18" t="s">
        <v>156</v>
      </c>
      <c r="BE160" s="238">
        <f>IF(O160="základní",K160,0)</f>
        <v>0</v>
      </c>
      <c r="BF160" s="238">
        <f>IF(O160="snížená",K160,0)</f>
        <v>0</v>
      </c>
      <c r="BG160" s="238">
        <f>IF(O160="zákl. přenesená",K160,0)</f>
        <v>0</v>
      </c>
      <c r="BH160" s="238">
        <f>IF(O160="sníž. přenesená",K160,0)</f>
        <v>0</v>
      </c>
      <c r="BI160" s="238">
        <f>IF(O160="nulová",K160,0)</f>
        <v>0</v>
      </c>
      <c r="BJ160" s="18" t="s">
        <v>83</v>
      </c>
      <c r="BK160" s="238">
        <f>ROUND(P160*H160,2)</f>
        <v>0</v>
      </c>
      <c r="BL160" s="18" t="s">
        <v>173</v>
      </c>
      <c r="BM160" s="237" t="s">
        <v>1159</v>
      </c>
    </row>
    <row r="161" s="2" customFormat="1" ht="24.15" customHeight="1">
      <c r="A161" s="39"/>
      <c r="B161" s="40"/>
      <c r="C161" s="225" t="s">
        <v>206</v>
      </c>
      <c r="D161" s="225" t="s">
        <v>157</v>
      </c>
      <c r="E161" s="226" t="s">
        <v>798</v>
      </c>
      <c r="F161" s="227" t="s">
        <v>799</v>
      </c>
      <c r="G161" s="228" t="s">
        <v>237</v>
      </c>
      <c r="H161" s="229">
        <v>3.3090000000000002</v>
      </c>
      <c r="I161" s="230"/>
      <c r="J161" s="230"/>
      <c r="K161" s="231">
        <f>ROUND(P161*H161,2)</f>
        <v>0</v>
      </c>
      <c r="L161" s="227" t="s">
        <v>198</v>
      </c>
      <c r="M161" s="45"/>
      <c r="N161" s="232" t="s">
        <v>1</v>
      </c>
      <c r="O161" s="233" t="s">
        <v>38</v>
      </c>
      <c r="P161" s="234">
        <f>I161+J161</f>
        <v>0</v>
      </c>
      <c r="Q161" s="234">
        <f>ROUND(I161*H161,2)</f>
        <v>0</v>
      </c>
      <c r="R161" s="234">
        <f>ROUND(J161*H161,2)</f>
        <v>0</v>
      </c>
      <c r="S161" s="92"/>
      <c r="T161" s="235">
        <f>S161*H161</f>
        <v>0</v>
      </c>
      <c r="U161" s="235">
        <v>0</v>
      </c>
      <c r="V161" s="235">
        <f>U161*H161</f>
        <v>0</v>
      </c>
      <c r="W161" s="235">
        <v>0</v>
      </c>
      <c r="X161" s="236">
        <f>W161*H161</f>
        <v>0</v>
      </c>
      <c r="Y161" s="39"/>
      <c r="Z161" s="39"/>
      <c r="AA161" s="39"/>
      <c r="AB161" s="39"/>
      <c r="AC161" s="39"/>
      <c r="AD161" s="39"/>
      <c r="AE161" s="39"/>
      <c r="AR161" s="237" t="s">
        <v>173</v>
      </c>
      <c r="AT161" s="237" t="s">
        <v>157</v>
      </c>
      <c r="AU161" s="237" t="s">
        <v>85</v>
      </c>
      <c r="AY161" s="18" t="s">
        <v>156</v>
      </c>
      <c r="BE161" s="238">
        <f>IF(O161="základní",K161,0)</f>
        <v>0</v>
      </c>
      <c r="BF161" s="238">
        <f>IF(O161="snížená",K161,0)</f>
        <v>0</v>
      </c>
      <c r="BG161" s="238">
        <f>IF(O161="zákl. přenesená",K161,0)</f>
        <v>0</v>
      </c>
      <c r="BH161" s="238">
        <f>IF(O161="sníž. přenesená",K161,0)</f>
        <v>0</v>
      </c>
      <c r="BI161" s="238">
        <f>IF(O161="nulová",K161,0)</f>
        <v>0</v>
      </c>
      <c r="BJ161" s="18" t="s">
        <v>83</v>
      </c>
      <c r="BK161" s="238">
        <f>ROUND(P161*H161,2)</f>
        <v>0</v>
      </c>
      <c r="BL161" s="18" t="s">
        <v>173</v>
      </c>
      <c r="BM161" s="237" t="s">
        <v>1160</v>
      </c>
    </row>
    <row r="162" s="12" customFormat="1">
      <c r="A162" s="12"/>
      <c r="B162" s="239"/>
      <c r="C162" s="240"/>
      <c r="D162" s="241" t="s">
        <v>163</v>
      </c>
      <c r="E162" s="242" t="s">
        <v>1</v>
      </c>
      <c r="F162" s="243" t="s">
        <v>1161</v>
      </c>
      <c r="G162" s="240"/>
      <c r="H162" s="244">
        <v>2.9060000000000001</v>
      </c>
      <c r="I162" s="245"/>
      <c r="J162" s="245"/>
      <c r="K162" s="240"/>
      <c r="L162" s="240"/>
      <c r="M162" s="246"/>
      <c r="N162" s="247"/>
      <c r="O162" s="248"/>
      <c r="P162" s="248"/>
      <c r="Q162" s="248"/>
      <c r="R162" s="248"/>
      <c r="S162" s="248"/>
      <c r="T162" s="248"/>
      <c r="U162" s="248"/>
      <c r="V162" s="248"/>
      <c r="W162" s="248"/>
      <c r="X162" s="249"/>
      <c r="Y162" s="12"/>
      <c r="Z162" s="12"/>
      <c r="AA162" s="12"/>
      <c r="AB162" s="12"/>
      <c r="AC162" s="12"/>
      <c r="AD162" s="12"/>
      <c r="AE162" s="12"/>
      <c r="AT162" s="250" t="s">
        <v>163</v>
      </c>
      <c r="AU162" s="250" t="s">
        <v>85</v>
      </c>
      <c r="AV162" s="12" t="s">
        <v>85</v>
      </c>
      <c r="AW162" s="12" t="s">
        <v>5</v>
      </c>
      <c r="AX162" s="12" t="s">
        <v>75</v>
      </c>
      <c r="AY162" s="250" t="s">
        <v>156</v>
      </c>
    </row>
    <row r="163" s="12" customFormat="1">
      <c r="A163" s="12"/>
      <c r="B163" s="239"/>
      <c r="C163" s="240"/>
      <c r="D163" s="241" t="s">
        <v>163</v>
      </c>
      <c r="E163" s="242" t="s">
        <v>1</v>
      </c>
      <c r="F163" s="243" t="s">
        <v>1162</v>
      </c>
      <c r="G163" s="240"/>
      <c r="H163" s="244">
        <v>0.40300000000000002</v>
      </c>
      <c r="I163" s="245"/>
      <c r="J163" s="245"/>
      <c r="K163" s="240"/>
      <c r="L163" s="240"/>
      <c r="M163" s="246"/>
      <c r="N163" s="247"/>
      <c r="O163" s="248"/>
      <c r="P163" s="248"/>
      <c r="Q163" s="248"/>
      <c r="R163" s="248"/>
      <c r="S163" s="248"/>
      <c r="T163" s="248"/>
      <c r="U163" s="248"/>
      <c r="V163" s="248"/>
      <c r="W163" s="248"/>
      <c r="X163" s="249"/>
      <c r="Y163" s="12"/>
      <c r="Z163" s="12"/>
      <c r="AA163" s="12"/>
      <c r="AB163" s="12"/>
      <c r="AC163" s="12"/>
      <c r="AD163" s="12"/>
      <c r="AE163" s="12"/>
      <c r="AT163" s="250" t="s">
        <v>163</v>
      </c>
      <c r="AU163" s="250" t="s">
        <v>85</v>
      </c>
      <c r="AV163" s="12" t="s">
        <v>85</v>
      </c>
      <c r="AW163" s="12" t="s">
        <v>5</v>
      </c>
      <c r="AX163" s="12" t="s">
        <v>75</v>
      </c>
      <c r="AY163" s="250" t="s">
        <v>156</v>
      </c>
    </row>
    <row r="164" s="14" customFormat="1">
      <c r="A164" s="14"/>
      <c r="B164" s="278"/>
      <c r="C164" s="279"/>
      <c r="D164" s="241" t="s">
        <v>163</v>
      </c>
      <c r="E164" s="280" t="s">
        <v>1</v>
      </c>
      <c r="F164" s="281" t="s">
        <v>741</v>
      </c>
      <c r="G164" s="279"/>
      <c r="H164" s="282">
        <v>3.3090000000000002</v>
      </c>
      <c r="I164" s="283"/>
      <c r="J164" s="283"/>
      <c r="K164" s="279"/>
      <c r="L164" s="279"/>
      <c r="M164" s="284"/>
      <c r="N164" s="285"/>
      <c r="O164" s="286"/>
      <c r="P164" s="286"/>
      <c r="Q164" s="286"/>
      <c r="R164" s="286"/>
      <c r="S164" s="286"/>
      <c r="T164" s="286"/>
      <c r="U164" s="286"/>
      <c r="V164" s="286"/>
      <c r="W164" s="286"/>
      <c r="X164" s="287"/>
      <c r="Y164" s="14"/>
      <c r="Z164" s="14"/>
      <c r="AA164" s="14"/>
      <c r="AB164" s="14"/>
      <c r="AC164" s="14"/>
      <c r="AD164" s="14"/>
      <c r="AE164" s="14"/>
      <c r="AT164" s="288" t="s">
        <v>163</v>
      </c>
      <c r="AU164" s="288" t="s">
        <v>85</v>
      </c>
      <c r="AV164" s="14" t="s">
        <v>173</v>
      </c>
      <c r="AW164" s="14" t="s">
        <v>5</v>
      </c>
      <c r="AX164" s="14" t="s">
        <v>83</v>
      </c>
      <c r="AY164" s="288" t="s">
        <v>156</v>
      </c>
    </row>
    <row r="165" s="2" customFormat="1" ht="24.15" customHeight="1">
      <c r="A165" s="39"/>
      <c r="B165" s="40"/>
      <c r="C165" s="225" t="s">
        <v>211</v>
      </c>
      <c r="D165" s="225" t="s">
        <v>157</v>
      </c>
      <c r="E165" s="226" t="s">
        <v>808</v>
      </c>
      <c r="F165" s="227" t="s">
        <v>809</v>
      </c>
      <c r="G165" s="228" t="s">
        <v>237</v>
      </c>
      <c r="H165" s="229">
        <v>6.4340000000000002</v>
      </c>
      <c r="I165" s="230"/>
      <c r="J165" s="230"/>
      <c r="K165" s="231">
        <f>ROUND(P165*H165,2)</f>
        <v>0</v>
      </c>
      <c r="L165" s="227" t="s">
        <v>198</v>
      </c>
      <c r="M165" s="45"/>
      <c r="N165" s="232" t="s">
        <v>1</v>
      </c>
      <c r="O165" s="233" t="s">
        <v>38</v>
      </c>
      <c r="P165" s="234">
        <f>I165+J165</f>
        <v>0</v>
      </c>
      <c r="Q165" s="234">
        <f>ROUND(I165*H165,2)</f>
        <v>0</v>
      </c>
      <c r="R165" s="234">
        <f>ROUND(J165*H165,2)</f>
        <v>0</v>
      </c>
      <c r="S165" s="92"/>
      <c r="T165" s="235">
        <f>S165*H165</f>
        <v>0</v>
      </c>
      <c r="U165" s="235">
        <v>0</v>
      </c>
      <c r="V165" s="235">
        <f>U165*H165</f>
        <v>0</v>
      </c>
      <c r="W165" s="235">
        <v>0</v>
      </c>
      <c r="X165" s="236">
        <f>W165*H165</f>
        <v>0</v>
      </c>
      <c r="Y165" s="39"/>
      <c r="Z165" s="39"/>
      <c r="AA165" s="39"/>
      <c r="AB165" s="39"/>
      <c r="AC165" s="39"/>
      <c r="AD165" s="39"/>
      <c r="AE165" s="39"/>
      <c r="AR165" s="237" t="s">
        <v>173</v>
      </c>
      <c r="AT165" s="237" t="s">
        <v>157</v>
      </c>
      <c r="AU165" s="237" t="s">
        <v>85</v>
      </c>
      <c r="AY165" s="18" t="s">
        <v>156</v>
      </c>
      <c r="BE165" s="238">
        <f>IF(O165="základní",K165,0)</f>
        <v>0</v>
      </c>
      <c r="BF165" s="238">
        <f>IF(O165="snížená",K165,0)</f>
        <v>0</v>
      </c>
      <c r="BG165" s="238">
        <f>IF(O165="zákl. přenesená",K165,0)</f>
        <v>0</v>
      </c>
      <c r="BH165" s="238">
        <f>IF(O165="sníž. přenesená",K165,0)</f>
        <v>0</v>
      </c>
      <c r="BI165" s="238">
        <f>IF(O165="nulová",K165,0)</f>
        <v>0</v>
      </c>
      <c r="BJ165" s="18" t="s">
        <v>83</v>
      </c>
      <c r="BK165" s="238">
        <f>ROUND(P165*H165,2)</f>
        <v>0</v>
      </c>
      <c r="BL165" s="18" t="s">
        <v>173</v>
      </c>
      <c r="BM165" s="237" t="s">
        <v>1163</v>
      </c>
    </row>
    <row r="166" s="12" customFormat="1">
      <c r="A166" s="12"/>
      <c r="B166" s="239"/>
      <c r="C166" s="240"/>
      <c r="D166" s="241" t="s">
        <v>163</v>
      </c>
      <c r="E166" s="242" t="s">
        <v>1</v>
      </c>
      <c r="F166" s="243" t="s">
        <v>1164</v>
      </c>
      <c r="G166" s="240"/>
      <c r="H166" s="244">
        <v>6.4340000000000002</v>
      </c>
      <c r="I166" s="245"/>
      <c r="J166" s="245"/>
      <c r="K166" s="240"/>
      <c r="L166" s="240"/>
      <c r="M166" s="246"/>
      <c r="N166" s="247"/>
      <c r="O166" s="248"/>
      <c r="P166" s="248"/>
      <c r="Q166" s="248"/>
      <c r="R166" s="248"/>
      <c r="S166" s="248"/>
      <c r="T166" s="248"/>
      <c r="U166" s="248"/>
      <c r="V166" s="248"/>
      <c r="W166" s="248"/>
      <c r="X166" s="249"/>
      <c r="Y166" s="12"/>
      <c r="Z166" s="12"/>
      <c r="AA166" s="12"/>
      <c r="AB166" s="12"/>
      <c r="AC166" s="12"/>
      <c r="AD166" s="12"/>
      <c r="AE166" s="12"/>
      <c r="AT166" s="250" t="s">
        <v>163</v>
      </c>
      <c r="AU166" s="250" t="s">
        <v>85</v>
      </c>
      <c r="AV166" s="12" t="s">
        <v>85</v>
      </c>
      <c r="AW166" s="12" t="s">
        <v>5</v>
      </c>
      <c r="AX166" s="12" t="s">
        <v>75</v>
      </c>
      <c r="AY166" s="250" t="s">
        <v>156</v>
      </c>
    </row>
    <row r="167" s="14" customFormat="1">
      <c r="A167" s="14"/>
      <c r="B167" s="278"/>
      <c r="C167" s="279"/>
      <c r="D167" s="241" t="s">
        <v>163</v>
      </c>
      <c r="E167" s="280" t="s">
        <v>1</v>
      </c>
      <c r="F167" s="281" t="s">
        <v>741</v>
      </c>
      <c r="G167" s="279"/>
      <c r="H167" s="282">
        <v>6.4340000000000002</v>
      </c>
      <c r="I167" s="283"/>
      <c r="J167" s="283"/>
      <c r="K167" s="279"/>
      <c r="L167" s="279"/>
      <c r="M167" s="284"/>
      <c r="N167" s="285"/>
      <c r="O167" s="286"/>
      <c r="P167" s="286"/>
      <c r="Q167" s="286"/>
      <c r="R167" s="286"/>
      <c r="S167" s="286"/>
      <c r="T167" s="286"/>
      <c r="U167" s="286"/>
      <c r="V167" s="286"/>
      <c r="W167" s="286"/>
      <c r="X167" s="287"/>
      <c r="Y167" s="14"/>
      <c r="Z167" s="14"/>
      <c r="AA167" s="14"/>
      <c r="AB167" s="14"/>
      <c r="AC167" s="14"/>
      <c r="AD167" s="14"/>
      <c r="AE167" s="14"/>
      <c r="AT167" s="288" t="s">
        <v>163</v>
      </c>
      <c r="AU167" s="288" t="s">
        <v>85</v>
      </c>
      <c r="AV167" s="14" t="s">
        <v>173</v>
      </c>
      <c r="AW167" s="14" t="s">
        <v>5</v>
      </c>
      <c r="AX167" s="14" t="s">
        <v>83</v>
      </c>
      <c r="AY167" s="288" t="s">
        <v>156</v>
      </c>
    </row>
    <row r="168" s="2" customFormat="1" ht="24.15" customHeight="1">
      <c r="A168" s="39"/>
      <c r="B168" s="40"/>
      <c r="C168" s="225" t="s">
        <v>201</v>
      </c>
      <c r="D168" s="225" t="s">
        <v>157</v>
      </c>
      <c r="E168" s="226" t="s">
        <v>831</v>
      </c>
      <c r="F168" s="227" t="s">
        <v>832</v>
      </c>
      <c r="G168" s="228" t="s">
        <v>197</v>
      </c>
      <c r="H168" s="229">
        <v>18.832000000000001</v>
      </c>
      <c r="I168" s="230"/>
      <c r="J168" s="230"/>
      <c r="K168" s="231">
        <f>ROUND(P168*H168,2)</f>
        <v>0</v>
      </c>
      <c r="L168" s="227" t="s">
        <v>198</v>
      </c>
      <c r="M168" s="45"/>
      <c r="N168" s="232" t="s">
        <v>1</v>
      </c>
      <c r="O168" s="233" t="s">
        <v>38</v>
      </c>
      <c r="P168" s="234">
        <f>I168+J168</f>
        <v>0</v>
      </c>
      <c r="Q168" s="234">
        <f>ROUND(I168*H168,2)</f>
        <v>0</v>
      </c>
      <c r="R168" s="234">
        <f>ROUND(J168*H168,2)</f>
        <v>0</v>
      </c>
      <c r="S168" s="92"/>
      <c r="T168" s="235">
        <f>S168*H168</f>
        <v>0</v>
      </c>
      <c r="U168" s="235">
        <v>0</v>
      </c>
      <c r="V168" s="235">
        <f>U168*H168</f>
        <v>0</v>
      </c>
      <c r="W168" s="235">
        <v>0</v>
      </c>
      <c r="X168" s="236">
        <f>W168*H168</f>
        <v>0</v>
      </c>
      <c r="Y168" s="39"/>
      <c r="Z168" s="39"/>
      <c r="AA168" s="39"/>
      <c r="AB168" s="39"/>
      <c r="AC168" s="39"/>
      <c r="AD168" s="39"/>
      <c r="AE168" s="39"/>
      <c r="AR168" s="237" t="s">
        <v>173</v>
      </c>
      <c r="AT168" s="237" t="s">
        <v>157</v>
      </c>
      <c r="AU168" s="237" t="s">
        <v>85</v>
      </c>
      <c r="AY168" s="18" t="s">
        <v>156</v>
      </c>
      <c r="BE168" s="238">
        <f>IF(O168="základní",K168,0)</f>
        <v>0</v>
      </c>
      <c r="BF168" s="238">
        <f>IF(O168="snížená",K168,0)</f>
        <v>0</v>
      </c>
      <c r="BG168" s="238">
        <f>IF(O168="zákl. přenesená",K168,0)</f>
        <v>0</v>
      </c>
      <c r="BH168" s="238">
        <f>IF(O168="sníž. přenesená",K168,0)</f>
        <v>0</v>
      </c>
      <c r="BI168" s="238">
        <f>IF(O168="nulová",K168,0)</f>
        <v>0</v>
      </c>
      <c r="BJ168" s="18" t="s">
        <v>83</v>
      </c>
      <c r="BK168" s="238">
        <f>ROUND(P168*H168,2)</f>
        <v>0</v>
      </c>
      <c r="BL168" s="18" t="s">
        <v>173</v>
      </c>
      <c r="BM168" s="237" t="s">
        <v>1165</v>
      </c>
    </row>
    <row r="169" s="12" customFormat="1">
      <c r="A169" s="12"/>
      <c r="B169" s="239"/>
      <c r="C169" s="240"/>
      <c r="D169" s="241" t="s">
        <v>163</v>
      </c>
      <c r="E169" s="242" t="s">
        <v>1</v>
      </c>
      <c r="F169" s="243" t="s">
        <v>1166</v>
      </c>
      <c r="G169" s="240"/>
      <c r="H169" s="244">
        <v>5.7400000000000002</v>
      </c>
      <c r="I169" s="245"/>
      <c r="J169" s="245"/>
      <c r="K169" s="240"/>
      <c r="L169" s="240"/>
      <c r="M169" s="246"/>
      <c r="N169" s="247"/>
      <c r="O169" s="248"/>
      <c r="P169" s="248"/>
      <c r="Q169" s="248"/>
      <c r="R169" s="248"/>
      <c r="S169" s="248"/>
      <c r="T169" s="248"/>
      <c r="U169" s="248"/>
      <c r="V169" s="248"/>
      <c r="W169" s="248"/>
      <c r="X169" s="249"/>
      <c r="Y169" s="12"/>
      <c r="Z169" s="12"/>
      <c r="AA169" s="12"/>
      <c r="AB169" s="12"/>
      <c r="AC169" s="12"/>
      <c r="AD169" s="12"/>
      <c r="AE169" s="12"/>
      <c r="AT169" s="250" t="s">
        <v>163</v>
      </c>
      <c r="AU169" s="250" t="s">
        <v>85</v>
      </c>
      <c r="AV169" s="12" t="s">
        <v>85</v>
      </c>
      <c r="AW169" s="12" t="s">
        <v>5</v>
      </c>
      <c r="AX169" s="12" t="s">
        <v>75</v>
      </c>
      <c r="AY169" s="250" t="s">
        <v>156</v>
      </c>
    </row>
    <row r="170" s="12" customFormat="1">
      <c r="A170" s="12"/>
      <c r="B170" s="239"/>
      <c r="C170" s="240"/>
      <c r="D170" s="241" t="s">
        <v>163</v>
      </c>
      <c r="E170" s="242" t="s">
        <v>1</v>
      </c>
      <c r="F170" s="243" t="s">
        <v>1167</v>
      </c>
      <c r="G170" s="240"/>
      <c r="H170" s="244">
        <v>10.186</v>
      </c>
      <c r="I170" s="245"/>
      <c r="J170" s="245"/>
      <c r="K170" s="240"/>
      <c r="L170" s="240"/>
      <c r="M170" s="246"/>
      <c r="N170" s="247"/>
      <c r="O170" s="248"/>
      <c r="P170" s="248"/>
      <c r="Q170" s="248"/>
      <c r="R170" s="248"/>
      <c r="S170" s="248"/>
      <c r="T170" s="248"/>
      <c r="U170" s="248"/>
      <c r="V170" s="248"/>
      <c r="W170" s="248"/>
      <c r="X170" s="249"/>
      <c r="Y170" s="12"/>
      <c r="Z170" s="12"/>
      <c r="AA170" s="12"/>
      <c r="AB170" s="12"/>
      <c r="AC170" s="12"/>
      <c r="AD170" s="12"/>
      <c r="AE170" s="12"/>
      <c r="AT170" s="250" t="s">
        <v>163</v>
      </c>
      <c r="AU170" s="250" t="s">
        <v>85</v>
      </c>
      <c r="AV170" s="12" t="s">
        <v>85</v>
      </c>
      <c r="AW170" s="12" t="s">
        <v>5</v>
      </c>
      <c r="AX170" s="12" t="s">
        <v>75</v>
      </c>
      <c r="AY170" s="250" t="s">
        <v>156</v>
      </c>
    </row>
    <row r="171" s="12" customFormat="1">
      <c r="A171" s="12"/>
      <c r="B171" s="239"/>
      <c r="C171" s="240"/>
      <c r="D171" s="241" t="s">
        <v>163</v>
      </c>
      <c r="E171" s="242" t="s">
        <v>1</v>
      </c>
      <c r="F171" s="243" t="s">
        <v>1168</v>
      </c>
      <c r="G171" s="240"/>
      <c r="H171" s="244">
        <v>1.9139999999999999</v>
      </c>
      <c r="I171" s="245"/>
      <c r="J171" s="245"/>
      <c r="K171" s="240"/>
      <c r="L171" s="240"/>
      <c r="M171" s="246"/>
      <c r="N171" s="247"/>
      <c r="O171" s="248"/>
      <c r="P171" s="248"/>
      <c r="Q171" s="248"/>
      <c r="R171" s="248"/>
      <c r="S171" s="248"/>
      <c r="T171" s="248"/>
      <c r="U171" s="248"/>
      <c r="V171" s="248"/>
      <c r="W171" s="248"/>
      <c r="X171" s="249"/>
      <c r="Y171" s="12"/>
      <c r="Z171" s="12"/>
      <c r="AA171" s="12"/>
      <c r="AB171" s="12"/>
      <c r="AC171" s="12"/>
      <c r="AD171" s="12"/>
      <c r="AE171" s="12"/>
      <c r="AT171" s="250" t="s">
        <v>163</v>
      </c>
      <c r="AU171" s="250" t="s">
        <v>85</v>
      </c>
      <c r="AV171" s="12" t="s">
        <v>85</v>
      </c>
      <c r="AW171" s="12" t="s">
        <v>5</v>
      </c>
      <c r="AX171" s="12" t="s">
        <v>75</v>
      </c>
      <c r="AY171" s="250" t="s">
        <v>156</v>
      </c>
    </row>
    <row r="172" s="12" customFormat="1">
      <c r="A172" s="12"/>
      <c r="B172" s="239"/>
      <c r="C172" s="240"/>
      <c r="D172" s="241" t="s">
        <v>163</v>
      </c>
      <c r="E172" s="242" t="s">
        <v>1</v>
      </c>
      <c r="F172" s="243" t="s">
        <v>1169</v>
      </c>
      <c r="G172" s="240"/>
      <c r="H172" s="244">
        <v>0.99199999999999999</v>
      </c>
      <c r="I172" s="245"/>
      <c r="J172" s="245"/>
      <c r="K172" s="240"/>
      <c r="L172" s="240"/>
      <c r="M172" s="246"/>
      <c r="N172" s="247"/>
      <c r="O172" s="248"/>
      <c r="P172" s="248"/>
      <c r="Q172" s="248"/>
      <c r="R172" s="248"/>
      <c r="S172" s="248"/>
      <c r="T172" s="248"/>
      <c r="U172" s="248"/>
      <c r="V172" s="248"/>
      <c r="W172" s="248"/>
      <c r="X172" s="249"/>
      <c r="Y172" s="12"/>
      <c r="Z172" s="12"/>
      <c r="AA172" s="12"/>
      <c r="AB172" s="12"/>
      <c r="AC172" s="12"/>
      <c r="AD172" s="12"/>
      <c r="AE172" s="12"/>
      <c r="AT172" s="250" t="s">
        <v>163</v>
      </c>
      <c r="AU172" s="250" t="s">
        <v>85</v>
      </c>
      <c r="AV172" s="12" t="s">
        <v>85</v>
      </c>
      <c r="AW172" s="12" t="s">
        <v>5</v>
      </c>
      <c r="AX172" s="12" t="s">
        <v>75</v>
      </c>
      <c r="AY172" s="250" t="s">
        <v>156</v>
      </c>
    </row>
    <row r="173" s="14" customFormat="1">
      <c r="A173" s="14"/>
      <c r="B173" s="278"/>
      <c r="C173" s="279"/>
      <c r="D173" s="241" t="s">
        <v>163</v>
      </c>
      <c r="E173" s="280" t="s">
        <v>1</v>
      </c>
      <c r="F173" s="281" t="s">
        <v>741</v>
      </c>
      <c r="G173" s="279"/>
      <c r="H173" s="282">
        <v>18.832000000000001</v>
      </c>
      <c r="I173" s="283"/>
      <c r="J173" s="283"/>
      <c r="K173" s="279"/>
      <c r="L173" s="279"/>
      <c r="M173" s="284"/>
      <c r="N173" s="285"/>
      <c r="O173" s="286"/>
      <c r="P173" s="286"/>
      <c r="Q173" s="286"/>
      <c r="R173" s="286"/>
      <c r="S173" s="286"/>
      <c r="T173" s="286"/>
      <c r="U173" s="286"/>
      <c r="V173" s="286"/>
      <c r="W173" s="286"/>
      <c r="X173" s="287"/>
      <c r="Y173" s="14"/>
      <c r="Z173" s="14"/>
      <c r="AA173" s="14"/>
      <c r="AB173" s="14"/>
      <c r="AC173" s="14"/>
      <c r="AD173" s="14"/>
      <c r="AE173" s="14"/>
      <c r="AT173" s="288" t="s">
        <v>163</v>
      </c>
      <c r="AU173" s="288" t="s">
        <v>85</v>
      </c>
      <c r="AV173" s="14" t="s">
        <v>173</v>
      </c>
      <c r="AW173" s="14" t="s">
        <v>5</v>
      </c>
      <c r="AX173" s="14" t="s">
        <v>83</v>
      </c>
      <c r="AY173" s="288" t="s">
        <v>156</v>
      </c>
    </row>
    <row r="174" s="2" customFormat="1" ht="24.15" customHeight="1">
      <c r="A174" s="39"/>
      <c r="B174" s="40"/>
      <c r="C174" s="225" t="s">
        <v>643</v>
      </c>
      <c r="D174" s="225" t="s">
        <v>157</v>
      </c>
      <c r="E174" s="226" t="s">
        <v>851</v>
      </c>
      <c r="F174" s="227" t="s">
        <v>852</v>
      </c>
      <c r="G174" s="228" t="s">
        <v>197</v>
      </c>
      <c r="H174" s="229">
        <v>18.832000000000001</v>
      </c>
      <c r="I174" s="230"/>
      <c r="J174" s="230"/>
      <c r="K174" s="231">
        <f>ROUND(P174*H174,2)</f>
        <v>0</v>
      </c>
      <c r="L174" s="227" t="s">
        <v>198</v>
      </c>
      <c r="M174" s="45"/>
      <c r="N174" s="232" t="s">
        <v>1</v>
      </c>
      <c r="O174" s="233" t="s">
        <v>38</v>
      </c>
      <c r="P174" s="234">
        <f>I174+J174</f>
        <v>0</v>
      </c>
      <c r="Q174" s="234">
        <f>ROUND(I174*H174,2)</f>
        <v>0</v>
      </c>
      <c r="R174" s="234">
        <f>ROUND(J174*H174,2)</f>
        <v>0</v>
      </c>
      <c r="S174" s="92"/>
      <c r="T174" s="235">
        <f>S174*H174</f>
        <v>0</v>
      </c>
      <c r="U174" s="235">
        <v>0</v>
      </c>
      <c r="V174" s="235">
        <f>U174*H174</f>
        <v>0</v>
      </c>
      <c r="W174" s="235">
        <v>0</v>
      </c>
      <c r="X174" s="236">
        <f>W174*H174</f>
        <v>0</v>
      </c>
      <c r="Y174" s="39"/>
      <c r="Z174" s="39"/>
      <c r="AA174" s="39"/>
      <c r="AB174" s="39"/>
      <c r="AC174" s="39"/>
      <c r="AD174" s="39"/>
      <c r="AE174" s="39"/>
      <c r="AR174" s="237" t="s">
        <v>173</v>
      </c>
      <c r="AT174" s="237" t="s">
        <v>157</v>
      </c>
      <c r="AU174" s="237" t="s">
        <v>85</v>
      </c>
      <c r="AY174" s="18" t="s">
        <v>156</v>
      </c>
      <c r="BE174" s="238">
        <f>IF(O174="základní",K174,0)</f>
        <v>0</v>
      </c>
      <c r="BF174" s="238">
        <f>IF(O174="snížená",K174,0)</f>
        <v>0</v>
      </c>
      <c r="BG174" s="238">
        <f>IF(O174="zákl. přenesená",K174,0)</f>
        <v>0</v>
      </c>
      <c r="BH174" s="238">
        <f>IF(O174="sníž. přenesená",K174,0)</f>
        <v>0</v>
      </c>
      <c r="BI174" s="238">
        <f>IF(O174="nulová",K174,0)</f>
        <v>0</v>
      </c>
      <c r="BJ174" s="18" t="s">
        <v>83</v>
      </c>
      <c r="BK174" s="238">
        <f>ROUND(P174*H174,2)</f>
        <v>0</v>
      </c>
      <c r="BL174" s="18" t="s">
        <v>173</v>
      </c>
      <c r="BM174" s="237" t="s">
        <v>1170</v>
      </c>
    </row>
    <row r="175" s="2" customFormat="1">
      <c r="A175" s="39"/>
      <c r="B175" s="40"/>
      <c r="C175" s="225" t="s">
        <v>200</v>
      </c>
      <c r="D175" s="225" t="s">
        <v>157</v>
      </c>
      <c r="E175" s="226" t="s">
        <v>854</v>
      </c>
      <c r="F175" s="227" t="s">
        <v>855</v>
      </c>
      <c r="G175" s="228" t="s">
        <v>274</v>
      </c>
      <c r="H175" s="229">
        <v>1.214</v>
      </c>
      <c r="I175" s="230"/>
      <c r="J175" s="230"/>
      <c r="K175" s="231">
        <f>ROUND(P175*H175,2)</f>
        <v>0</v>
      </c>
      <c r="L175" s="227" t="s">
        <v>198</v>
      </c>
      <c r="M175" s="45"/>
      <c r="N175" s="232" t="s">
        <v>1</v>
      </c>
      <c r="O175" s="233" t="s">
        <v>38</v>
      </c>
      <c r="P175" s="234">
        <f>I175+J175</f>
        <v>0</v>
      </c>
      <c r="Q175" s="234">
        <f>ROUND(I175*H175,2)</f>
        <v>0</v>
      </c>
      <c r="R175" s="234">
        <f>ROUND(J175*H175,2)</f>
        <v>0</v>
      </c>
      <c r="S175" s="92"/>
      <c r="T175" s="235">
        <f>S175*H175</f>
        <v>0</v>
      </c>
      <c r="U175" s="235">
        <v>0</v>
      </c>
      <c r="V175" s="235">
        <f>U175*H175</f>
        <v>0</v>
      </c>
      <c r="W175" s="235">
        <v>0</v>
      </c>
      <c r="X175" s="236">
        <f>W175*H175</f>
        <v>0</v>
      </c>
      <c r="Y175" s="39"/>
      <c r="Z175" s="39"/>
      <c r="AA175" s="39"/>
      <c r="AB175" s="39"/>
      <c r="AC175" s="39"/>
      <c r="AD175" s="39"/>
      <c r="AE175" s="39"/>
      <c r="AR175" s="237" t="s">
        <v>173</v>
      </c>
      <c r="AT175" s="237" t="s">
        <v>157</v>
      </c>
      <c r="AU175" s="237" t="s">
        <v>85</v>
      </c>
      <c r="AY175" s="18" t="s">
        <v>156</v>
      </c>
      <c r="BE175" s="238">
        <f>IF(O175="základní",K175,0)</f>
        <v>0</v>
      </c>
      <c r="BF175" s="238">
        <f>IF(O175="snížená",K175,0)</f>
        <v>0</v>
      </c>
      <c r="BG175" s="238">
        <f>IF(O175="zákl. přenesená",K175,0)</f>
        <v>0</v>
      </c>
      <c r="BH175" s="238">
        <f>IF(O175="sníž. přenesená",K175,0)</f>
        <v>0</v>
      </c>
      <c r="BI175" s="238">
        <f>IF(O175="nulová",K175,0)</f>
        <v>0</v>
      </c>
      <c r="BJ175" s="18" t="s">
        <v>83</v>
      </c>
      <c r="BK175" s="238">
        <f>ROUND(P175*H175,2)</f>
        <v>0</v>
      </c>
      <c r="BL175" s="18" t="s">
        <v>173</v>
      </c>
      <c r="BM175" s="237" t="s">
        <v>1171</v>
      </c>
    </row>
    <row r="176" s="12" customFormat="1">
      <c r="A176" s="12"/>
      <c r="B176" s="239"/>
      <c r="C176" s="240"/>
      <c r="D176" s="241" t="s">
        <v>163</v>
      </c>
      <c r="E176" s="242" t="s">
        <v>1</v>
      </c>
      <c r="F176" s="243" t="s">
        <v>1172</v>
      </c>
      <c r="G176" s="240"/>
      <c r="H176" s="244">
        <v>1.214</v>
      </c>
      <c r="I176" s="245"/>
      <c r="J176" s="245"/>
      <c r="K176" s="240"/>
      <c r="L176" s="240"/>
      <c r="M176" s="246"/>
      <c r="N176" s="247"/>
      <c r="O176" s="248"/>
      <c r="P176" s="248"/>
      <c r="Q176" s="248"/>
      <c r="R176" s="248"/>
      <c r="S176" s="248"/>
      <c r="T176" s="248"/>
      <c r="U176" s="248"/>
      <c r="V176" s="248"/>
      <c r="W176" s="248"/>
      <c r="X176" s="249"/>
      <c r="Y176" s="12"/>
      <c r="Z176" s="12"/>
      <c r="AA176" s="12"/>
      <c r="AB176" s="12"/>
      <c r="AC176" s="12"/>
      <c r="AD176" s="12"/>
      <c r="AE176" s="12"/>
      <c r="AT176" s="250" t="s">
        <v>163</v>
      </c>
      <c r="AU176" s="250" t="s">
        <v>85</v>
      </c>
      <c r="AV176" s="12" t="s">
        <v>85</v>
      </c>
      <c r="AW176" s="12" t="s">
        <v>5</v>
      </c>
      <c r="AX176" s="12" t="s">
        <v>75</v>
      </c>
      <c r="AY176" s="250" t="s">
        <v>156</v>
      </c>
    </row>
    <row r="177" s="14" customFormat="1">
      <c r="A177" s="14"/>
      <c r="B177" s="278"/>
      <c r="C177" s="279"/>
      <c r="D177" s="241" t="s">
        <v>163</v>
      </c>
      <c r="E177" s="280" t="s">
        <v>1</v>
      </c>
      <c r="F177" s="281" t="s">
        <v>741</v>
      </c>
      <c r="G177" s="279"/>
      <c r="H177" s="282">
        <v>1.214</v>
      </c>
      <c r="I177" s="283"/>
      <c r="J177" s="283"/>
      <c r="K177" s="279"/>
      <c r="L177" s="279"/>
      <c r="M177" s="284"/>
      <c r="N177" s="285"/>
      <c r="O177" s="286"/>
      <c r="P177" s="286"/>
      <c r="Q177" s="286"/>
      <c r="R177" s="286"/>
      <c r="S177" s="286"/>
      <c r="T177" s="286"/>
      <c r="U177" s="286"/>
      <c r="V177" s="286"/>
      <c r="W177" s="286"/>
      <c r="X177" s="287"/>
      <c r="Y177" s="14"/>
      <c r="Z177" s="14"/>
      <c r="AA177" s="14"/>
      <c r="AB177" s="14"/>
      <c r="AC177" s="14"/>
      <c r="AD177" s="14"/>
      <c r="AE177" s="14"/>
      <c r="AT177" s="288" t="s">
        <v>163</v>
      </c>
      <c r="AU177" s="288" t="s">
        <v>85</v>
      </c>
      <c r="AV177" s="14" t="s">
        <v>173</v>
      </c>
      <c r="AW177" s="14" t="s">
        <v>5</v>
      </c>
      <c r="AX177" s="14" t="s">
        <v>83</v>
      </c>
      <c r="AY177" s="288" t="s">
        <v>156</v>
      </c>
    </row>
    <row r="178" s="11" customFormat="1" ht="22.8" customHeight="1">
      <c r="A178" s="11"/>
      <c r="B178" s="210"/>
      <c r="C178" s="211"/>
      <c r="D178" s="212" t="s">
        <v>74</v>
      </c>
      <c r="E178" s="262" t="s">
        <v>168</v>
      </c>
      <c r="F178" s="262" t="s">
        <v>326</v>
      </c>
      <c r="G178" s="211"/>
      <c r="H178" s="211"/>
      <c r="I178" s="214"/>
      <c r="J178" s="214"/>
      <c r="K178" s="263">
        <f>BK178</f>
        <v>0</v>
      </c>
      <c r="L178" s="211"/>
      <c r="M178" s="216"/>
      <c r="N178" s="217"/>
      <c r="O178" s="218"/>
      <c r="P178" s="218"/>
      <c r="Q178" s="219">
        <f>SUM(Q179:Q194)</f>
        <v>0</v>
      </c>
      <c r="R178" s="219">
        <f>SUM(R179:R194)</f>
        <v>0</v>
      </c>
      <c r="S178" s="218"/>
      <c r="T178" s="220">
        <f>SUM(T179:T194)</f>
        <v>0</v>
      </c>
      <c r="U178" s="218"/>
      <c r="V178" s="220">
        <f>SUM(V179:V194)</f>
        <v>0</v>
      </c>
      <c r="W178" s="218"/>
      <c r="X178" s="221">
        <f>SUM(X179:X194)</f>
        <v>0</v>
      </c>
      <c r="Y178" s="11"/>
      <c r="Z178" s="11"/>
      <c r="AA178" s="11"/>
      <c r="AB178" s="11"/>
      <c r="AC178" s="11"/>
      <c r="AD178" s="11"/>
      <c r="AE178" s="11"/>
      <c r="AR178" s="222" t="s">
        <v>83</v>
      </c>
      <c r="AT178" s="223" t="s">
        <v>74</v>
      </c>
      <c r="AU178" s="223" t="s">
        <v>83</v>
      </c>
      <c r="AY178" s="222" t="s">
        <v>156</v>
      </c>
      <c r="BK178" s="224">
        <f>SUM(BK179:BK194)</f>
        <v>0</v>
      </c>
    </row>
    <row r="179" s="2" customFormat="1" ht="33" customHeight="1">
      <c r="A179" s="39"/>
      <c r="B179" s="40"/>
      <c r="C179" s="225" t="s">
        <v>245</v>
      </c>
      <c r="D179" s="225" t="s">
        <v>157</v>
      </c>
      <c r="E179" s="226" t="s">
        <v>858</v>
      </c>
      <c r="F179" s="227" t="s">
        <v>859</v>
      </c>
      <c r="G179" s="228" t="s">
        <v>237</v>
      </c>
      <c r="H179" s="229">
        <v>7.9649999999999999</v>
      </c>
      <c r="I179" s="230"/>
      <c r="J179" s="230"/>
      <c r="K179" s="231">
        <f>ROUND(P179*H179,2)</f>
        <v>0</v>
      </c>
      <c r="L179" s="227" t="s">
        <v>1</v>
      </c>
      <c r="M179" s="45"/>
      <c r="N179" s="232" t="s">
        <v>1</v>
      </c>
      <c r="O179" s="233" t="s">
        <v>38</v>
      </c>
      <c r="P179" s="234">
        <f>I179+J179</f>
        <v>0</v>
      </c>
      <c r="Q179" s="234">
        <f>ROUND(I179*H179,2)</f>
        <v>0</v>
      </c>
      <c r="R179" s="234">
        <f>ROUND(J179*H179,2)</f>
        <v>0</v>
      </c>
      <c r="S179" s="92"/>
      <c r="T179" s="235">
        <f>S179*H179</f>
        <v>0</v>
      </c>
      <c r="U179" s="235">
        <v>0</v>
      </c>
      <c r="V179" s="235">
        <f>U179*H179</f>
        <v>0</v>
      </c>
      <c r="W179" s="235">
        <v>0</v>
      </c>
      <c r="X179" s="236">
        <f>W179*H179</f>
        <v>0</v>
      </c>
      <c r="Y179" s="39"/>
      <c r="Z179" s="39"/>
      <c r="AA179" s="39"/>
      <c r="AB179" s="39"/>
      <c r="AC179" s="39"/>
      <c r="AD179" s="39"/>
      <c r="AE179" s="39"/>
      <c r="AR179" s="237" t="s">
        <v>173</v>
      </c>
      <c r="AT179" s="237" t="s">
        <v>157</v>
      </c>
      <c r="AU179" s="237" t="s">
        <v>85</v>
      </c>
      <c r="AY179" s="18" t="s">
        <v>156</v>
      </c>
      <c r="BE179" s="238">
        <f>IF(O179="základní",K179,0)</f>
        <v>0</v>
      </c>
      <c r="BF179" s="238">
        <f>IF(O179="snížená",K179,0)</f>
        <v>0</v>
      </c>
      <c r="BG179" s="238">
        <f>IF(O179="zákl. přenesená",K179,0)</f>
        <v>0</v>
      </c>
      <c r="BH179" s="238">
        <f>IF(O179="sníž. přenesená",K179,0)</f>
        <v>0</v>
      </c>
      <c r="BI179" s="238">
        <f>IF(O179="nulová",K179,0)</f>
        <v>0</v>
      </c>
      <c r="BJ179" s="18" t="s">
        <v>83</v>
      </c>
      <c r="BK179" s="238">
        <f>ROUND(P179*H179,2)</f>
        <v>0</v>
      </c>
      <c r="BL179" s="18" t="s">
        <v>173</v>
      </c>
      <c r="BM179" s="237" t="s">
        <v>1173</v>
      </c>
    </row>
    <row r="180" s="12" customFormat="1">
      <c r="A180" s="12"/>
      <c r="B180" s="239"/>
      <c r="C180" s="240"/>
      <c r="D180" s="241" t="s">
        <v>163</v>
      </c>
      <c r="E180" s="242" t="s">
        <v>1</v>
      </c>
      <c r="F180" s="243" t="s">
        <v>1174</v>
      </c>
      <c r="G180" s="240"/>
      <c r="H180" s="244">
        <v>4.2809999999999997</v>
      </c>
      <c r="I180" s="245"/>
      <c r="J180" s="245"/>
      <c r="K180" s="240"/>
      <c r="L180" s="240"/>
      <c r="M180" s="246"/>
      <c r="N180" s="247"/>
      <c r="O180" s="248"/>
      <c r="P180" s="248"/>
      <c r="Q180" s="248"/>
      <c r="R180" s="248"/>
      <c r="S180" s="248"/>
      <c r="T180" s="248"/>
      <c r="U180" s="248"/>
      <c r="V180" s="248"/>
      <c r="W180" s="248"/>
      <c r="X180" s="249"/>
      <c r="Y180" s="12"/>
      <c r="Z180" s="12"/>
      <c r="AA180" s="12"/>
      <c r="AB180" s="12"/>
      <c r="AC180" s="12"/>
      <c r="AD180" s="12"/>
      <c r="AE180" s="12"/>
      <c r="AT180" s="250" t="s">
        <v>163</v>
      </c>
      <c r="AU180" s="250" t="s">
        <v>85</v>
      </c>
      <c r="AV180" s="12" t="s">
        <v>85</v>
      </c>
      <c r="AW180" s="12" t="s">
        <v>5</v>
      </c>
      <c r="AX180" s="12" t="s">
        <v>75</v>
      </c>
      <c r="AY180" s="250" t="s">
        <v>156</v>
      </c>
    </row>
    <row r="181" s="12" customFormat="1">
      <c r="A181" s="12"/>
      <c r="B181" s="239"/>
      <c r="C181" s="240"/>
      <c r="D181" s="241" t="s">
        <v>163</v>
      </c>
      <c r="E181" s="242" t="s">
        <v>1</v>
      </c>
      <c r="F181" s="243" t="s">
        <v>1175</v>
      </c>
      <c r="G181" s="240"/>
      <c r="H181" s="244">
        <v>3.6840000000000002</v>
      </c>
      <c r="I181" s="245"/>
      <c r="J181" s="245"/>
      <c r="K181" s="240"/>
      <c r="L181" s="240"/>
      <c r="M181" s="246"/>
      <c r="N181" s="247"/>
      <c r="O181" s="248"/>
      <c r="P181" s="248"/>
      <c r="Q181" s="248"/>
      <c r="R181" s="248"/>
      <c r="S181" s="248"/>
      <c r="T181" s="248"/>
      <c r="U181" s="248"/>
      <c r="V181" s="248"/>
      <c r="W181" s="248"/>
      <c r="X181" s="249"/>
      <c r="Y181" s="12"/>
      <c r="Z181" s="12"/>
      <c r="AA181" s="12"/>
      <c r="AB181" s="12"/>
      <c r="AC181" s="12"/>
      <c r="AD181" s="12"/>
      <c r="AE181" s="12"/>
      <c r="AT181" s="250" t="s">
        <v>163</v>
      </c>
      <c r="AU181" s="250" t="s">
        <v>85</v>
      </c>
      <c r="AV181" s="12" t="s">
        <v>85</v>
      </c>
      <c r="AW181" s="12" t="s">
        <v>5</v>
      </c>
      <c r="AX181" s="12" t="s">
        <v>75</v>
      </c>
      <c r="AY181" s="250" t="s">
        <v>156</v>
      </c>
    </row>
    <row r="182" s="14" customFormat="1">
      <c r="A182" s="14"/>
      <c r="B182" s="278"/>
      <c r="C182" s="279"/>
      <c r="D182" s="241" t="s">
        <v>163</v>
      </c>
      <c r="E182" s="280" t="s">
        <v>1</v>
      </c>
      <c r="F182" s="281" t="s">
        <v>741</v>
      </c>
      <c r="G182" s="279"/>
      <c r="H182" s="282">
        <v>7.9649999999999999</v>
      </c>
      <c r="I182" s="283"/>
      <c r="J182" s="283"/>
      <c r="K182" s="279"/>
      <c r="L182" s="279"/>
      <c r="M182" s="284"/>
      <c r="N182" s="285"/>
      <c r="O182" s="286"/>
      <c r="P182" s="286"/>
      <c r="Q182" s="286"/>
      <c r="R182" s="286"/>
      <c r="S182" s="286"/>
      <c r="T182" s="286"/>
      <c r="U182" s="286"/>
      <c r="V182" s="286"/>
      <c r="W182" s="286"/>
      <c r="X182" s="287"/>
      <c r="Y182" s="14"/>
      <c r="Z182" s="14"/>
      <c r="AA182" s="14"/>
      <c r="AB182" s="14"/>
      <c r="AC182" s="14"/>
      <c r="AD182" s="14"/>
      <c r="AE182" s="14"/>
      <c r="AT182" s="288" t="s">
        <v>163</v>
      </c>
      <c r="AU182" s="288" t="s">
        <v>85</v>
      </c>
      <c r="AV182" s="14" t="s">
        <v>173</v>
      </c>
      <c r="AW182" s="14" t="s">
        <v>5</v>
      </c>
      <c r="AX182" s="14" t="s">
        <v>83</v>
      </c>
      <c r="AY182" s="288" t="s">
        <v>156</v>
      </c>
    </row>
    <row r="183" s="2" customFormat="1" ht="16.5" customHeight="1">
      <c r="A183" s="39"/>
      <c r="B183" s="40"/>
      <c r="C183" s="225" t="s">
        <v>250</v>
      </c>
      <c r="D183" s="225" t="s">
        <v>157</v>
      </c>
      <c r="E183" s="226" t="s">
        <v>883</v>
      </c>
      <c r="F183" s="227" t="s">
        <v>884</v>
      </c>
      <c r="G183" s="228" t="s">
        <v>227</v>
      </c>
      <c r="H183" s="229">
        <v>54.399999999999999</v>
      </c>
      <c r="I183" s="230"/>
      <c r="J183" s="230"/>
      <c r="K183" s="231">
        <f>ROUND(P183*H183,2)</f>
        <v>0</v>
      </c>
      <c r="L183" s="227" t="s">
        <v>1</v>
      </c>
      <c r="M183" s="45"/>
      <c r="N183" s="232" t="s">
        <v>1</v>
      </c>
      <c r="O183" s="233" t="s">
        <v>38</v>
      </c>
      <c r="P183" s="234">
        <f>I183+J183</f>
        <v>0</v>
      </c>
      <c r="Q183" s="234">
        <f>ROUND(I183*H183,2)</f>
        <v>0</v>
      </c>
      <c r="R183" s="234">
        <f>ROUND(J183*H183,2)</f>
        <v>0</v>
      </c>
      <c r="S183" s="92"/>
      <c r="T183" s="235">
        <f>S183*H183</f>
        <v>0</v>
      </c>
      <c r="U183" s="235">
        <v>0</v>
      </c>
      <c r="V183" s="235">
        <f>U183*H183</f>
        <v>0</v>
      </c>
      <c r="W183" s="235">
        <v>0</v>
      </c>
      <c r="X183" s="236">
        <f>W183*H183</f>
        <v>0</v>
      </c>
      <c r="Y183" s="39"/>
      <c r="Z183" s="39"/>
      <c r="AA183" s="39"/>
      <c r="AB183" s="39"/>
      <c r="AC183" s="39"/>
      <c r="AD183" s="39"/>
      <c r="AE183" s="39"/>
      <c r="AR183" s="237" t="s">
        <v>173</v>
      </c>
      <c r="AT183" s="237" t="s">
        <v>157</v>
      </c>
      <c r="AU183" s="237" t="s">
        <v>85</v>
      </c>
      <c r="AY183" s="18" t="s">
        <v>156</v>
      </c>
      <c r="BE183" s="238">
        <f>IF(O183="základní",K183,0)</f>
        <v>0</v>
      </c>
      <c r="BF183" s="238">
        <f>IF(O183="snížená",K183,0)</f>
        <v>0</v>
      </c>
      <c r="BG183" s="238">
        <f>IF(O183="zákl. přenesená",K183,0)</f>
        <v>0</v>
      </c>
      <c r="BH183" s="238">
        <f>IF(O183="sníž. přenesená",K183,0)</f>
        <v>0</v>
      </c>
      <c r="BI183" s="238">
        <f>IF(O183="nulová",K183,0)</f>
        <v>0</v>
      </c>
      <c r="BJ183" s="18" t="s">
        <v>83</v>
      </c>
      <c r="BK183" s="238">
        <f>ROUND(P183*H183,2)</f>
        <v>0</v>
      </c>
      <c r="BL183" s="18" t="s">
        <v>173</v>
      </c>
      <c r="BM183" s="237" t="s">
        <v>1176</v>
      </c>
    </row>
    <row r="184" s="2" customFormat="1" ht="24.15" customHeight="1">
      <c r="A184" s="39"/>
      <c r="B184" s="40"/>
      <c r="C184" s="225" t="s">
        <v>649</v>
      </c>
      <c r="D184" s="225" t="s">
        <v>157</v>
      </c>
      <c r="E184" s="226" t="s">
        <v>889</v>
      </c>
      <c r="F184" s="227" t="s">
        <v>890</v>
      </c>
      <c r="G184" s="228" t="s">
        <v>197</v>
      </c>
      <c r="H184" s="229">
        <v>16.23</v>
      </c>
      <c r="I184" s="230"/>
      <c r="J184" s="230"/>
      <c r="K184" s="231">
        <f>ROUND(P184*H184,2)</f>
        <v>0</v>
      </c>
      <c r="L184" s="227" t="s">
        <v>1</v>
      </c>
      <c r="M184" s="45"/>
      <c r="N184" s="232" t="s">
        <v>1</v>
      </c>
      <c r="O184" s="233" t="s">
        <v>38</v>
      </c>
      <c r="P184" s="234">
        <f>I184+J184</f>
        <v>0</v>
      </c>
      <c r="Q184" s="234">
        <f>ROUND(I184*H184,2)</f>
        <v>0</v>
      </c>
      <c r="R184" s="234">
        <f>ROUND(J184*H184,2)</f>
        <v>0</v>
      </c>
      <c r="S184" s="92"/>
      <c r="T184" s="235">
        <f>S184*H184</f>
        <v>0</v>
      </c>
      <c r="U184" s="235">
        <v>0</v>
      </c>
      <c r="V184" s="235">
        <f>U184*H184</f>
        <v>0</v>
      </c>
      <c r="W184" s="235">
        <v>0</v>
      </c>
      <c r="X184" s="236">
        <f>W184*H184</f>
        <v>0</v>
      </c>
      <c r="Y184" s="39"/>
      <c r="Z184" s="39"/>
      <c r="AA184" s="39"/>
      <c r="AB184" s="39"/>
      <c r="AC184" s="39"/>
      <c r="AD184" s="39"/>
      <c r="AE184" s="39"/>
      <c r="AR184" s="237" t="s">
        <v>173</v>
      </c>
      <c r="AT184" s="237" t="s">
        <v>157</v>
      </c>
      <c r="AU184" s="237" t="s">
        <v>85</v>
      </c>
      <c r="AY184" s="18" t="s">
        <v>156</v>
      </c>
      <c r="BE184" s="238">
        <f>IF(O184="základní",K184,0)</f>
        <v>0</v>
      </c>
      <c r="BF184" s="238">
        <f>IF(O184="snížená",K184,0)</f>
        <v>0</v>
      </c>
      <c r="BG184" s="238">
        <f>IF(O184="zákl. přenesená",K184,0)</f>
        <v>0</v>
      </c>
      <c r="BH184" s="238">
        <f>IF(O184="sníž. přenesená",K184,0)</f>
        <v>0</v>
      </c>
      <c r="BI184" s="238">
        <f>IF(O184="nulová",K184,0)</f>
        <v>0</v>
      </c>
      <c r="BJ184" s="18" t="s">
        <v>83</v>
      </c>
      <c r="BK184" s="238">
        <f>ROUND(P184*H184,2)</f>
        <v>0</v>
      </c>
      <c r="BL184" s="18" t="s">
        <v>173</v>
      </c>
      <c r="BM184" s="237" t="s">
        <v>1177</v>
      </c>
    </row>
    <row r="185" s="2" customFormat="1" ht="24.15" customHeight="1">
      <c r="A185" s="39"/>
      <c r="B185" s="40"/>
      <c r="C185" s="225" t="s">
        <v>8</v>
      </c>
      <c r="D185" s="225" t="s">
        <v>157</v>
      </c>
      <c r="E185" s="226" t="s">
        <v>898</v>
      </c>
      <c r="F185" s="227" t="s">
        <v>899</v>
      </c>
      <c r="G185" s="228" t="s">
        <v>197</v>
      </c>
      <c r="H185" s="229">
        <v>79.406000000000006</v>
      </c>
      <c r="I185" s="230"/>
      <c r="J185" s="230"/>
      <c r="K185" s="231">
        <f>ROUND(P185*H185,2)</f>
        <v>0</v>
      </c>
      <c r="L185" s="227" t="s">
        <v>198</v>
      </c>
      <c r="M185" s="45"/>
      <c r="N185" s="232" t="s">
        <v>1</v>
      </c>
      <c r="O185" s="233" t="s">
        <v>38</v>
      </c>
      <c r="P185" s="234">
        <f>I185+J185</f>
        <v>0</v>
      </c>
      <c r="Q185" s="234">
        <f>ROUND(I185*H185,2)</f>
        <v>0</v>
      </c>
      <c r="R185" s="234">
        <f>ROUND(J185*H185,2)</f>
        <v>0</v>
      </c>
      <c r="S185" s="92"/>
      <c r="T185" s="235">
        <f>S185*H185</f>
        <v>0</v>
      </c>
      <c r="U185" s="235">
        <v>0</v>
      </c>
      <c r="V185" s="235">
        <f>U185*H185</f>
        <v>0</v>
      </c>
      <c r="W185" s="235">
        <v>0</v>
      </c>
      <c r="X185" s="236">
        <f>W185*H185</f>
        <v>0</v>
      </c>
      <c r="Y185" s="39"/>
      <c r="Z185" s="39"/>
      <c r="AA185" s="39"/>
      <c r="AB185" s="39"/>
      <c r="AC185" s="39"/>
      <c r="AD185" s="39"/>
      <c r="AE185" s="39"/>
      <c r="AR185" s="237" t="s">
        <v>173</v>
      </c>
      <c r="AT185" s="237" t="s">
        <v>157</v>
      </c>
      <c r="AU185" s="237" t="s">
        <v>85</v>
      </c>
      <c r="AY185" s="18" t="s">
        <v>156</v>
      </c>
      <c r="BE185" s="238">
        <f>IF(O185="základní",K185,0)</f>
        <v>0</v>
      </c>
      <c r="BF185" s="238">
        <f>IF(O185="snížená",K185,0)</f>
        <v>0</v>
      </c>
      <c r="BG185" s="238">
        <f>IF(O185="zákl. přenesená",K185,0)</f>
        <v>0</v>
      </c>
      <c r="BH185" s="238">
        <f>IF(O185="sníž. přenesená",K185,0)</f>
        <v>0</v>
      </c>
      <c r="BI185" s="238">
        <f>IF(O185="nulová",K185,0)</f>
        <v>0</v>
      </c>
      <c r="BJ185" s="18" t="s">
        <v>83</v>
      </c>
      <c r="BK185" s="238">
        <f>ROUND(P185*H185,2)</f>
        <v>0</v>
      </c>
      <c r="BL185" s="18" t="s">
        <v>173</v>
      </c>
      <c r="BM185" s="237" t="s">
        <v>1178</v>
      </c>
    </row>
    <row r="186" s="12" customFormat="1">
      <c r="A186" s="12"/>
      <c r="B186" s="239"/>
      <c r="C186" s="240"/>
      <c r="D186" s="241" t="s">
        <v>163</v>
      </c>
      <c r="E186" s="242" t="s">
        <v>1</v>
      </c>
      <c r="F186" s="243" t="s">
        <v>1179</v>
      </c>
      <c r="G186" s="240"/>
      <c r="H186" s="244">
        <v>42.119999999999997</v>
      </c>
      <c r="I186" s="245"/>
      <c r="J186" s="245"/>
      <c r="K186" s="240"/>
      <c r="L186" s="240"/>
      <c r="M186" s="246"/>
      <c r="N186" s="247"/>
      <c r="O186" s="248"/>
      <c r="P186" s="248"/>
      <c r="Q186" s="248"/>
      <c r="R186" s="248"/>
      <c r="S186" s="248"/>
      <c r="T186" s="248"/>
      <c r="U186" s="248"/>
      <c r="V186" s="248"/>
      <c r="W186" s="248"/>
      <c r="X186" s="249"/>
      <c r="Y186" s="12"/>
      <c r="Z186" s="12"/>
      <c r="AA186" s="12"/>
      <c r="AB186" s="12"/>
      <c r="AC186" s="12"/>
      <c r="AD186" s="12"/>
      <c r="AE186" s="12"/>
      <c r="AT186" s="250" t="s">
        <v>163</v>
      </c>
      <c r="AU186" s="250" t="s">
        <v>85</v>
      </c>
      <c r="AV186" s="12" t="s">
        <v>85</v>
      </c>
      <c r="AW186" s="12" t="s">
        <v>5</v>
      </c>
      <c r="AX186" s="12" t="s">
        <v>75</v>
      </c>
      <c r="AY186" s="250" t="s">
        <v>156</v>
      </c>
    </row>
    <row r="187" s="12" customFormat="1">
      <c r="A187" s="12"/>
      <c r="B187" s="239"/>
      <c r="C187" s="240"/>
      <c r="D187" s="241" t="s">
        <v>163</v>
      </c>
      <c r="E187" s="242" t="s">
        <v>1</v>
      </c>
      <c r="F187" s="243" t="s">
        <v>1180</v>
      </c>
      <c r="G187" s="240"/>
      <c r="H187" s="244">
        <v>36.479999999999997</v>
      </c>
      <c r="I187" s="245"/>
      <c r="J187" s="245"/>
      <c r="K187" s="240"/>
      <c r="L187" s="240"/>
      <c r="M187" s="246"/>
      <c r="N187" s="247"/>
      <c r="O187" s="248"/>
      <c r="P187" s="248"/>
      <c r="Q187" s="248"/>
      <c r="R187" s="248"/>
      <c r="S187" s="248"/>
      <c r="T187" s="248"/>
      <c r="U187" s="248"/>
      <c r="V187" s="248"/>
      <c r="W187" s="248"/>
      <c r="X187" s="249"/>
      <c r="Y187" s="12"/>
      <c r="Z187" s="12"/>
      <c r="AA187" s="12"/>
      <c r="AB187" s="12"/>
      <c r="AC187" s="12"/>
      <c r="AD187" s="12"/>
      <c r="AE187" s="12"/>
      <c r="AT187" s="250" t="s">
        <v>163</v>
      </c>
      <c r="AU187" s="250" t="s">
        <v>85</v>
      </c>
      <c r="AV187" s="12" t="s">
        <v>85</v>
      </c>
      <c r="AW187" s="12" t="s">
        <v>5</v>
      </c>
      <c r="AX187" s="12" t="s">
        <v>75</v>
      </c>
      <c r="AY187" s="250" t="s">
        <v>156</v>
      </c>
    </row>
    <row r="188" s="12" customFormat="1">
      <c r="A188" s="12"/>
      <c r="B188" s="239"/>
      <c r="C188" s="240"/>
      <c r="D188" s="241" t="s">
        <v>163</v>
      </c>
      <c r="E188" s="242" t="s">
        <v>1</v>
      </c>
      <c r="F188" s="243" t="s">
        <v>1181</v>
      </c>
      <c r="G188" s="240"/>
      <c r="H188" s="244">
        <v>0.20000000000000001</v>
      </c>
      <c r="I188" s="245"/>
      <c r="J188" s="245"/>
      <c r="K188" s="240"/>
      <c r="L188" s="240"/>
      <c r="M188" s="246"/>
      <c r="N188" s="247"/>
      <c r="O188" s="248"/>
      <c r="P188" s="248"/>
      <c r="Q188" s="248"/>
      <c r="R188" s="248"/>
      <c r="S188" s="248"/>
      <c r="T188" s="248"/>
      <c r="U188" s="248"/>
      <c r="V188" s="248"/>
      <c r="W188" s="248"/>
      <c r="X188" s="249"/>
      <c r="Y188" s="12"/>
      <c r="Z188" s="12"/>
      <c r="AA188" s="12"/>
      <c r="AB188" s="12"/>
      <c r="AC188" s="12"/>
      <c r="AD188" s="12"/>
      <c r="AE188" s="12"/>
      <c r="AT188" s="250" t="s">
        <v>163</v>
      </c>
      <c r="AU188" s="250" t="s">
        <v>85</v>
      </c>
      <c r="AV188" s="12" t="s">
        <v>85</v>
      </c>
      <c r="AW188" s="12" t="s">
        <v>5</v>
      </c>
      <c r="AX188" s="12" t="s">
        <v>75</v>
      </c>
      <c r="AY188" s="250" t="s">
        <v>156</v>
      </c>
    </row>
    <row r="189" s="12" customFormat="1">
      <c r="A189" s="12"/>
      <c r="B189" s="239"/>
      <c r="C189" s="240"/>
      <c r="D189" s="241" t="s">
        <v>163</v>
      </c>
      <c r="E189" s="242" t="s">
        <v>1</v>
      </c>
      <c r="F189" s="243" t="s">
        <v>1182</v>
      </c>
      <c r="G189" s="240"/>
      <c r="H189" s="244">
        <v>0.60599999999999998</v>
      </c>
      <c r="I189" s="245"/>
      <c r="J189" s="245"/>
      <c r="K189" s="240"/>
      <c r="L189" s="240"/>
      <c r="M189" s="246"/>
      <c r="N189" s="247"/>
      <c r="O189" s="248"/>
      <c r="P189" s="248"/>
      <c r="Q189" s="248"/>
      <c r="R189" s="248"/>
      <c r="S189" s="248"/>
      <c r="T189" s="248"/>
      <c r="U189" s="248"/>
      <c r="V189" s="248"/>
      <c r="W189" s="248"/>
      <c r="X189" s="249"/>
      <c r="Y189" s="12"/>
      <c r="Z189" s="12"/>
      <c r="AA189" s="12"/>
      <c r="AB189" s="12"/>
      <c r="AC189" s="12"/>
      <c r="AD189" s="12"/>
      <c r="AE189" s="12"/>
      <c r="AT189" s="250" t="s">
        <v>163</v>
      </c>
      <c r="AU189" s="250" t="s">
        <v>85</v>
      </c>
      <c r="AV189" s="12" t="s">
        <v>85</v>
      </c>
      <c r="AW189" s="12" t="s">
        <v>5</v>
      </c>
      <c r="AX189" s="12" t="s">
        <v>75</v>
      </c>
      <c r="AY189" s="250" t="s">
        <v>156</v>
      </c>
    </row>
    <row r="190" s="14" customFormat="1">
      <c r="A190" s="14"/>
      <c r="B190" s="278"/>
      <c r="C190" s="279"/>
      <c r="D190" s="241" t="s">
        <v>163</v>
      </c>
      <c r="E190" s="280" t="s">
        <v>1</v>
      </c>
      <c r="F190" s="281" t="s">
        <v>741</v>
      </c>
      <c r="G190" s="279"/>
      <c r="H190" s="282">
        <v>79.405999999999992</v>
      </c>
      <c r="I190" s="283"/>
      <c r="J190" s="283"/>
      <c r="K190" s="279"/>
      <c r="L190" s="279"/>
      <c r="M190" s="284"/>
      <c r="N190" s="285"/>
      <c r="O190" s="286"/>
      <c r="P190" s="286"/>
      <c r="Q190" s="286"/>
      <c r="R190" s="286"/>
      <c r="S190" s="286"/>
      <c r="T190" s="286"/>
      <c r="U190" s="286"/>
      <c r="V190" s="286"/>
      <c r="W190" s="286"/>
      <c r="X190" s="287"/>
      <c r="Y190" s="14"/>
      <c r="Z190" s="14"/>
      <c r="AA190" s="14"/>
      <c r="AB190" s="14"/>
      <c r="AC190" s="14"/>
      <c r="AD190" s="14"/>
      <c r="AE190" s="14"/>
      <c r="AT190" s="288" t="s">
        <v>163</v>
      </c>
      <c r="AU190" s="288" t="s">
        <v>85</v>
      </c>
      <c r="AV190" s="14" t="s">
        <v>173</v>
      </c>
      <c r="AW190" s="14" t="s">
        <v>5</v>
      </c>
      <c r="AX190" s="14" t="s">
        <v>83</v>
      </c>
      <c r="AY190" s="288" t="s">
        <v>156</v>
      </c>
    </row>
    <row r="191" s="2" customFormat="1" ht="24.15" customHeight="1">
      <c r="A191" s="39"/>
      <c r="B191" s="40"/>
      <c r="C191" s="225" t="s">
        <v>467</v>
      </c>
      <c r="D191" s="225" t="s">
        <v>157</v>
      </c>
      <c r="E191" s="226" t="s">
        <v>913</v>
      </c>
      <c r="F191" s="227" t="s">
        <v>914</v>
      </c>
      <c r="G191" s="228" t="s">
        <v>197</v>
      </c>
      <c r="H191" s="229">
        <v>79.406000000000006</v>
      </c>
      <c r="I191" s="230"/>
      <c r="J191" s="230"/>
      <c r="K191" s="231">
        <f>ROUND(P191*H191,2)</f>
        <v>0</v>
      </c>
      <c r="L191" s="227" t="s">
        <v>198</v>
      </c>
      <c r="M191" s="45"/>
      <c r="N191" s="232" t="s">
        <v>1</v>
      </c>
      <c r="O191" s="233" t="s">
        <v>38</v>
      </c>
      <c r="P191" s="234">
        <f>I191+J191</f>
        <v>0</v>
      </c>
      <c r="Q191" s="234">
        <f>ROUND(I191*H191,2)</f>
        <v>0</v>
      </c>
      <c r="R191" s="234">
        <f>ROUND(J191*H191,2)</f>
        <v>0</v>
      </c>
      <c r="S191" s="92"/>
      <c r="T191" s="235">
        <f>S191*H191</f>
        <v>0</v>
      </c>
      <c r="U191" s="235">
        <v>0</v>
      </c>
      <c r="V191" s="235">
        <f>U191*H191</f>
        <v>0</v>
      </c>
      <c r="W191" s="235">
        <v>0</v>
      </c>
      <c r="X191" s="236">
        <f>W191*H191</f>
        <v>0</v>
      </c>
      <c r="Y191" s="39"/>
      <c r="Z191" s="39"/>
      <c r="AA191" s="39"/>
      <c r="AB191" s="39"/>
      <c r="AC191" s="39"/>
      <c r="AD191" s="39"/>
      <c r="AE191" s="39"/>
      <c r="AR191" s="237" t="s">
        <v>173</v>
      </c>
      <c r="AT191" s="237" t="s">
        <v>157</v>
      </c>
      <c r="AU191" s="237" t="s">
        <v>85</v>
      </c>
      <c r="AY191" s="18" t="s">
        <v>156</v>
      </c>
      <c r="BE191" s="238">
        <f>IF(O191="základní",K191,0)</f>
        <v>0</v>
      </c>
      <c r="BF191" s="238">
        <f>IF(O191="snížená",K191,0)</f>
        <v>0</v>
      </c>
      <c r="BG191" s="238">
        <f>IF(O191="zákl. přenesená",K191,0)</f>
        <v>0</v>
      </c>
      <c r="BH191" s="238">
        <f>IF(O191="sníž. přenesená",K191,0)</f>
        <v>0</v>
      </c>
      <c r="BI191" s="238">
        <f>IF(O191="nulová",K191,0)</f>
        <v>0</v>
      </c>
      <c r="BJ191" s="18" t="s">
        <v>83</v>
      </c>
      <c r="BK191" s="238">
        <f>ROUND(P191*H191,2)</f>
        <v>0</v>
      </c>
      <c r="BL191" s="18" t="s">
        <v>173</v>
      </c>
      <c r="BM191" s="237" t="s">
        <v>1183</v>
      </c>
    </row>
    <row r="192" s="2" customFormat="1" ht="24.15" customHeight="1">
      <c r="A192" s="39"/>
      <c r="B192" s="40"/>
      <c r="C192" s="225" t="s">
        <v>229</v>
      </c>
      <c r="D192" s="225" t="s">
        <v>157</v>
      </c>
      <c r="E192" s="226" t="s">
        <v>916</v>
      </c>
      <c r="F192" s="227" t="s">
        <v>917</v>
      </c>
      <c r="G192" s="228" t="s">
        <v>274</v>
      </c>
      <c r="H192" s="229">
        <v>0.54600000000000004</v>
      </c>
      <c r="I192" s="230"/>
      <c r="J192" s="230"/>
      <c r="K192" s="231">
        <f>ROUND(P192*H192,2)</f>
        <v>0</v>
      </c>
      <c r="L192" s="227" t="s">
        <v>198</v>
      </c>
      <c r="M192" s="45"/>
      <c r="N192" s="232" t="s">
        <v>1</v>
      </c>
      <c r="O192" s="233" t="s">
        <v>38</v>
      </c>
      <c r="P192" s="234">
        <f>I192+J192</f>
        <v>0</v>
      </c>
      <c r="Q192" s="234">
        <f>ROUND(I192*H192,2)</f>
        <v>0</v>
      </c>
      <c r="R192" s="234">
        <f>ROUND(J192*H192,2)</f>
        <v>0</v>
      </c>
      <c r="S192" s="92"/>
      <c r="T192" s="235">
        <f>S192*H192</f>
        <v>0</v>
      </c>
      <c r="U192" s="235">
        <v>0</v>
      </c>
      <c r="V192" s="235">
        <f>U192*H192</f>
        <v>0</v>
      </c>
      <c r="W192" s="235">
        <v>0</v>
      </c>
      <c r="X192" s="236">
        <f>W192*H192</f>
        <v>0</v>
      </c>
      <c r="Y192" s="39"/>
      <c r="Z192" s="39"/>
      <c r="AA192" s="39"/>
      <c r="AB192" s="39"/>
      <c r="AC192" s="39"/>
      <c r="AD192" s="39"/>
      <c r="AE192" s="39"/>
      <c r="AR192" s="237" t="s">
        <v>173</v>
      </c>
      <c r="AT192" s="237" t="s">
        <v>157</v>
      </c>
      <c r="AU192" s="237" t="s">
        <v>85</v>
      </c>
      <c r="AY192" s="18" t="s">
        <v>156</v>
      </c>
      <c r="BE192" s="238">
        <f>IF(O192="základní",K192,0)</f>
        <v>0</v>
      </c>
      <c r="BF192" s="238">
        <f>IF(O192="snížená",K192,0)</f>
        <v>0</v>
      </c>
      <c r="BG192" s="238">
        <f>IF(O192="zákl. přenesená",K192,0)</f>
        <v>0</v>
      </c>
      <c r="BH192" s="238">
        <f>IF(O192="sníž. přenesená",K192,0)</f>
        <v>0</v>
      </c>
      <c r="BI192" s="238">
        <f>IF(O192="nulová",K192,0)</f>
        <v>0</v>
      </c>
      <c r="BJ192" s="18" t="s">
        <v>83</v>
      </c>
      <c r="BK192" s="238">
        <f>ROUND(P192*H192,2)</f>
        <v>0</v>
      </c>
      <c r="BL192" s="18" t="s">
        <v>173</v>
      </c>
      <c r="BM192" s="237" t="s">
        <v>1184</v>
      </c>
    </row>
    <row r="193" s="12" customFormat="1">
      <c r="A193" s="12"/>
      <c r="B193" s="239"/>
      <c r="C193" s="240"/>
      <c r="D193" s="241" t="s">
        <v>163</v>
      </c>
      <c r="E193" s="242" t="s">
        <v>1</v>
      </c>
      <c r="F193" s="243" t="s">
        <v>1185</v>
      </c>
      <c r="G193" s="240"/>
      <c r="H193" s="244">
        <v>0.54600000000000004</v>
      </c>
      <c r="I193" s="245"/>
      <c r="J193" s="245"/>
      <c r="K193" s="240"/>
      <c r="L193" s="240"/>
      <c r="M193" s="246"/>
      <c r="N193" s="247"/>
      <c r="O193" s="248"/>
      <c r="P193" s="248"/>
      <c r="Q193" s="248"/>
      <c r="R193" s="248"/>
      <c r="S193" s="248"/>
      <c r="T193" s="248"/>
      <c r="U193" s="248"/>
      <c r="V193" s="248"/>
      <c r="W193" s="248"/>
      <c r="X193" s="249"/>
      <c r="Y193" s="12"/>
      <c r="Z193" s="12"/>
      <c r="AA193" s="12"/>
      <c r="AB193" s="12"/>
      <c r="AC193" s="12"/>
      <c r="AD193" s="12"/>
      <c r="AE193" s="12"/>
      <c r="AT193" s="250" t="s">
        <v>163</v>
      </c>
      <c r="AU193" s="250" t="s">
        <v>85</v>
      </c>
      <c r="AV193" s="12" t="s">
        <v>85</v>
      </c>
      <c r="AW193" s="12" t="s">
        <v>5</v>
      </c>
      <c r="AX193" s="12" t="s">
        <v>75</v>
      </c>
      <c r="AY193" s="250" t="s">
        <v>156</v>
      </c>
    </row>
    <row r="194" s="14" customFormat="1">
      <c r="A194" s="14"/>
      <c r="B194" s="278"/>
      <c r="C194" s="279"/>
      <c r="D194" s="241" t="s">
        <v>163</v>
      </c>
      <c r="E194" s="280" t="s">
        <v>1</v>
      </c>
      <c r="F194" s="281" t="s">
        <v>741</v>
      </c>
      <c r="G194" s="279"/>
      <c r="H194" s="282">
        <v>0.54600000000000004</v>
      </c>
      <c r="I194" s="283"/>
      <c r="J194" s="283"/>
      <c r="K194" s="279"/>
      <c r="L194" s="279"/>
      <c r="M194" s="284"/>
      <c r="N194" s="285"/>
      <c r="O194" s="286"/>
      <c r="P194" s="286"/>
      <c r="Q194" s="286"/>
      <c r="R194" s="286"/>
      <c r="S194" s="286"/>
      <c r="T194" s="286"/>
      <c r="U194" s="286"/>
      <c r="V194" s="286"/>
      <c r="W194" s="286"/>
      <c r="X194" s="287"/>
      <c r="Y194" s="14"/>
      <c r="Z194" s="14"/>
      <c r="AA194" s="14"/>
      <c r="AB194" s="14"/>
      <c r="AC194" s="14"/>
      <c r="AD194" s="14"/>
      <c r="AE194" s="14"/>
      <c r="AT194" s="288" t="s">
        <v>163</v>
      </c>
      <c r="AU194" s="288" t="s">
        <v>85</v>
      </c>
      <c r="AV194" s="14" t="s">
        <v>173</v>
      </c>
      <c r="AW194" s="14" t="s">
        <v>5</v>
      </c>
      <c r="AX194" s="14" t="s">
        <v>83</v>
      </c>
      <c r="AY194" s="288" t="s">
        <v>156</v>
      </c>
    </row>
    <row r="195" s="11" customFormat="1" ht="22.8" customHeight="1">
      <c r="A195" s="11"/>
      <c r="B195" s="210"/>
      <c r="C195" s="211"/>
      <c r="D195" s="212" t="s">
        <v>74</v>
      </c>
      <c r="E195" s="262" t="s">
        <v>173</v>
      </c>
      <c r="F195" s="262" t="s">
        <v>920</v>
      </c>
      <c r="G195" s="211"/>
      <c r="H195" s="211"/>
      <c r="I195" s="214"/>
      <c r="J195" s="214"/>
      <c r="K195" s="263">
        <f>BK195</f>
        <v>0</v>
      </c>
      <c r="L195" s="211"/>
      <c r="M195" s="216"/>
      <c r="N195" s="217"/>
      <c r="O195" s="218"/>
      <c r="P195" s="218"/>
      <c r="Q195" s="219">
        <f>SUM(Q196:Q198)</f>
        <v>0</v>
      </c>
      <c r="R195" s="219">
        <f>SUM(R196:R198)</f>
        <v>0</v>
      </c>
      <c r="S195" s="218"/>
      <c r="T195" s="220">
        <f>SUM(T196:T198)</f>
        <v>0</v>
      </c>
      <c r="U195" s="218"/>
      <c r="V195" s="220">
        <f>SUM(V196:V198)</f>
        <v>0</v>
      </c>
      <c r="W195" s="218"/>
      <c r="X195" s="221">
        <f>SUM(X196:X198)</f>
        <v>0</v>
      </c>
      <c r="Y195" s="11"/>
      <c r="Z195" s="11"/>
      <c r="AA195" s="11"/>
      <c r="AB195" s="11"/>
      <c r="AC195" s="11"/>
      <c r="AD195" s="11"/>
      <c r="AE195" s="11"/>
      <c r="AR195" s="222" t="s">
        <v>83</v>
      </c>
      <c r="AT195" s="223" t="s">
        <v>74</v>
      </c>
      <c r="AU195" s="223" t="s">
        <v>83</v>
      </c>
      <c r="AY195" s="222" t="s">
        <v>156</v>
      </c>
      <c r="BK195" s="224">
        <f>SUM(BK196:BK198)</f>
        <v>0</v>
      </c>
    </row>
    <row r="196" s="2" customFormat="1" ht="24.15" customHeight="1">
      <c r="A196" s="39"/>
      <c r="B196" s="40"/>
      <c r="C196" s="225" t="s">
        <v>564</v>
      </c>
      <c r="D196" s="225" t="s">
        <v>157</v>
      </c>
      <c r="E196" s="226" t="s">
        <v>942</v>
      </c>
      <c r="F196" s="227" t="s">
        <v>943</v>
      </c>
      <c r="G196" s="228" t="s">
        <v>237</v>
      </c>
      <c r="H196" s="229">
        <v>8.8190000000000008</v>
      </c>
      <c r="I196" s="230"/>
      <c r="J196" s="230"/>
      <c r="K196" s="231">
        <f>ROUND(P196*H196,2)</f>
        <v>0</v>
      </c>
      <c r="L196" s="227" t="s">
        <v>198</v>
      </c>
      <c r="M196" s="45"/>
      <c r="N196" s="232" t="s">
        <v>1</v>
      </c>
      <c r="O196" s="233" t="s">
        <v>38</v>
      </c>
      <c r="P196" s="234">
        <f>I196+J196</f>
        <v>0</v>
      </c>
      <c r="Q196" s="234">
        <f>ROUND(I196*H196,2)</f>
        <v>0</v>
      </c>
      <c r="R196" s="234">
        <f>ROUND(J196*H196,2)</f>
        <v>0</v>
      </c>
      <c r="S196" s="92"/>
      <c r="T196" s="235">
        <f>S196*H196</f>
        <v>0</v>
      </c>
      <c r="U196" s="235">
        <v>0</v>
      </c>
      <c r="V196" s="235">
        <f>U196*H196</f>
        <v>0</v>
      </c>
      <c r="W196" s="235">
        <v>0</v>
      </c>
      <c r="X196" s="236">
        <f>W196*H196</f>
        <v>0</v>
      </c>
      <c r="Y196" s="39"/>
      <c r="Z196" s="39"/>
      <c r="AA196" s="39"/>
      <c r="AB196" s="39"/>
      <c r="AC196" s="39"/>
      <c r="AD196" s="39"/>
      <c r="AE196" s="39"/>
      <c r="AR196" s="237" t="s">
        <v>173</v>
      </c>
      <c r="AT196" s="237" t="s">
        <v>157</v>
      </c>
      <c r="AU196" s="237" t="s">
        <v>85</v>
      </c>
      <c r="AY196" s="18" t="s">
        <v>156</v>
      </c>
      <c r="BE196" s="238">
        <f>IF(O196="základní",K196,0)</f>
        <v>0</v>
      </c>
      <c r="BF196" s="238">
        <f>IF(O196="snížená",K196,0)</f>
        <v>0</v>
      </c>
      <c r="BG196" s="238">
        <f>IF(O196="zákl. přenesená",K196,0)</f>
        <v>0</v>
      </c>
      <c r="BH196" s="238">
        <f>IF(O196="sníž. přenesená",K196,0)</f>
        <v>0</v>
      </c>
      <c r="BI196" s="238">
        <f>IF(O196="nulová",K196,0)</f>
        <v>0</v>
      </c>
      <c r="BJ196" s="18" t="s">
        <v>83</v>
      </c>
      <c r="BK196" s="238">
        <f>ROUND(P196*H196,2)</f>
        <v>0</v>
      </c>
      <c r="BL196" s="18" t="s">
        <v>173</v>
      </c>
      <c r="BM196" s="237" t="s">
        <v>1186</v>
      </c>
    </row>
    <row r="197" s="12" customFormat="1">
      <c r="A197" s="12"/>
      <c r="B197" s="239"/>
      <c r="C197" s="240"/>
      <c r="D197" s="241" t="s">
        <v>163</v>
      </c>
      <c r="E197" s="242" t="s">
        <v>1</v>
      </c>
      <c r="F197" s="243" t="s">
        <v>1187</v>
      </c>
      <c r="G197" s="240"/>
      <c r="H197" s="244">
        <v>8.8190000000000008</v>
      </c>
      <c r="I197" s="245"/>
      <c r="J197" s="245"/>
      <c r="K197" s="240"/>
      <c r="L197" s="240"/>
      <c r="M197" s="246"/>
      <c r="N197" s="247"/>
      <c r="O197" s="248"/>
      <c r="P197" s="248"/>
      <c r="Q197" s="248"/>
      <c r="R197" s="248"/>
      <c r="S197" s="248"/>
      <c r="T197" s="248"/>
      <c r="U197" s="248"/>
      <c r="V197" s="248"/>
      <c r="W197" s="248"/>
      <c r="X197" s="249"/>
      <c r="Y197" s="12"/>
      <c r="Z197" s="12"/>
      <c r="AA197" s="12"/>
      <c r="AB197" s="12"/>
      <c r="AC197" s="12"/>
      <c r="AD197" s="12"/>
      <c r="AE197" s="12"/>
      <c r="AT197" s="250" t="s">
        <v>163</v>
      </c>
      <c r="AU197" s="250" t="s">
        <v>85</v>
      </c>
      <c r="AV197" s="12" t="s">
        <v>85</v>
      </c>
      <c r="AW197" s="12" t="s">
        <v>5</v>
      </c>
      <c r="AX197" s="12" t="s">
        <v>75</v>
      </c>
      <c r="AY197" s="250" t="s">
        <v>156</v>
      </c>
    </row>
    <row r="198" s="14" customFormat="1">
      <c r="A198" s="14"/>
      <c r="B198" s="278"/>
      <c r="C198" s="279"/>
      <c r="D198" s="241" t="s">
        <v>163</v>
      </c>
      <c r="E198" s="280" t="s">
        <v>1</v>
      </c>
      <c r="F198" s="281" t="s">
        <v>741</v>
      </c>
      <c r="G198" s="279"/>
      <c r="H198" s="282">
        <v>8.8190000000000008</v>
      </c>
      <c r="I198" s="283"/>
      <c r="J198" s="283"/>
      <c r="K198" s="279"/>
      <c r="L198" s="279"/>
      <c r="M198" s="284"/>
      <c r="N198" s="285"/>
      <c r="O198" s="286"/>
      <c r="P198" s="286"/>
      <c r="Q198" s="286"/>
      <c r="R198" s="286"/>
      <c r="S198" s="286"/>
      <c r="T198" s="286"/>
      <c r="U198" s="286"/>
      <c r="V198" s="286"/>
      <c r="W198" s="286"/>
      <c r="X198" s="287"/>
      <c r="Y198" s="14"/>
      <c r="Z198" s="14"/>
      <c r="AA198" s="14"/>
      <c r="AB198" s="14"/>
      <c r="AC198" s="14"/>
      <c r="AD198" s="14"/>
      <c r="AE198" s="14"/>
      <c r="AT198" s="288" t="s">
        <v>163</v>
      </c>
      <c r="AU198" s="288" t="s">
        <v>85</v>
      </c>
      <c r="AV198" s="14" t="s">
        <v>173</v>
      </c>
      <c r="AW198" s="14" t="s">
        <v>5</v>
      </c>
      <c r="AX198" s="14" t="s">
        <v>83</v>
      </c>
      <c r="AY198" s="288" t="s">
        <v>156</v>
      </c>
    </row>
    <row r="199" s="11" customFormat="1" ht="22.8" customHeight="1">
      <c r="A199" s="11"/>
      <c r="B199" s="210"/>
      <c r="C199" s="211"/>
      <c r="D199" s="212" t="s">
        <v>74</v>
      </c>
      <c r="E199" s="262" t="s">
        <v>240</v>
      </c>
      <c r="F199" s="262" t="s">
        <v>462</v>
      </c>
      <c r="G199" s="211"/>
      <c r="H199" s="211"/>
      <c r="I199" s="214"/>
      <c r="J199" s="214"/>
      <c r="K199" s="263">
        <f>BK199</f>
        <v>0</v>
      </c>
      <c r="L199" s="211"/>
      <c r="M199" s="216"/>
      <c r="N199" s="217"/>
      <c r="O199" s="218"/>
      <c r="P199" s="218"/>
      <c r="Q199" s="219">
        <f>SUM(Q200:Q222)</f>
        <v>0</v>
      </c>
      <c r="R199" s="219">
        <f>SUM(R200:R222)</f>
        <v>0</v>
      </c>
      <c r="S199" s="218"/>
      <c r="T199" s="220">
        <f>SUM(T200:T222)</f>
        <v>0</v>
      </c>
      <c r="U199" s="218"/>
      <c r="V199" s="220">
        <f>SUM(V200:V222)</f>
        <v>0</v>
      </c>
      <c r="W199" s="218"/>
      <c r="X199" s="221">
        <f>SUM(X200:X222)</f>
        <v>0</v>
      </c>
      <c r="Y199" s="11"/>
      <c r="Z199" s="11"/>
      <c r="AA199" s="11"/>
      <c r="AB199" s="11"/>
      <c r="AC199" s="11"/>
      <c r="AD199" s="11"/>
      <c r="AE199" s="11"/>
      <c r="AR199" s="222" t="s">
        <v>83</v>
      </c>
      <c r="AT199" s="223" t="s">
        <v>74</v>
      </c>
      <c r="AU199" s="223" t="s">
        <v>83</v>
      </c>
      <c r="AY199" s="222" t="s">
        <v>156</v>
      </c>
      <c r="BK199" s="224">
        <f>SUM(BK200:BK222)</f>
        <v>0</v>
      </c>
    </row>
    <row r="200" s="2" customFormat="1" ht="24.15" customHeight="1">
      <c r="A200" s="39"/>
      <c r="B200" s="40"/>
      <c r="C200" s="225" t="s">
        <v>255</v>
      </c>
      <c r="D200" s="225" t="s">
        <v>157</v>
      </c>
      <c r="E200" s="226" t="s">
        <v>962</v>
      </c>
      <c r="F200" s="227" t="s">
        <v>963</v>
      </c>
      <c r="G200" s="228" t="s">
        <v>197</v>
      </c>
      <c r="H200" s="229">
        <v>12.65</v>
      </c>
      <c r="I200" s="230"/>
      <c r="J200" s="230"/>
      <c r="K200" s="231">
        <f>ROUND(P200*H200,2)</f>
        <v>0</v>
      </c>
      <c r="L200" s="227" t="s">
        <v>198</v>
      </c>
      <c r="M200" s="45"/>
      <c r="N200" s="232" t="s">
        <v>1</v>
      </c>
      <c r="O200" s="233" t="s">
        <v>38</v>
      </c>
      <c r="P200" s="234">
        <f>I200+J200</f>
        <v>0</v>
      </c>
      <c r="Q200" s="234">
        <f>ROUND(I200*H200,2)</f>
        <v>0</v>
      </c>
      <c r="R200" s="234">
        <f>ROUND(J200*H200,2)</f>
        <v>0</v>
      </c>
      <c r="S200" s="92"/>
      <c r="T200" s="235">
        <f>S200*H200</f>
        <v>0</v>
      </c>
      <c r="U200" s="235">
        <v>0</v>
      </c>
      <c r="V200" s="235">
        <f>U200*H200</f>
        <v>0</v>
      </c>
      <c r="W200" s="235">
        <v>0</v>
      </c>
      <c r="X200" s="236">
        <f>W200*H200</f>
        <v>0</v>
      </c>
      <c r="Y200" s="39"/>
      <c r="Z200" s="39"/>
      <c r="AA200" s="39"/>
      <c r="AB200" s="39"/>
      <c r="AC200" s="39"/>
      <c r="AD200" s="39"/>
      <c r="AE200" s="39"/>
      <c r="AR200" s="237" t="s">
        <v>173</v>
      </c>
      <c r="AT200" s="237" t="s">
        <v>157</v>
      </c>
      <c r="AU200" s="237" t="s">
        <v>85</v>
      </c>
      <c r="AY200" s="18" t="s">
        <v>156</v>
      </c>
      <c r="BE200" s="238">
        <f>IF(O200="základní",K200,0)</f>
        <v>0</v>
      </c>
      <c r="BF200" s="238">
        <f>IF(O200="snížená",K200,0)</f>
        <v>0</v>
      </c>
      <c r="BG200" s="238">
        <f>IF(O200="zákl. přenesená",K200,0)</f>
        <v>0</v>
      </c>
      <c r="BH200" s="238">
        <f>IF(O200="sníž. přenesená",K200,0)</f>
        <v>0</v>
      </c>
      <c r="BI200" s="238">
        <f>IF(O200="nulová",K200,0)</f>
        <v>0</v>
      </c>
      <c r="BJ200" s="18" t="s">
        <v>83</v>
      </c>
      <c r="BK200" s="238">
        <f>ROUND(P200*H200,2)</f>
        <v>0</v>
      </c>
      <c r="BL200" s="18" t="s">
        <v>173</v>
      </c>
      <c r="BM200" s="237" t="s">
        <v>1188</v>
      </c>
    </row>
    <row r="201" s="12" customFormat="1">
      <c r="A201" s="12"/>
      <c r="B201" s="239"/>
      <c r="C201" s="240"/>
      <c r="D201" s="241" t="s">
        <v>163</v>
      </c>
      <c r="E201" s="242" t="s">
        <v>1</v>
      </c>
      <c r="F201" s="243" t="s">
        <v>1189</v>
      </c>
      <c r="G201" s="240"/>
      <c r="H201" s="244">
        <v>12.65</v>
      </c>
      <c r="I201" s="245"/>
      <c r="J201" s="245"/>
      <c r="K201" s="240"/>
      <c r="L201" s="240"/>
      <c r="M201" s="246"/>
      <c r="N201" s="247"/>
      <c r="O201" s="248"/>
      <c r="P201" s="248"/>
      <c r="Q201" s="248"/>
      <c r="R201" s="248"/>
      <c r="S201" s="248"/>
      <c r="T201" s="248"/>
      <c r="U201" s="248"/>
      <c r="V201" s="248"/>
      <c r="W201" s="248"/>
      <c r="X201" s="249"/>
      <c r="Y201" s="12"/>
      <c r="Z201" s="12"/>
      <c r="AA201" s="12"/>
      <c r="AB201" s="12"/>
      <c r="AC201" s="12"/>
      <c r="AD201" s="12"/>
      <c r="AE201" s="12"/>
      <c r="AT201" s="250" t="s">
        <v>163</v>
      </c>
      <c r="AU201" s="250" t="s">
        <v>85</v>
      </c>
      <c r="AV201" s="12" t="s">
        <v>85</v>
      </c>
      <c r="AW201" s="12" t="s">
        <v>5</v>
      </c>
      <c r="AX201" s="12" t="s">
        <v>75</v>
      </c>
      <c r="AY201" s="250" t="s">
        <v>156</v>
      </c>
    </row>
    <row r="202" s="14" customFormat="1">
      <c r="A202" s="14"/>
      <c r="B202" s="278"/>
      <c r="C202" s="279"/>
      <c r="D202" s="241" t="s">
        <v>163</v>
      </c>
      <c r="E202" s="280" t="s">
        <v>1</v>
      </c>
      <c r="F202" s="281" t="s">
        <v>741</v>
      </c>
      <c r="G202" s="279"/>
      <c r="H202" s="282">
        <v>12.65</v>
      </c>
      <c r="I202" s="283"/>
      <c r="J202" s="283"/>
      <c r="K202" s="279"/>
      <c r="L202" s="279"/>
      <c r="M202" s="284"/>
      <c r="N202" s="285"/>
      <c r="O202" s="286"/>
      <c r="P202" s="286"/>
      <c r="Q202" s="286"/>
      <c r="R202" s="286"/>
      <c r="S202" s="286"/>
      <c r="T202" s="286"/>
      <c r="U202" s="286"/>
      <c r="V202" s="286"/>
      <c r="W202" s="286"/>
      <c r="X202" s="287"/>
      <c r="Y202" s="14"/>
      <c r="Z202" s="14"/>
      <c r="AA202" s="14"/>
      <c r="AB202" s="14"/>
      <c r="AC202" s="14"/>
      <c r="AD202" s="14"/>
      <c r="AE202" s="14"/>
      <c r="AT202" s="288" t="s">
        <v>163</v>
      </c>
      <c r="AU202" s="288" t="s">
        <v>85</v>
      </c>
      <c r="AV202" s="14" t="s">
        <v>173</v>
      </c>
      <c r="AW202" s="14" t="s">
        <v>5</v>
      </c>
      <c r="AX202" s="14" t="s">
        <v>83</v>
      </c>
      <c r="AY202" s="288" t="s">
        <v>156</v>
      </c>
    </row>
    <row r="203" s="2" customFormat="1">
      <c r="A203" s="39"/>
      <c r="B203" s="40"/>
      <c r="C203" s="225" t="s">
        <v>281</v>
      </c>
      <c r="D203" s="225" t="s">
        <v>157</v>
      </c>
      <c r="E203" s="226" t="s">
        <v>977</v>
      </c>
      <c r="F203" s="227" t="s">
        <v>978</v>
      </c>
      <c r="G203" s="228" t="s">
        <v>197</v>
      </c>
      <c r="H203" s="229">
        <v>0.20000000000000001</v>
      </c>
      <c r="I203" s="230"/>
      <c r="J203" s="230"/>
      <c r="K203" s="231">
        <f>ROUND(P203*H203,2)</f>
        <v>0</v>
      </c>
      <c r="L203" s="227" t="s">
        <v>198</v>
      </c>
      <c r="M203" s="45"/>
      <c r="N203" s="232" t="s">
        <v>1</v>
      </c>
      <c r="O203" s="233" t="s">
        <v>38</v>
      </c>
      <c r="P203" s="234">
        <f>I203+J203</f>
        <v>0</v>
      </c>
      <c r="Q203" s="234">
        <f>ROUND(I203*H203,2)</f>
        <v>0</v>
      </c>
      <c r="R203" s="234">
        <f>ROUND(J203*H203,2)</f>
        <v>0</v>
      </c>
      <c r="S203" s="92"/>
      <c r="T203" s="235">
        <f>S203*H203</f>
        <v>0</v>
      </c>
      <c r="U203" s="235">
        <v>0</v>
      </c>
      <c r="V203" s="235">
        <f>U203*H203</f>
        <v>0</v>
      </c>
      <c r="W203" s="235">
        <v>0</v>
      </c>
      <c r="X203" s="236">
        <f>W203*H203</f>
        <v>0</v>
      </c>
      <c r="Y203" s="39"/>
      <c r="Z203" s="39"/>
      <c r="AA203" s="39"/>
      <c r="AB203" s="39"/>
      <c r="AC203" s="39"/>
      <c r="AD203" s="39"/>
      <c r="AE203" s="39"/>
      <c r="AR203" s="237" t="s">
        <v>173</v>
      </c>
      <c r="AT203" s="237" t="s">
        <v>157</v>
      </c>
      <c r="AU203" s="237" t="s">
        <v>85</v>
      </c>
      <c r="AY203" s="18" t="s">
        <v>156</v>
      </c>
      <c r="BE203" s="238">
        <f>IF(O203="základní",K203,0)</f>
        <v>0</v>
      </c>
      <c r="BF203" s="238">
        <f>IF(O203="snížená",K203,0)</f>
        <v>0</v>
      </c>
      <c r="BG203" s="238">
        <f>IF(O203="zákl. přenesená",K203,0)</f>
        <v>0</v>
      </c>
      <c r="BH203" s="238">
        <f>IF(O203="sníž. přenesená",K203,0)</f>
        <v>0</v>
      </c>
      <c r="BI203" s="238">
        <f>IF(O203="nulová",K203,0)</f>
        <v>0</v>
      </c>
      <c r="BJ203" s="18" t="s">
        <v>83</v>
      </c>
      <c r="BK203" s="238">
        <f>ROUND(P203*H203,2)</f>
        <v>0</v>
      </c>
      <c r="BL203" s="18" t="s">
        <v>173</v>
      </c>
      <c r="BM203" s="237" t="s">
        <v>1190</v>
      </c>
    </row>
    <row r="204" s="2" customFormat="1" ht="24.15" customHeight="1">
      <c r="A204" s="39"/>
      <c r="B204" s="40"/>
      <c r="C204" s="225" t="s">
        <v>286</v>
      </c>
      <c r="D204" s="225" t="s">
        <v>157</v>
      </c>
      <c r="E204" s="226" t="s">
        <v>1191</v>
      </c>
      <c r="F204" s="227" t="s">
        <v>1192</v>
      </c>
      <c r="G204" s="228" t="s">
        <v>197</v>
      </c>
      <c r="H204" s="229">
        <v>0.34399999999999997</v>
      </c>
      <c r="I204" s="230"/>
      <c r="J204" s="230"/>
      <c r="K204" s="231">
        <f>ROUND(P204*H204,2)</f>
        <v>0</v>
      </c>
      <c r="L204" s="227" t="s">
        <v>1</v>
      </c>
      <c r="M204" s="45"/>
      <c r="N204" s="232" t="s">
        <v>1</v>
      </c>
      <c r="O204" s="233" t="s">
        <v>38</v>
      </c>
      <c r="P204" s="234">
        <f>I204+J204</f>
        <v>0</v>
      </c>
      <c r="Q204" s="234">
        <f>ROUND(I204*H204,2)</f>
        <v>0</v>
      </c>
      <c r="R204" s="234">
        <f>ROUND(J204*H204,2)</f>
        <v>0</v>
      </c>
      <c r="S204" s="92"/>
      <c r="T204" s="235">
        <f>S204*H204</f>
        <v>0</v>
      </c>
      <c r="U204" s="235">
        <v>0</v>
      </c>
      <c r="V204" s="235">
        <f>U204*H204</f>
        <v>0</v>
      </c>
      <c r="W204" s="235">
        <v>0</v>
      </c>
      <c r="X204" s="236">
        <f>W204*H204</f>
        <v>0</v>
      </c>
      <c r="Y204" s="39"/>
      <c r="Z204" s="39"/>
      <c r="AA204" s="39"/>
      <c r="AB204" s="39"/>
      <c r="AC204" s="39"/>
      <c r="AD204" s="39"/>
      <c r="AE204" s="39"/>
      <c r="AR204" s="237" t="s">
        <v>173</v>
      </c>
      <c r="AT204" s="237" t="s">
        <v>157</v>
      </c>
      <c r="AU204" s="237" t="s">
        <v>85</v>
      </c>
      <c r="AY204" s="18" t="s">
        <v>156</v>
      </c>
      <c r="BE204" s="238">
        <f>IF(O204="základní",K204,0)</f>
        <v>0</v>
      </c>
      <c r="BF204" s="238">
        <f>IF(O204="snížená",K204,0)</f>
        <v>0</v>
      </c>
      <c r="BG204" s="238">
        <f>IF(O204="zákl. přenesená",K204,0)</f>
        <v>0</v>
      </c>
      <c r="BH204" s="238">
        <f>IF(O204="sníž. přenesená",K204,0)</f>
        <v>0</v>
      </c>
      <c r="BI204" s="238">
        <f>IF(O204="nulová",K204,0)</f>
        <v>0</v>
      </c>
      <c r="BJ204" s="18" t="s">
        <v>83</v>
      </c>
      <c r="BK204" s="238">
        <f>ROUND(P204*H204,2)</f>
        <v>0</v>
      </c>
      <c r="BL204" s="18" t="s">
        <v>173</v>
      </c>
      <c r="BM204" s="237" t="s">
        <v>1193</v>
      </c>
    </row>
    <row r="205" s="12" customFormat="1">
      <c r="A205" s="12"/>
      <c r="B205" s="239"/>
      <c r="C205" s="240"/>
      <c r="D205" s="241" t="s">
        <v>163</v>
      </c>
      <c r="E205" s="242" t="s">
        <v>1</v>
      </c>
      <c r="F205" s="243" t="s">
        <v>1194</v>
      </c>
      <c r="G205" s="240"/>
      <c r="H205" s="244">
        <v>0.128</v>
      </c>
      <c r="I205" s="245"/>
      <c r="J205" s="245"/>
      <c r="K205" s="240"/>
      <c r="L205" s="240"/>
      <c r="M205" s="246"/>
      <c r="N205" s="247"/>
      <c r="O205" s="248"/>
      <c r="P205" s="248"/>
      <c r="Q205" s="248"/>
      <c r="R205" s="248"/>
      <c r="S205" s="248"/>
      <c r="T205" s="248"/>
      <c r="U205" s="248"/>
      <c r="V205" s="248"/>
      <c r="W205" s="248"/>
      <c r="X205" s="249"/>
      <c r="Y205" s="12"/>
      <c r="Z205" s="12"/>
      <c r="AA205" s="12"/>
      <c r="AB205" s="12"/>
      <c r="AC205" s="12"/>
      <c r="AD205" s="12"/>
      <c r="AE205" s="12"/>
      <c r="AT205" s="250" t="s">
        <v>163</v>
      </c>
      <c r="AU205" s="250" t="s">
        <v>85</v>
      </c>
      <c r="AV205" s="12" t="s">
        <v>85</v>
      </c>
      <c r="AW205" s="12" t="s">
        <v>5</v>
      </c>
      <c r="AX205" s="12" t="s">
        <v>75</v>
      </c>
      <c r="AY205" s="250" t="s">
        <v>156</v>
      </c>
    </row>
    <row r="206" s="12" customFormat="1">
      <c r="A206" s="12"/>
      <c r="B206" s="239"/>
      <c r="C206" s="240"/>
      <c r="D206" s="241" t="s">
        <v>163</v>
      </c>
      <c r="E206" s="242" t="s">
        <v>1</v>
      </c>
      <c r="F206" s="243" t="s">
        <v>1195</v>
      </c>
      <c r="G206" s="240"/>
      <c r="H206" s="244">
        <v>0.216</v>
      </c>
      <c r="I206" s="245"/>
      <c r="J206" s="245"/>
      <c r="K206" s="240"/>
      <c r="L206" s="240"/>
      <c r="M206" s="246"/>
      <c r="N206" s="247"/>
      <c r="O206" s="248"/>
      <c r="P206" s="248"/>
      <c r="Q206" s="248"/>
      <c r="R206" s="248"/>
      <c r="S206" s="248"/>
      <c r="T206" s="248"/>
      <c r="U206" s="248"/>
      <c r="V206" s="248"/>
      <c r="W206" s="248"/>
      <c r="X206" s="249"/>
      <c r="Y206" s="12"/>
      <c r="Z206" s="12"/>
      <c r="AA206" s="12"/>
      <c r="AB206" s="12"/>
      <c r="AC206" s="12"/>
      <c r="AD206" s="12"/>
      <c r="AE206" s="12"/>
      <c r="AT206" s="250" t="s">
        <v>163</v>
      </c>
      <c r="AU206" s="250" t="s">
        <v>85</v>
      </c>
      <c r="AV206" s="12" t="s">
        <v>85</v>
      </c>
      <c r="AW206" s="12" t="s">
        <v>5</v>
      </c>
      <c r="AX206" s="12" t="s">
        <v>75</v>
      </c>
      <c r="AY206" s="250" t="s">
        <v>156</v>
      </c>
    </row>
    <row r="207" s="14" customFormat="1">
      <c r="A207" s="14"/>
      <c r="B207" s="278"/>
      <c r="C207" s="279"/>
      <c r="D207" s="241" t="s">
        <v>163</v>
      </c>
      <c r="E207" s="280" t="s">
        <v>1</v>
      </c>
      <c r="F207" s="281" t="s">
        <v>741</v>
      </c>
      <c r="G207" s="279"/>
      <c r="H207" s="282">
        <v>0.34399999999999997</v>
      </c>
      <c r="I207" s="283"/>
      <c r="J207" s="283"/>
      <c r="K207" s="279"/>
      <c r="L207" s="279"/>
      <c r="M207" s="284"/>
      <c r="N207" s="285"/>
      <c r="O207" s="286"/>
      <c r="P207" s="286"/>
      <c r="Q207" s="286"/>
      <c r="R207" s="286"/>
      <c r="S207" s="286"/>
      <c r="T207" s="286"/>
      <c r="U207" s="286"/>
      <c r="V207" s="286"/>
      <c r="W207" s="286"/>
      <c r="X207" s="287"/>
      <c r="Y207" s="14"/>
      <c r="Z207" s="14"/>
      <c r="AA207" s="14"/>
      <c r="AB207" s="14"/>
      <c r="AC207" s="14"/>
      <c r="AD207" s="14"/>
      <c r="AE207" s="14"/>
      <c r="AT207" s="288" t="s">
        <v>163</v>
      </c>
      <c r="AU207" s="288" t="s">
        <v>85</v>
      </c>
      <c r="AV207" s="14" t="s">
        <v>173</v>
      </c>
      <c r="AW207" s="14" t="s">
        <v>5</v>
      </c>
      <c r="AX207" s="14" t="s">
        <v>83</v>
      </c>
      <c r="AY207" s="288" t="s">
        <v>156</v>
      </c>
    </row>
    <row r="208" s="2" customFormat="1" ht="24.15" customHeight="1">
      <c r="A208" s="39"/>
      <c r="B208" s="40"/>
      <c r="C208" s="225" t="s">
        <v>290</v>
      </c>
      <c r="D208" s="225" t="s">
        <v>157</v>
      </c>
      <c r="E208" s="226" t="s">
        <v>981</v>
      </c>
      <c r="F208" s="227" t="s">
        <v>982</v>
      </c>
      <c r="G208" s="228" t="s">
        <v>227</v>
      </c>
      <c r="H208" s="229">
        <v>5.25</v>
      </c>
      <c r="I208" s="230"/>
      <c r="J208" s="230"/>
      <c r="K208" s="231">
        <f>ROUND(P208*H208,2)</f>
        <v>0</v>
      </c>
      <c r="L208" s="227" t="s">
        <v>198</v>
      </c>
      <c r="M208" s="45"/>
      <c r="N208" s="232" t="s">
        <v>1</v>
      </c>
      <c r="O208" s="233" t="s">
        <v>38</v>
      </c>
      <c r="P208" s="234">
        <f>I208+J208</f>
        <v>0</v>
      </c>
      <c r="Q208" s="234">
        <f>ROUND(I208*H208,2)</f>
        <v>0</v>
      </c>
      <c r="R208" s="234">
        <f>ROUND(J208*H208,2)</f>
        <v>0</v>
      </c>
      <c r="S208" s="92"/>
      <c r="T208" s="235">
        <f>S208*H208</f>
        <v>0</v>
      </c>
      <c r="U208" s="235">
        <v>0</v>
      </c>
      <c r="V208" s="235">
        <f>U208*H208</f>
        <v>0</v>
      </c>
      <c r="W208" s="235">
        <v>0</v>
      </c>
      <c r="X208" s="236">
        <f>W208*H208</f>
        <v>0</v>
      </c>
      <c r="Y208" s="39"/>
      <c r="Z208" s="39"/>
      <c r="AA208" s="39"/>
      <c r="AB208" s="39"/>
      <c r="AC208" s="39"/>
      <c r="AD208" s="39"/>
      <c r="AE208" s="39"/>
      <c r="AR208" s="237" t="s">
        <v>173</v>
      </c>
      <c r="AT208" s="237" t="s">
        <v>157</v>
      </c>
      <c r="AU208" s="237" t="s">
        <v>85</v>
      </c>
      <c r="AY208" s="18" t="s">
        <v>156</v>
      </c>
      <c r="BE208" s="238">
        <f>IF(O208="základní",K208,0)</f>
        <v>0</v>
      </c>
      <c r="BF208" s="238">
        <f>IF(O208="snížená",K208,0)</f>
        <v>0</v>
      </c>
      <c r="BG208" s="238">
        <f>IF(O208="zákl. přenesená",K208,0)</f>
        <v>0</v>
      </c>
      <c r="BH208" s="238">
        <f>IF(O208="sníž. přenesená",K208,0)</f>
        <v>0</v>
      </c>
      <c r="BI208" s="238">
        <f>IF(O208="nulová",K208,0)</f>
        <v>0</v>
      </c>
      <c r="BJ208" s="18" t="s">
        <v>83</v>
      </c>
      <c r="BK208" s="238">
        <f>ROUND(P208*H208,2)</f>
        <v>0</v>
      </c>
      <c r="BL208" s="18" t="s">
        <v>173</v>
      </c>
      <c r="BM208" s="237" t="s">
        <v>1196</v>
      </c>
    </row>
    <row r="209" s="12" customFormat="1">
      <c r="A209" s="12"/>
      <c r="B209" s="239"/>
      <c r="C209" s="240"/>
      <c r="D209" s="241" t="s">
        <v>163</v>
      </c>
      <c r="E209" s="242" t="s">
        <v>1</v>
      </c>
      <c r="F209" s="243" t="s">
        <v>1197</v>
      </c>
      <c r="G209" s="240"/>
      <c r="H209" s="244">
        <v>0.94999999999999996</v>
      </c>
      <c r="I209" s="245"/>
      <c r="J209" s="245"/>
      <c r="K209" s="240"/>
      <c r="L209" s="240"/>
      <c r="M209" s="246"/>
      <c r="N209" s="247"/>
      <c r="O209" s="248"/>
      <c r="P209" s="248"/>
      <c r="Q209" s="248"/>
      <c r="R209" s="248"/>
      <c r="S209" s="248"/>
      <c r="T209" s="248"/>
      <c r="U209" s="248"/>
      <c r="V209" s="248"/>
      <c r="W209" s="248"/>
      <c r="X209" s="249"/>
      <c r="Y209" s="12"/>
      <c r="Z209" s="12"/>
      <c r="AA209" s="12"/>
      <c r="AB209" s="12"/>
      <c r="AC209" s="12"/>
      <c r="AD209" s="12"/>
      <c r="AE209" s="12"/>
      <c r="AT209" s="250" t="s">
        <v>163</v>
      </c>
      <c r="AU209" s="250" t="s">
        <v>85</v>
      </c>
      <c r="AV209" s="12" t="s">
        <v>85</v>
      </c>
      <c r="AW209" s="12" t="s">
        <v>5</v>
      </c>
      <c r="AX209" s="12" t="s">
        <v>75</v>
      </c>
      <c r="AY209" s="250" t="s">
        <v>156</v>
      </c>
    </row>
    <row r="210" s="12" customFormat="1">
      <c r="A210" s="12"/>
      <c r="B210" s="239"/>
      <c r="C210" s="240"/>
      <c r="D210" s="241" t="s">
        <v>163</v>
      </c>
      <c r="E210" s="242" t="s">
        <v>1</v>
      </c>
      <c r="F210" s="243" t="s">
        <v>1198</v>
      </c>
      <c r="G210" s="240"/>
      <c r="H210" s="244">
        <v>4.2999999999999998</v>
      </c>
      <c r="I210" s="245"/>
      <c r="J210" s="245"/>
      <c r="K210" s="240"/>
      <c r="L210" s="240"/>
      <c r="M210" s="246"/>
      <c r="N210" s="247"/>
      <c r="O210" s="248"/>
      <c r="P210" s="248"/>
      <c r="Q210" s="248"/>
      <c r="R210" s="248"/>
      <c r="S210" s="248"/>
      <c r="T210" s="248"/>
      <c r="U210" s="248"/>
      <c r="V210" s="248"/>
      <c r="W210" s="248"/>
      <c r="X210" s="249"/>
      <c r="Y210" s="12"/>
      <c r="Z210" s="12"/>
      <c r="AA210" s="12"/>
      <c r="AB210" s="12"/>
      <c r="AC210" s="12"/>
      <c r="AD210" s="12"/>
      <c r="AE210" s="12"/>
      <c r="AT210" s="250" t="s">
        <v>163</v>
      </c>
      <c r="AU210" s="250" t="s">
        <v>85</v>
      </c>
      <c r="AV210" s="12" t="s">
        <v>85</v>
      </c>
      <c r="AW210" s="12" t="s">
        <v>5</v>
      </c>
      <c r="AX210" s="12" t="s">
        <v>75</v>
      </c>
      <c r="AY210" s="250" t="s">
        <v>156</v>
      </c>
    </row>
    <row r="211" s="14" customFormat="1">
      <c r="A211" s="14"/>
      <c r="B211" s="278"/>
      <c r="C211" s="279"/>
      <c r="D211" s="241" t="s">
        <v>163</v>
      </c>
      <c r="E211" s="280" t="s">
        <v>1</v>
      </c>
      <c r="F211" s="281" t="s">
        <v>741</v>
      </c>
      <c r="G211" s="279"/>
      <c r="H211" s="282">
        <v>5.25</v>
      </c>
      <c r="I211" s="283"/>
      <c r="J211" s="283"/>
      <c r="K211" s="279"/>
      <c r="L211" s="279"/>
      <c r="M211" s="284"/>
      <c r="N211" s="285"/>
      <c r="O211" s="286"/>
      <c r="P211" s="286"/>
      <c r="Q211" s="286"/>
      <c r="R211" s="286"/>
      <c r="S211" s="286"/>
      <c r="T211" s="286"/>
      <c r="U211" s="286"/>
      <c r="V211" s="286"/>
      <c r="W211" s="286"/>
      <c r="X211" s="287"/>
      <c r="Y211" s="14"/>
      <c r="Z211" s="14"/>
      <c r="AA211" s="14"/>
      <c r="AB211" s="14"/>
      <c r="AC211" s="14"/>
      <c r="AD211" s="14"/>
      <c r="AE211" s="14"/>
      <c r="AT211" s="288" t="s">
        <v>163</v>
      </c>
      <c r="AU211" s="288" t="s">
        <v>85</v>
      </c>
      <c r="AV211" s="14" t="s">
        <v>173</v>
      </c>
      <c r="AW211" s="14" t="s">
        <v>5</v>
      </c>
      <c r="AX211" s="14" t="s">
        <v>83</v>
      </c>
      <c r="AY211" s="288" t="s">
        <v>156</v>
      </c>
    </row>
    <row r="212" s="2" customFormat="1" ht="37.8" customHeight="1">
      <c r="A212" s="39"/>
      <c r="B212" s="40"/>
      <c r="C212" s="225" t="s">
        <v>357</v>
      </c>
      <c r="D212" s="225" t="s">
        <v>157</v>
      </c>
      <c r="E212" s="226" t="s">
        <v>985</v>
      </c>
      <c r="F212" s="227" t="s">
        <v>986</v>
      </c>
      <c r="G212" s="228" t="s">
        <v>227</v>
      </c>
      <c r="H212" s="229">
        <v>8.5999999999999996</v>
      </c>
      <c r="I212" s="230"/>
      <c r="J212" s="230"/>
      <c r="K212" s="231">
        <f>ROUND(P212*H212,2)</f>
        <v>0</v>
      </c>
      <c r="L212" s="227" t="s">
        <v>198</v>
      </c>
      <c r="M212" s="45"/>
      <c r="N212" s="232" t="s">
        <v>1</v>
      </c>
      <c r="O212" s="233" t="s">
        <v>38</v>
      </c>
      <c r="P212" s="234">
        <f>I212+J212</f>
        <v>0</v>
      </c>
      <c r="Q212" s="234">
        <f>ROUND(I212*H212,2)</f>
        <v>0</v>
      </c>
      <c r="R212" s="234">
        <f>ROUND(J212*H212,2)</f>
        <v>0</v>
      </c>
      <c r="S212" s="92"/>
      <c r="T212" s="235">
        <f>S212*H212</f>
        <v>0</v>
      </c>
      <c r="U212" s="235">
        <v>0</v>
      </c>
      <c r="V212" s="235">
        <f>U212*H212</f>
        <v>0</v>
      </c>
      <c r="W212" s="235">
        <v>0</v>
      </c>
      <c r="X212" s="236">
        <f>W212*H212</f>
        <v>0</v>
      </c>
      <c r="Y212" s="39"/>
      <c r="Z212" s="39"/>
      <c r="AA212" s="39"/>
      <c r="AB212" s="39"/>
      <c r="AC212" s="39"/>
      <c r="AD212" s="39"/>
      <c r="AE212" s="39"/>
      <c r="AR212" s="237" t="s">
        <v>173</v>
      </c>
      <c r="AT212" s="237" t="s">
        <v>157</v>
      </c>
      <c r="AU212" s="237" t="s">
        <v>85</v>
      </c>
      <c r="AY212" s="18" t="s">
        <v>156</v>
      </c>
      <c r="BE212" s="238">
        <f>IF(O212="základní",K212,0)</f>
        <v>0</v>
      </c>
      <c r="BF212" s="238">
        <f>IF(O212="snížená",K212,0)</f>
        <v>0</v>
      </c>
      <c r="BG212" s="238">
        <f>IF(O212="zákl. přenesená",K212,0)</f>
        <v>0</v>
      </c>
      <c r="BH212" s="238">
        <f>IF(O212="sníž. přenesená",K212,0)</f>
        <v>0</v>
      </c>
      <c r="BI212" s="238">
        <f>IF(O212="nulová",K212,0)</f>
        <v>0</v>
      </c>
      <c r="BJ212" s="18" t="s">
        <v>83</v>
      </c>
      <c r="BK212" s="238">
        <f>ROUND(P212*H212,2)</f>
        <v>0</v>
      </c>
      <c r="BL212" s="18" t="s">
        <v>173</v>
      </c>
      <c r="BM212" s="237" t="s">
        <v>1199</v>
      </c>
    </row>
    <row r="213" s="12" customFormat="1">
      <c r="A213" s="12"/>
      <c r="B213" s="239"/>
      <c r="C213" s="240"/>
      <c r="D213" s="241" t="s">
        <v>163</v>
      </c>
      <c r="E213" s="242" t="s">
        <v>1</v>
      </c>
      <c r="F213" s="243" t="s">
        <v>1200</v>
      </c>
      <c r="G213" s="240"/>
      <c r="H213" s="244">
        <v>4.2999999999999998</v>
      </c>
      <c r="I213" s="245"/>
      <c r="J213" s="245"/>
      <c r="K213" s="240"/>
      <c r="L213" s="240"/>
      <c r="M213" s="246"/>
      <c r="N213" s="247"/>
      <c r="O213" s="248"/>
      <c r="P213" s="248"/>
      <c r="Q213" s="248"/>
      <c r="R213" s="248"/>
      <c r="S213" s="248"/>
      <c r="T213" s="248"/>
      <c r="U213" s="248"/>
      <c r="V213" s="248"/>
      <c r="W213" s="248"/>
      <c r="X213" s="249"/>
      <c r="Y213" s="12"/>
      <c r="Z213" s="12"/>
      <c r="AA213" s="12"/>
      <c r="AB213" s="12"/>
      <c r="AC213" s="12"/>
      <c r="AD213" s="12"/>
      <c r="AE213" s="12"/>
      <c r="AT213" s="250" t="s">
        <v>163</v>
      </c>
      <c r="AU213" s="250" t="s">
        <v>85</v>
      </c>
      <c r="AV213" s="12" t="s">
        <v>85</v>
      </c>
      <c r="AW213" s="12" t="s">
        <v>5</v>
      </c>
      <c r="AX213" s="12" t="s">
        <v>75</v>
      </c>
      <c r="AY213" s="250" t="s">
        <v>156</v>
      </c>
    </row>
    <row r="214" s="12" customFormat="1">
      <c r="A214" s="12"/>
      <c r="B214" s="239"/>
      <c r="C214" s="240"/>
      <c r="D214" s="241" t="s">
        <v>163</v>
      </c>
      <c r="E214" s="242" t="s">
        <v>1</v>
      </c>
      <c r="F214" s="243" t="s">
        <v>1201</v>
      </c>
      <c r="G214" s="240"/>
      <c r="H214" s="244">
        <v>4.2999999999999998</v>
      </c>
      <c r="I214" s="245"/>
      <c r="J214" s="245"/>
      <c r="K214" s="240"/>
      <c r="L214" s="240"/>
      <c r="M214" s="246"/>
      <c r="N214" s="247"/>
      <c r="O214" s="248"/>
      <c r="P214" s="248"/>
      <c r="Q214" s="248"/>
      <c r="R214" s="248"/>
      <c r="S214" s="248"/>
      <c r="T214" s="248"/>
      <c r="U214" s="248"/>
      <c r="V214" s="248"/>
      <c r="W214" s="248"/>
      <c r="X214" s="249"/>
      <c r="Y214" s="12"/>
      <c r="Z214" s="12"/>
      <c r="AA214" s="12"/>
      <c r="AB214" s="12"/>
      <c r="AC214" s="12"/>
      <c r="AD214" s="12"/>
      <c r="AE214" s="12"/>
      <c r="AT214" s="250" t="s">
        <v>163</v>
      </c>
      <c r="AU214" s="250" t="s">
        <v>85</v>
      </c>
      <c r="AV214" s="12" t="s">
        <v>85</v>
      </c>
      <c r="AW214" s="12" t="s">
        <v>5</v>
      </c>
      <c r="AX214" s="12" t="s">
        <v>75</v>
      </c>
      <c r="AY214" s="250" t="s">
        <v>156</v>
      </c>
    </row>
    <row r="215" s="14" customFormat="1">
      <c r="A215" s="14"/>
      <c r="B215" s="278"/>
      <c r="C215" s="279"/>
      <c r="D215" s="241" t="s">
        <v>163</v>
      </c>
      <c r="E215" s="280" t="s">
        <v>1</v>
      </c>
      <c r="F215" s="281" t="s">
        <v>741</v>
      </c>
      <c r="G215" s="279"/>
      <c r="H215" s="282">
        <v>8.5999999999999996</v>
      </c>
      <c r="I215" s="283"/>
      <c r="J215" s="283"/>
      <c r="K215" s="279"/>
      <c r="L215" s="279"/>
      <c r="M215" s="284"/>
      <c r="N215" s="285"/>
      <c r="O215" s="286"/>
      <c r="P215" s="286"/>
      <c r="Q215" s="286"/>
      <c r="R215" s="286"/>
      <c r="S215" s="286"/>
      <c r="T215" s="286"/>
      <c r="U215" s="286"/>
      <c r="V215" s="286"/>
      <c r="W215" s="286"/>
      <c r="X215" s="287"/>
      <c r="Y215" s="14"/>
      <c r="Z215" s="14"/>
      <c r="AA215" s="14"/>
      <c r="AB215" s="14"/>
      <c r="AC215" s="14"/>
      <c r="AD215" s="14"/>
      <c r="AE215" s="14"/>
      <c r="AT215" s="288" t="s">
        <v>163</v>
      </c>
      <c r="AU215" s="288" t="s">
        <v>85</v>
      </c>
      <c r="AV215" s="14" t="s">
        <v>173</v>
      </c>
      <c r="AW215" s="14" t="s">
        <v>5</v>
      </c>
      <c r="AX215" s="14" t="s">
        <v>83</v>
      </c>
      <c r="AY215" s="288" t="s">
        <v>156</v>
      </c>
    </row>
    <row r="216" s="2" customFormat="1" ht="21.75" customHeight="1">
      <c r="A216" s="39"/>
      <c r="B216" s="40"/>
      <c r="C216" s="225" t="s">
        <v>361</v>
      </c>
      <c r="D216" s="225" t="s">
        <v>157</v>
      </c>
      <c r="E216" s="226" t="s">
        <v>990</v>
      </c>
      <c r="F216" s="227" t="s">
        <v>991</v>
      </c>
      <c r="G216" s="228" t="s">
        <v>227</v>
      </c>
      <c r="H216" s="229">
        <v>4.2999999999999998</v>
      </c>
      <c r="I216" s="230"/>
      <c r="J216" s="230"/>
      <c r="K216" s="231">
        <f>ROUND(P216*H216,2)</f>
        <v>0</v>
      </c>
      <c r="L216" s="227" t="s">
        <v>1</v>
      </c>
      <c r="M216" s="45"/>
      <c r="N216" s="232" t="s">
        <v>1</v>
      </c>
      <c r="O216" s="233" t="s">
        <v>38</v>
      </c>
      <c r="P216" s="234">
        <f>I216+J216</f>
        <v>0</v>
      </c>
      <c r="Q216" s="234">
        <f>ROUND(I216*H216,2)</f>
        <v>0</v>
      </c>
      <c r="R216" s="234">
        <f>ROUND(J216*H216,2)</f>
        <v>0</v>
      </c>
      <c r="S216" s="92"/>
      <c r="T216" s="235">
        <f>S216*H216</f>
        <v>0</v>
      </c>
      <c r="U216" s="235">
        <v>0</v>
      </c>
      <c r="V216" s="235">
        <f>U216*H216</f>
        <v>0</v>
      </c>
      <c r="W216" s="235">
        <v>0</v>
      </c>
      <c r="X216" s="236">
        <f>W216*H216</f>
        <v>0</v>
      </c>
      <c r="Y216" s="39"/>
      <c r="Z216" s="39"/>
      <c r="AA216" s="39"/>
      <c r="AB216" s="39"/>
      <c r="AC216" s="39"/>
      <c r="AD216" s="39"/>
      <c r="AE216" s="39"/>
      <c r="AR216" s="237" t="s">
        <v>173</v>
      </c>
      <c r="AT216" s="237" t="s">
        <v>157</v>
      </c>
      <c r="AU216" s="237" t="s">
        <v>85</v>
      </c>
      <c r="AY216" s="18" t="s">
        <v>156</v>
      </c>
      <c r="BE216" s="238">
        <f>IF(O216="základní",K216,0)</f>
        <v>0</v>
      </c>
      <c r="BF216" s="238">
        <f>IF(O216="snížená",K216,0)</f>
        <v>0</v>
      </c>
      <c r="BG216" s="238">
        <f>IF(O216="zákl. přenesená",K216,0)</f>
        <v>0</v>
      </c>
      <c r="BH216" s="238">
        <f>IF(O216="sníž. přenesená",K216,0)</f>
        <v>0</v>
      </c>
      <c r="BI216" s="238">
        <f>IF(O216="nulová",K216,0)</f>
        <v>0</v>
      </c>
      <c r="BJ216" s="18" t="s">
        <v>83</v>
      </c>
      <c r="BK216" s="238">
        <f>ROUND(P216*H216,2)</f>
        <v>0</v>
      </c>
      <c r="BL216" s="18" t="s">
        <v>173</v>
      </c>
      <c r="BM216" s="237" t="s">
        <v>1202</v>
      </c>
    </row>
    <row r="217" s="12" customFormat="1">
      <c r="A217" s="12"/>
      <c r="B217" s="239"/>
      <c r="C217" s="240"/>
      <c r="D217" s="241" t="s">
        <v>163</v>
      </c>
      <c r="E217" s="242" t="s">
        <v>1</v>
      </c>
      <c r="F217" s="243" t="s">
        <v>1203</v>
      </c>
      <c r="G217" s="240"/>
      <c r="H217" s="244">
        <v>4.2999999999999998</v>
      </c>
      <c r="I217" s="245"/>
      <c r="J217" s="245"/>
      <c r="K217" s="240"/>
      <c r="L217" s="240"/>
      <c r="M217" s="246"/>
      <c r="N217" s="247"/>
      <c r="O217" s="248"/>
      <c r="P217" s="248"/>
      <c r="Q217" s="248"/>
      <c r="R217" s="248"/>
      <c r="S217" s="248"/>
      <c r="T217" s="248"/>
      <c r="U217" s="248"/>
      <c r="V217" s="248"/>
      <c r="W217" s="248"/>
      <c r="X217" s="249"/>
      <c r="Y217" s="12"/>
      <c r="Z217" s="12"/>
      <c r="AA217" s="12"/>
      <c r="AB217" s="12"/>
      <c r="AC217" s="12"/>
      <c r="AD217" s="12"/>
      <c r="AE217" s="12"/>
      <c r="AT217" s="250" t="s">
        <v>163</v>
      </c>
      <c r="AU217" s="250" t="s">
        <v>85</v>
      </c>
      <c r="AV217" s="12" t="s">
        <v>85</v>
      </c>
      <c r="AW217" s="12" t="s">
        <v>5</v>
      </c>
      <c r="AX217" s="12" t="s">
        <v>75</v>
      </c>
      <c r="AY217" s="250" t="s">
        <v>156</v>
      </c>
    </row>
    <row r="218" s="14" customFormat="1">
      <c r="A218" s="14"/>
      <c r="B218" s="278"/>
      <c r="C218" s="279"/>
      <c r="D218" s="241" t="s">
        <v>163</v>
      </c>
      <c r="E218" s="280" t="s">
        <v>1</v>
      </c>
      <c r="F218" s="281" t="s">
        <v>741</v>
      </c>
      <c r="G218" s="279"/>
      <c r="H218" s="282">
        <v>4.2999999999999998</v>
      </c>
      <c r="I218" s="283"/>
      <c r="J218" s="283"/>
      <c r="K218" s="279"/>
      <c r="L218" s="279"/>
      <c r="M218" s="284"/>
      <c r="N218" s="285"/>
      <c r="O218" s="286"/>
      <c r="P218" s="286"/>
      <c r="Q218" s="286"/>
      <c r="R218" s="286"/>
      <c r="S218" s="286"/>
      <c r="T218" s="286"/>
      <c r="U218" s="286"/>
      <c r="V218" s="286"/>
      <c r="W218" s="286"/>
      <c r="X218" s="287"/>
      <c r="Y218" s="14"/>
      <c r="Z218" s="14"/>
      <c r="AA218" s="14"/>
      <c r="AB218" s="14"/>
      <c r="AC218" s="14"/>
      <c r="AD218" s="14"/>
      <c r="AE218" s="14"/>
      <c r="AT218" s="288" t="s">
        <v>163</v>
      </c>
      <c r="AU218" s="288" t="s">
        <v>85</v>
      </c>
      <c r="AV218" s="14" t="s">
        <v>173</v>
      </c>
      <c r="AW218" s="14" t="s">
        <v>5</v>
      </c>
      <c r="AX218" s="14" t="s">
        <v>83</v>
      </c>
      <c r="AY218" s="288" t="s">
        <v>156</v>
      </c>
    </row>
    <row r="219" s="2" customFormat="1" ht="16.5" customHeight="1">
      <c r="A219" s="39"/>
      <c r="B219" s="40"/>
      <c r="C219" s="225" t="s">
        <v>366</v>
      </c>
      <c r="D219" s="225" t="s">
        <v>157</v>
      </c>
      <c r="E219" s="226" t="s">
        <v>1204</v>
      </c>
      <c r="F219" s="227" t="s">
        <v>1205</v>
      </c>
      <c r="G219" s="228" t="s">
        <v>197</v>
      </c>
      <c r="H219" s="229">
        <v>0.42999999999999999</v>
      </c>
      <c r="I219" s="230"/>
      <c r="J219" s="230"/>
      <c r="K219" s="231">
        <f>ROUND(P219*H219,2)</f>
        <v>0</v>
      </c>
      <c r="L219" s="227" t="s">
        <v>1</v>
      </c>
      <c r="M219" s="45"/>
      <c r="N219" s="232" t="s">
        <v>1</v>
      </c>
      <c r="O219" s="233" t="s">
        <v>38</v>
      </c>
      <c r="P219" s="234">
        <f>I219+J219</f>
        <v>0</v>
      </c>
      <c r="Q219" s="234">
        <f>ROUND(I219*H219,2)</f>
        <v>0</v>
      </c>
      <c r="R219" s="234">
        <f>ROUND(J219*H219,2)</f>
        <v>0</v>
      </c>
      <c r="S219" s="92"/>
      <c r="T219" s="235">
        <f>S219*H219</f>
        <v>0</v>
      </c>
      <c r="U219" s="235">
        <v>0</v>
      </c>
      <c r="V219" s="235">
        <f>U219*H219</f>
        <v>0</v>
      </c>
      <c r="W219" s="235">
        <v>0</v>
      </c>
      <c r="X219" s="236">
        <f>W219*H219</f>
        <v>0</v>
      </c>
      <c r="Y219" s="39"/>
      <c r="Z219" s="39"/>
      <c r="AA219" s="39"/>
      <c r="AB219" s="39"/>
      <c r="AC219" s="39"/>
      <c r="AD219" s="39"/>
      <c r="AE219" s="39"/>
      <c r="AR219" s="237" t="s">
        <v>173</v>
      </c>
      <c r="AT219" s="237" t="s">
        <v>157</v>
      </c>
      <c r="AU219" s="237" t="s">
        <v>85</v>
      </c>
      <c r="AY219" s="18" t="s">
        <v>156</v>
      </c>
      <c r="BE219" s="238">
        <f>IF(O219="základní",K219,0)</f>
        <v>0</v>
      </c>
      <c r="BF219" s="238">
        <f>IF(O219="snížená",K219,0)</f>
        <v>0</v>
      </c>
      <c r="BG219" s="238">
        <f>IF(O219="zákl. přenesená",K219,0)</f>
        <v>0</v>
      </c>
      <c r="BH219" s="238">
        <f>IF(O219="sníž. přenesená",K219,0)</f>
        <v>0</v>
      </c>
      <c r="BI219" s="238">
        <f>IF(O219="nulová",K219,0)</f>
        <v>0</v>
      </c>
      <c r="BJ219" s="18" t="s">
        <v>83</v>
      </c>
      <c r="BK219" s="238">
        <f>ROUND(P219*H219,2)</f>
        <v>0</v>
      </c>
      <c r="BL219" s="18" t="s">
        <v>173</v>
      </c>
      <c r="BM219" s="237" t="s">
        <v>1206</v>
      </c>
    </row>
    <row r="220" s="12" customFormat="1">
      <c r="A220" s="12"/>
      <c r="B220" s="239"/>
      <c r="C220" s="240"/>
      <c r="D220" s="241" t="s">
        <v>163</v>
      </c>
      <c r="E220" s="242" t="s">
        <v>1</v>
      </c>
      <c r="F220" s="243" t="s">
        <v>1207</v>
      </c>
      <c r="G220" s="240"/>
      <c r="H220" s="244">
        <v>0.16</v>
      </c>
      <c r="I220" s="245"/>
      <c r="J220" s="245"/>
      <c r="K220" s="240"/>
      <c r="L220" s="240"/>
      <c r="M220" s="246"/>
      <c r="N220" s="247"/>
      <c r="O220" s="248"/>
      <c r="P220" s="248"/>
      <c r="Q220" s="248"/>
      <c r="R220" s="248"/>
      <c r="S220" s="248"/>
      <c r="T220" s="248"/>
      <c r="U220" s="248"/>
      <c r="V220" s="248"/>
      <c r="W220" s="248"/>
      <c r="X220" s="249"/>
      <c r="Y220" s="12"/>
      <c r="Z220" s="12"/>
      <c r="AA220" s="12"/>
      <c r="AB220" s="12"/>
      <c r="AC220" s="12"/>
      <c r="AD220" s="12"/>
      <c r="AE220" s="12"/>
      <c r="AT220" s="250" t="s">
        <v>163</v>
      </c>
      <c r="AU220" s="250" t="s">
        <v>85</v>
      </c>
      <c r="AV220" s="12" t="s">
        <v>85</v>
      </c>
      <c r="AW220" s="12" t="s">
        <v>5</v>
      </c>
      <c r="AX220" s="12" t="s">
        <v>75</v>
      </c>
      <c r="AY220" s="250" t="s">
        <v>156</v>
      </c>
    </row>
    <row r="221" s="12" customFormat="1">
      <c r="A221" s="12"/>
      <c r="B221" s="239"/>
      <c r="C221" s="240"/>
      <c r="D221" s="241" t="s">
        <v>163</v>
      </c>
      <c r="E221" s="242" t="s">
        <v>1</v>
      </c>
      <c r="F221" s="243" t="s">
        <v>1208</v>
      </c>
      <c r="G221" s="240"/>
      <c r="H221" s="244">
        <v>0.27000000000000002</v>
      </c>
      <c r="I221" s="245"/>
      <c r="J221" s="245"/>
      <c r="K221" s="240"/>
      <c r="L221" s="240"/>
      <c r="M221" s="246"/>
      <c r="N221" s="247"/>
      <c r="O221" s="248"/>
      <c r="P221" s="248"/>
      <c r="Q221" s="248"/>
      <c r="R221" s="248"/>
      <c r="S221" s="248"/>
      <c r="T221" s="248"/>
      <c r="U221" s="248"/>
      <c r="V221" s="248"/>
      <c r="W221" s="248"/>
      <c r="X221" s="249"/>
      <c r="Y221" s="12"/>
      <c r="Z221" s="12"/>
      <c r="AA221" s="12"/>
      <c r="AB221" s="12"/>
      <c r="AC221" s="12"/>
      <c r="AD221" s="12"/>
      <c r="AE221" s="12"/>
      <c r="AT221" s="250" t="s">
        <v>163</v>
      </c>
      <c r="AU221" s="250" t="s">
        <v>85</v>
      </c>
      <c r="AV221" s="12" t="s">
        <v>85</v>
      </c>
      <c r="AW221" s="12" t="s">
        <v>5</v>
      </c>
      <c r="AX221" s="12" t="s">
        <v>75</v>
      </c>
      <c r="AY221" s="250" t="s">
        <v>156</v>
      </c>
    </row>
    <row r="222" s="14" customFormat="1">
      <c r="A222" s="14"/>
      <c r="B222" s="278"/>
      <c r="C222" s="279"/>
      <c r="D222" s="241" t="s">
        <v>163</v>
      </c>
      <c r="E222" s="280" t="s">
        <v>1</v>
      </c>
      <c r="F222" s="281" t="s">
        <v>741</v>
      </c>
      <c r="G222" s="279"/>
      <c r="H222" s="282">
        <v>0.43000000000000005</v>
      </c>
      <c r="I222" s="283"/>
      <c r="J222" s="283"/>
      <c r="K222" s="279"/>
      <c r="L222" s="279"/>
      <c r="M222" s="284"/>
      <c r="N222" s="285"/>
      <c r="O222" s="286"/>
      <c r="P222" s="286"/>
      <c r="Q222" s="286"/>
      <c r="R222" s="286"/>
      <c r="S222" s="286"/>
      <c r="T222" s="286"/>
      <c r="U222" s="286"/>
      <c r="V222" s="286"/>
      <c r="W222" s="286"/>
      <c r="X222" s="287"/>
      <c r="Y222" s="14"/>
      <c r="Z222" s="14"/>
      <c r="AA222" s="14"/>
      <c r="AB222" s="14"/>
      <c r="AC222" s="14"/>
      <c r="AD222" s="14"/>
      <c r="AE222" s="14"/>
      <c r="AT222" s="288" t="s">
        <v>163</v>
      </c>
      <c r="AU222" s="288" t="s">
        <v>85</v>
      </c>
      <c r="AV222" s="14" t="s">
        <v>173</v>
      </c>
      <c r="AW222" s="14" t="s">
        <v>5</v>
      </c>
      <c r="AX222" s="14" t="s">
        <v>83</v>
      </c>
      <c r="AY222" s="288" t="s">
        <v>156</v>
      </c>
    </row>
    <row r="223" s="11" customFormat="1" ht="22.8" customHeight="1">
      <c r="A223" s="11"/>
      <c r="B223" s="210"/>
      <c r="C223" s="211"/>
      <c r="D223" s="212" t="s">
        <v>74</v>
      </c>
      <c r="E223" s="262" t="s">
        <v>605</v>
      </c>
      <c r="F223" s="262" t="s">
        <v>606</v>
      </c>
      <c r="G223" s="211"/>
      <c r="H223" s="211"/>
      <c r="I223" s="214"/>
      <c r="J223" s="214"/>
      <c r="K223" s="263">
        <f>BK223</f>
        <v>0</v>
      </c>
      <c r="L223" s="211"/>
      <c r="M223" s="216"/>
      <c r="N223" s="217"/>
      <c r="O223" s="218"/>
      <c r="P223" s="218"/>
      <c r="Q223" s="219">
        <f>Q224</f>
        <v>0</v>
      </c>
      <c r="R223" s="219">
        <f>R224</f>
        <v>0</v>
      </c>
      <c r="S223" s="218"/>
      <c r="T223" s="220">
        <f>T224</f>
        <v>0</v>
      </c>
      <c r="U223" s="218"/>
      <c r="V223" s="220">
        <f>V224</f>
        <v>0</v>
      </c>
      <c r="W223" s="218"/>
      <c r="X223" s="221">
        <f>X224</f>
        <v>0</v>
      </c>
      <c r="Y223" s="11"/>
      <c r="Z223" s="11"/>
      <c r="AA223" s="11"/>
      <c r="AB223" s="11"/>
      <c r="AC223" s="11"/>
      <c r="AD223" s="11"/>
      <c r="AE223" s="11"/>
      <c r="AR223" s="222" t="s">
        <v>83</v>
      </c>
      <c r="AT223" s="223" t="s">
        <v>74</v>
      </c>
      <c r="AU223" s="223" t="s">
        <v>83</v>
      </c>
      <c r="AY223" s="222" t="s">
        <v>156</v>
      </c>
      <c r="BK223" s="224">
        <f>BK224</f>
        <v>0</v>
      </c>
    </row>
    <row r="224" s="2" customFormat="1" ht="33" customHeight="1">
      <c r="A224" s="39"/>
      <c r="B224" s="40"/>
      <c r="C224" s="225" t="s">
        <v>371</v>
      </c>
      <c r="D224" s="225" t="s">
        <v>157</v>
      </c>
      <c r="E224" s="226" t="s">
        <v>994</v>
      </c>
      <c r="F224" s="227" t="s">
        <v>995</v>
      </c>
      <c r="G224" s="228" t="s">
        <v>274</v>
      </c>
      <c r="H224" s="229">
        <v>94.420000000000002</v>
      </c>
      <c r="I224" s="230"/>
      <c r="J224" s="230"/>
      <c r="K224" s="231">
        <f>ROUND(P224*H224,2)</f>
        <v>0</v>
      </c>
      <c r="L224" s="227" t="s">
        <v>198</v>
      </c>
      <c r="M224" s="45"/>
      <c r="N224" s="232" t="s">
        <v>1</v>
      </c>
      <c r="O224" s="233" t="s">
        <v>38</v>
      </c>
      <c r="P224" s="234">
        <f>I224+J224</f>
        <v>0</v>
      </c>
      <c r="Q224" s="234">
        <f>ROUND(I224*H224,2)</f>
        <v>0</v>
      </c>
      <c r="R224" s="234">
        <f>ROUND(J224*H224,2)</f>
        <v>0</v>
      </c>
      <c r="S224" s="92"/>
      <c r="T224" s="235">
        <f>S224*H224</f>
        <v>0</v>
      </c>
      <c r="U224" s="235">
        <v>0</v>
      </c>
      <c r="V224" s="235">
        <f>U224*H224</f>
        <v>0</v>
      </c>
      <c r="W224" s="235">
        <v>0</v>
      </c>
      <c r="X224" s="236">
        <f>W224*H224</f>
        <v>0</v>
      </c>
      <c r="Y224" s="39"/>
      <c r="Z224" s="39"/>
      <c r="AA224" s="39"/>
      <c r="AB224" s="39"/>
      <c r="AC224" s="39"/>
      <c r="AD224" s="39"/>
      <c r="AE224" s="39"/>
      <c r="AR224" s="237" t="s">
        <v>173</v>
      </c>
      <c r="AT224" s="237" t="s">
        <v>157</v>
      </c>
      <c r="AU224" s="237" t="s">
        <v>85</v>
      </c>
      <c r="AY224" s="18" t="s">
        <v>156</v>
      </c>
      <c r="BE224" s="238">
        <f>IF(O224="základní",K224,0)</f>
        <v>0</v>
      </c>
      <c r="BF224" s="238">
        <f>IF(O224="snížená",K224,0)</f>
        <v>0</v>
      </c>
      <c r="BG224" s="238">
        <f>IF(O224="zákl. přenesená",K224,0)</f>
        <v>0</v>
      </c>
      <c r="BH224" s="238">
        <f>IF(O224="sníž. přenesená",K224,0)</f>
        <v>0</v>
      </c>
      <c r="BI224" s="238">
        <f>IF(O224="nulová",K224,0)</f>
        <v>0</v>
      </c>
      <c r="BJ224" s="18" t="s">
        <v>83</v>
      </c>
      <c r="BK224" s="238">
        <f>ROUND(P224*H224,2)</f>
        <v>0</v>
      </c>
      <c r="BL224" s="18" t="s">
        <v>173</v>
      </c>
      <c r="BM224" s="237" t="s">
        <v>1209</v>
      </c>
    </row>
    <row r="225" s="11" customFormat="1" ht="25.92" customHeight="1">
      <c r="A225" s="11"/>
      <c r="B225" s="210"/>
      <c r="C225" s="211"/>
      <c r="D225" s="212" t="s">
        <v>74</v>
      </c>
      <c r="E225" s="213" t="s">
        <v>997</v>
      </c>
      <c r="F225" s="213" t="s">
        <v>998</v>
      </c>
      <c r="G225" s="211"/>
      <c r="H225" s="211"/>
      <c r="I225" s="214"/>
      <c r="J225" s="214"/>
      <c r="K225" s="215">
        <f>BK225</f>
        <v>0</v>
      </c>
      <c r="L225" s="211"/>
      <c r="M225" s="216"/>
      <c r="N225" s="217"/>
      <c r="O225" s="218"/>
      <c r="P225" s="218"/>
      <c r="Q225" s="219">
        <f>Q226</f>
        <v>0</v>
      </c>
      <c r="R225" s="219">
        <f>R226</f>
        <v>0</v>
      </c>
      <c r="S225" s="218"/>
      <c r="T225" s="220">
        <f>T226</f>
        <v>0</v>
      </c>
      <c r="U225" s="218"/>
      <c r="V225" s="220">
        <f>V226</f>
        <v>0</v>
      </c>
      <c r="W225" s="218"/>
      <c r="X225" s="221">
        <f>X226</f>
        <v>0</v>
      </c>
      <c r="Y225" s="11"/>
      <c r="Z225" s="11"/>
      <c r="AA225" s="11"/>
      <c r="AB225" s="11"/>
      <c r="AC225" s="11"/>
      <c r="AD225" s="11"/>
      <c r="AE225" s="11"/>
      <c r="AR225" s="222" t="s">
        <v>85</v>
      </c>
      <c r="AT225" s="223" t="s">
        <v>74</v>
      </c>
      <c r="AU225" s="223" t="s">
        <v>75</v>
      </c>
      <c r="AY225" s="222" t="s">
        <v>156</v>
      </c>
      <c r="BK225" s="224">
        <f>BK226</f>
        <v>0</v>
      </c>
    </row>
    <row r="226" s="11" customFormat="1" ht="22.8" customHeight="1">
      <c r="A226" s="11"/>
      <c r="B226" s="210"/>
      <c r="C226" s="211"/>
      <c r="D226" s="212" t="s">
        <v>74</v>
      </c>
      <c r="E226" s="262" t="s">
        <v>999</v>
      </c>
      <c r="F226" s="262" t="s">
        <v>1000</v>
      </c>
      <c r="G226" s="211"/>
      <c r="H226" s="211"/>
      <c r="I226" s="214"/>
      <c r="J226" s="214"/>
      <c r="K226" s="263">
        <f>BK226</f>
        <v>0</v>
      </c>
      <c r="L226" s="211"/>
      <c r="M226" s="216"/>
      <c r="N226" s="217"/>
      <c r="O226" s="218"/>
      <c r="P226" s="218"/>
      <c r="Q226" s="219">
        <f>SUM(Q227:Q257)</f>
        <v>0</v>
      </c>
      <c r="R226" s="219">
        <f>SUM(R227:R257)</f>
        <v>0</v>
      </c>
      <c r="S226" s="218"/>
      <c r="T226" s="220">
        <f>SUM(T227:T257)</f>
        <v>0</v>
      </c>
      <c r="U226" s="218"/>
      <c r="V226" s="220">
        <f>SUM(V227:V257)</f>
        <v>0</v>
      </c>
      <c r="W226" s="218"/>
      <c r="X226" s="221">
        <f>SUM(X227:X257)</f>
        <v>0</v>
      </c>
      <c r="Y226" s="11"/>
      <c r="Z226" s="11"/>
      <c r="AA226" s="11"/>
      <c r="AB226" s="11"/>
      <c r="AC226" s="11"/>
      <c r="AD226" s="11"/>
      <c r="AE226" s="11"/>
      <c r="AR226" s="222" t="s">
        <v>85</v>
      </c>
      <c r="AT226" s="223" t="s">
        <v>74</v>
      </c>
      <c r="AU226" s="223" t="s">
        <v>83</v>
      </c>
      <c r="AY226" s="222" t="s">
        <v>156</v>
      </c>
      <c r="BK226" s="224">
        <f>SUM(BK227:BK257)</f>
        <v>0</v>
      </c>
    </row>
    <row r="227" s="2" customFormat="1" ht="24.15" customHeight="1">
      <c r="A227" s="39"/>
      <c r="B227" s="40"/>
      <c r="C227" s="225" t="s">
        <v>376</v>
      </c>
      <c r="D227" s="225" t="s">
        <v>157</v>
      </c>
      <c r="E227" s="226" t="s">
        <v>1001</v>
      </c>
      <c r="F227" s="227" t="s">
        <v>1002</v>
      </c>
      <c r="G227" s="228" t="s">
        <v>197</v>
      </c>
      <c r="H227" s="229">
        <v>22.210999999999999</v>
      </c>
      <c r="I227" s="230"/>
      <c r="J227" s="230"/>
      <c r="K227" s="231">
        <f>ROUND(P227*H227,2)</f>
        <v>0</v>
      </c>
      <c r="L227" s="227" t="s">
        <v>198</v>
      </c>
      <c r="M227" s="45"/>
      <c r="N227" s="232" t="s">
        <v>1</v>
      </c>
      <c r="O227" s="233" t="s">
        <v>38</v>
      </c>
      <c r="P227" s="234">
        <f>I227+J227</f>
        <v>0</v>
      </c>
      <c r="Q227" s="234">
        <f>ROUND(I227*H227,2)</f>
        <v>0</v>
      </c>
      <c r="R227" s="234">
        <f>ROUND(J227*H227,2)</f>
        <v>0</v>
      </c>
      <c r="S227" s="92"/>
      <c r="T227" s="235">
        <f>S227*H227</f>
        <v>0</v>
      </c>
      <c r="U227" s="235">
        <v>0</v>
      </c>
      <c r="V227" s="235">
        <f>U227*H227</f>
        <v>0</v>
      </c>
      <c r="W227" s="235">
        <v>0</v>
      </c>
      <c r="X227" s="236">
        <f>W227*H227</f>
        <v>0</v>
      </c>
      <c r="Y227" s="39"/>
      <c r="Z227" s="39"/>
      <c r="AA227" s="39"/>
      <c r="AB227" s="39"/>
      <c r="AC227" s="39"/>
      <c r="AD227" s="39"/>
      <c r="AE227" s="39"/>
      <c r="AR227" s="237" t="s">
        <v>643</v>
      </c>
      <c r="AT227" s="237" t="s">
        <v>157</v>
      </c>
      <c r="AU227" s="237" t="s">
        <v>85</v>
      </c>
      <c r="AY227" s="18" t="s">
        <v>156</v>
      </c>
      <c r="BE227" s="238">
        <f>IF(O227="základní",K227,0)</f>
        <v>0</v>
      </c>
      <c r="BF227" s="238">
        <f>IF(O227="snížená",K227,0)</f>
        <v>0</v>
      </c>
      <c r="BG227" s="238">
        <f>IF(O227="zákl. přenesená",K227,0)</f>
        <v>0</v>
      </c>
      <c r="BH227" s="238">
        <f>IF(O227="sníž. přenesená",K227,0)</f>
        <v>0</v>
      </c>
      <c r="BI227" s="238">
        <f>IF(O227="nulová",K227,0)</f>
        <v>0</v>
      </c>
      <c r="BJ227" s="18" t="s">
        <v>83</v>
      </c>
      <c r="BK227" s="238">
        <f>ROUND(P227*H227,2)</f>
        <v>0</v>
      </c>
      <c r="BL227" s="18" t="s">
        <v>643</v>
      </c>
      <c r="BM227" s="237" t="s">
        <v>1210</v>
      </c>
    </row>
    <row r="228" s="12" customFormat="1">
      <c r="A228" s="12"/>
      <c r="B228" s="239"/>
      <c r="C228" s="240"/>
      <c r="D228" s="241" t="s">
        <v>163</v>
      </c>
      <c r="E228" s="242" t="s">
        <v>1</v>
      </c>
      <c r="F228" s="243" t="s">
        <v>1211</v>
      </c>
      <c r="G228" s="240"/>
      <c r="H228" s="244">
        <v>19.573</v>
      </c>
      <c r="I228" s="245"/>
      <c r="J228" s="245"/>
      <c r="K228" s="240"/>
      <c r="L228" s="240"/>
      <c r="M228" s="246"/>
      <c r="N228" s="247"/>
      <c r="O228" s="248"/>
      <c r="P228" s="248"/>
      <c r="Q228" s="248"/>
      <c r="R228" s="248"/>
      <c r="S228" s="248"/>
      <c r="T228" s="248"/>
      <c r="U228" s="248"/>
      <c r="V228" s="248"/>
      <c r="W228" s="248"/>
      <c r="X228" s="249"/>
      <c r="Y228" s="12"/>
      <c r="Z228" s="12"/>
      <c r="AA228" s="12"/>
      <c r="AB228" s="12"/>
      <c r="AC228" s="12"/>
      <c r="AD228" s="12"/>
      <c r="AE228" s="12"/>
      <c r="AT228" s="250" t="s">
        <v>163</v>
      </c>
      <c r="AU228" s="250" t="s">
        <v>85</v>
      </c>
      <c r="AV228" s="12" t="s">
        <v>85</v>
      </c>
      <c r="AW228" s="12" t="s">
        <v>5</v>
      </c>
      <c r="AX228" s="12" t="s">
        <v>75</v>
      </c>
      <c r="AY228" s="250" t="s">
        <v>156</v>
      </c>
    </row>
    <row r="229" s="12" customFormat="1">
      <c r="A229" s="12"/>
      <c r="B229" s="239"/>
      <c r="C229" s="240"/>
      <c r="D229" s="241" t="s">
        <v>163</v>
      </c>
      <c r="E229" s="242" t="s">
        <v>1</v>
      </c>
      <c r="F229" s="243" t="s">
        <v>1212</v>
      </c>
      <c r="G229" s="240"/>
      <c r="H229" s="244">
        <v>2.6379999999999999</v>
      </c>
      <c r="I229" s="245"/>
      <c r="J229" s="245"/>
      <c r="K229" s="240"/>
      <c r="L229" s="240"/>
      <c r="M229" s="246"/>
      <c r="N229" s="247"/>
      <c r="O229" s="248"/>
      <c r="P229" s="248"/>
      <c r="Q229" s="248"/>
      <c r="R229" s="248"/>
      <c r="S229" s="248"/>
      <c r="T229" s="248"/>
      <c r="U229" s="248"/>
      <c r="V229" s="248"/>
      <c r="W229" s="248"/>
      <c r="X229" s="249"/>
      <c r="Y229" s="12"/>
      <c r="Z229" s="12"/>
      <c r="AA229" s="12"/>
      <c r="AB229" s="12"/>
      <c r="AC229" s="12"/>
      <c r="AD229" s="12"/>
      <c r="AE229" s="12"/>
      <c r="AT229" s="250" t="s">
        <v>163</v>
      </c>
      <c r="AU229" s="250" t="s">
        <v>85</v>
      </c>
      <c r="AV229" s="12" t="s">
        <v>85</v>
      </c>
      <c r="AW229" s="12" t="s">
        <v>5</v>
      </c>
      <c r="AX229" s="12" t="s">
        <v>75</v>
      </c>
      <c r="AY229" s="250" t="s">
        <v>156</v>
      </c>
    </row>
    <row r="230" s="14" customFormat="1">
      <c r="A230" s="14"/>
      <c r="B230" s="278"/>
      <c r="C230" s="279"/>
      <c r="D230" s="241" t="s">
        <v>163</v>
      </c>
      <c r="E230" s="280" t="s">
        <v>1</v>
      </c>
      <c r="F230" s="281" t="s">
        <v>741</v>
      </c>
      <c r="G230" s="279"/>
      <c r="H230" s="282">
        <v>22.210999999999999</v>
      </c>
      <c r="I230" s="283"/>
      <c r="J230" s="283"/>
      <c r="K230" s="279"/>
      <c r="L230" s="279"/>
      <c r="M230" s="284"/>
      <c r="N230" s="285"/>
      <c r="O230" s="286"/>
      <c r="P230" s="286"/>
      <c r="Q230" s="286"/>
      <c r="R230" s="286"/>
      <c r="S230" s="286"/>
      <c r="T230" s="286"/>
      <c r="U230" s="286"/>
      <c r="V230" s="286"/>
      <c r="W230" s="286"/>
      <c r="X230" s="287"/>
      <c r="Y230" s="14"/>
      <c r="Z230" s="14"/>
      <c r="AA230" s="14"/>
      <c r="AB230" s="14"/>
      <c r="AC230" s="14"/>
      <c r="AD230" s="14"/>
      <c r="AE230" s="14"/>
      <c r="AT230" s="288" t="s">
        <v>163</v>
      </c>
      <c r="AU230" s="288" t="s">
        <v>85</v>
      </c>
      <c r="AV230" s="14" t="s">
        <v>173</v>
      </c>
      <c r="AW230" s="14" t="s">
        <v>5</v>
      </c>
      <c r="AX230" s="14" t="s">
        <v>83</v>
      </c>
      <c r="AY230" s="288" t="s">
        <v>156</v>
      </c>
    </row>
    <row r="231" s="2" customFormat="1" ht="24.15" customHeight="1">
      <c r="A231" s="39"/>
      <c r="B231" s="40"/>
      <c r="C231" s="225" t="s">
        <v>400</v>
      </c>
      <c r="D231" s="225" t="s">
        <v>157</v>
      </c>
      <c r="E231" s="226" t="s">
        <v>1010</v>
      </c>
      <c r="F231" s="227" t="s">
        <v>1011</v>
      </c>
      <c r="G231" s="228" t="s">
        <v>197</v>
      </c>
      <c r="H231" s="229">
        <v>43.229999999999997</v>
      </c>
      <c r="I231" s="230"/>
      <c r="J231" s="230"/>
      <c r="K231" s="231">
        <f>ROUND(P231*H231,2)</f>
        <v>0</v>
      </c>
      <c r="L231" s="227" t="s">
        <v>198</v>
      </c>
      <c r="M231" s="45"/>
      <c r="N231" s="232" t="s">
        <v>1</v>
      </c>
      <c r="O231" s="233" t="s">
        <v>38</v>
      </c>
      <c r="P231" s="234">
        <f>I231+J231</f>
        <v>0</v>
      </c>
      <c r="Q231" s="234">
        <f>ROUND(I231*H231,2)</f>
        <v>0</v>
      </c>
      <c r="R231" s="234">
        <f>ROUND(J231*H231,2)</f>
        <v>0</v>
      </c>
      <c r="S231" s="92"/>
      <c r="T231" s="235">
        <f>S231*H231</f>
        <v>0</v>
      </c>
      <c r="U231" s="235">
        <v>0</v>
      </c>
      <c r="V231" s="235">
        <f>U231*H231</f>
        <v>0</v>
      </c>
      <c r="W231" s="235">
        <v>0</v>
      </c>
      <c r="X231" s="236">
        <f>W231*H231</f>
        <v>0</v>
      </c>
      <c r="Y231" s="39"/>
      <c r="Z231" s="39"/>
      <c r="AA231" s="39"/>
      <c r="AB231" s="39"/>
      <c r="AC231" s="39"/>
      <c r="AD231" s="39"/>
      <c r="AE231" s="39"/>
      <c r="AR231" s="237" t="s">
        <v>643</v>
      </c>
      <c r="AT231" s="237" t="s">
        <v>157</v>
      </c>
      <c r="AU231" s="237" t="s">
        <v>85</v>
      </c>
      <c r="AY231" s="18" t="s">
        <v>156</v>
      </c>
      <c r="BE231" s="238">
        <f>IF(O231="základní",K231,0)</f>
        <v>0</v>
      </c>
      <c r="BF231" s="238">
        <f>IF(O231="snížená",K231,0)</f>
        <v>0</v>
      </c>
      <c r="BG231" s="238">
        <f>IF(O231="zákl. přenesená",K231,0)</f>
        <v>0</v>
      </c>
      <c r="BH231" s="238">
        <f>IF(O231="sníž. přenesená",K231,0)</f>
        <v>0</v>
      </c>
      <c r="BI231" s="238">
        <f>IF(O231="nulová",K231,0)</f>
        <v>0</v>
      </c>
      <c r="BJ231" s="18" t="s">
        <v>83</v>
      </c>
      <c r="BK231" s="238">
        <f>ROUND(P231*H231,2)</f>
        <v>0</v>
      </c>
      <c r="BL231" s="18" t="s">
        <v>643</v>
      </c>
      <c r="BM231" s="237" t="s">
        <v>1213</v>
      </c>
    </row>
    <row r="232" s="12" customFormat="1">
      <c r="A232" s="12"/>
      <c r="B232" s="239"/>
      <c r="C232" s="240"/>
      <c r="D232" s="241" t="s">
        <v>163</v>
      </c>
      <c r="E232" s="242" t="s">
        <v>1</v>
      </c>
      <c r="F232" s="243" t="s">
        <v>1214</v>
      </c>
      <c r="G232" s="240"/>
      <c r="H232" s="244">
        <v>12.65</v>
      </c>
      <c r="I232" s="245"/>
      <c r="J232" s="245"/>
      <c r="K232" s="240"/>
      <c r="L232" s="240"/>
      <c r="M232" s="246"/>
      <c r="N232" s="247"/>
      <c r="O232" s="248"/>
      <c r="P232" s="248"/>
      <c r="Q232" s="248"/>
      <c r="R232" s="248"/>
      <c r="S232" s="248"/>
      <c r="T232" s="248"/>
      <c r="U232" s="248"/>
      <c r="V232" s="248"/>
      <c r="W232" s="248"/>
      <c r="X232" s="249"/>
      <c r="Y232" s="12"/>
      <c r="Z232" s="12"/>
      <c r="AA232" s="12"/>
      <c r="AB232" s="12"/>
      <c r="AC232" s="12"/>
      <c r="AD232" s="12"/>
      <c r="AE232" s="12"/>
      <c r="AT232" s="250" t="s">
        <v>163</v>
      </c>
      <c r="AU232" s="250" t="s">
        <v>85</v>
      </c>
      <c r="AV232" s="12" t="s">
        <v>85</v>
      </c>
      <c r="AW232" s="12" t="s">
        <v>5</v>
      </c>
      <c r="AX232" s="12" t="s">
        <v>75</v>
      </c>
      <c r="AY232" s="250" t="s">
        <v>156</v>
      </c>
    </row>
    <row r="233" s="12" customFormat="1">
      <c r="A233" s="12"/>
      <c r="B233" s="239"/>
      <c r="C233" s="240"/>
      <c r="D233" s="241" t="s">
        <v>163</v>
      </c>
      <c r="E233" s="242" t="s">
        <v>1</v>
      </c>
      <c r="F233" s="243" t="s">
        <v>1215</v>
      </c>
      <c r="G233" s="240"/>
      <c r="H233" s="244">
        <v>21.170000000000002</v>
      </c>
      <c r="I233" s="245"/>
      <c r="J233" s="245"/>
      <c r="K233" s="240"/>
      <c r="L233" s="240"/>
      <c r="M233" s="246"/>
      <c r="N233" s="247"/>
      <c r="O233" s="248"/>
      <c r="P233" s="248"/>
      <c r="Q233" s="248"/>
      <c r="R233" s="248"/>
      <c r="S233" s="248"/>
      <c r="T233" s="248"/>
      <c r="U233" s="248"/>
      <c r="V233" s="248"/>
      <c r="W233" s="248"/>
      <c r="X233" s="249"/>
      <c r="Y233" s="12"/>
      <c r="Z233" s="12"/>
      <c r="AA233" s="12"/>
      <c r="AB233" s="12"/>
      <c r="AC233" s="12"/>
      <c r="AD233" s="12"/>
      <c r="AE233" s="12"/>
      <c r="AT233" s="250" t="s">
        <v>163</v>
      </c>
      <c r="AU233" s="250" t="s">
        <v>85</v>
      </c>
      <c r="AV233" s="12" t="s">
        <v>85</v>
      </c>
      <c r="AW233" s="12" t="s">
        <v>5</v>
      </c>
      <c r="AX233" s="12" t="s">
        <v>75</v>
      </c>
      <c r="AY233" s="250" t="s">
        <v>156</v>
      </c>
    </row>
    <row r="234" s="12" customFormat="1">
      <c r="A234" s="12"/>
      <c r="B234" s="239"/>
      <c r="C234" s="240"/>
      <c r="D234" s="241" t="s">
        <v>163</v>
      </c>
      <c r="E234" s="242" t="s">
        <v>1</v>
      </c>
      <c r="F234" s="243" t="s">
        <v>1216</v>
      </c>
      <c r="G234" s="240"/>
      <c r="H234" s="244">
        <v>6.9299999999999997</v>
      </c>
      <c r="I234" s="245"/>
      <c r="J234" s="245"/>
      <c r="K234" s="240"/>
      <c r="L234" s="240"/>
      <c r="M234" s="246"/>
      <c r="N234" s="247"/>
      <c r="O234" s="248"/>
      <c r="P234" s="248"/>
      <c r="Q234" s="248"/>
      <c r="R234" s="248"/>
      <c r="S234" s="248"/>
      <c r="T234" s="248"/>
      <c r="U234" s="248"/>
      <c r="V234" s="248"/>
      <c r="W234" s="248"/>
      <c r="X234" s="249"/>
      <c r="Y234" s="12"/>
      <c r="Z234" s="12"/>
      <c r="AA234" s="12"/>
      <c r="AB234" s="12"/>
      <c r="AC234" s="12"/>
      <c r="AD234" s="12"/>
      <c r="AE234" s="12"/>
      <c r="AT234" s="250" t="s">
        <v>163</v>
      </c>
      <c r="AU234" s="250" t="s">
        <v>85</v>
      </c>
      <c r="AV234" s="12" t="s">
        <v>85</v>
      </c>
      <c r="AW234" s="12" t="s">
        <v>5</v>
      </c>
      <c r="AX234" s="12" t="s">
        <v>75</v>
      </c>
      <c r="AY234" s="250" t="s">
        <v>156</v>
      </c>
    </row>
    <row r="235" s="12" customFormat="1">
      <c r="A235" s="12"/>
      <c r="B235" s="239"/>
      <c r="C235" s="240"/>
      <c r="D235" s="241" t="s">
        <v>163</v>
      </c>
      <c r="E235" s="242" t="s">
        <v>1</v>
      </c>
      <c r="F235" s="243" t="s">
        <v>1217</v>
      </c>
      <c r="G235" s="240"/>
      <c r="H235" s="244">
        <v>2.48</v>
      </c>
      <c r="I235" s="245"/>
      <c r="J235" s="245"/>
      <c r="K235" s="240"/>
      <c r="L235" s="240"/>
      <c r="M235" s="246"/>
      <c r="N235" s="247"/>
      <c r="O235" s="248"/>
      <c r="P235" s="248"/>
      <c r="Q235" s="248"/>
      <c r="R235" s="248"/>
      <c r="S235" s="248"/>
      <c r="T235" s="248"/>
      <c r="U235" s="248"/>
      <c r="V235" s="248"/>
      <c r="W235" s="248"/>
      <c r="X235" s="249"/>
      <c r="Y235" s="12"/>
      <c r="Z235" s="12"/>
      <c r="AA235" s="12"/>
      <c r="AB235" s="12"/>
      <c r="AC235" s="12"/>
      <c r="AD235" s="12"/>
      <c r="AE235" s="12"/>
      <c r="AT235" s="250" t="s">
        <v>163</v>
      </c>
      <c r="AU235" s="250" t="s">
        <v>85</v>
      </c>
      <c r="AV235" s="12" t="s">
        <v>85</v>
      </c>
      <c r="AW235" s="12" t="s">
        <v>5</v>
      </c>
      <c r="AX235" s="12" t="s">
        <v>75</v>
      </c>
      <c r="AY235" s="250" t="s">
        <v>156</v>
      </c>
    </row>
    <row r="236" s="14" customFormat="1">
      <c r="A236" s="14"/>
      <c r="B236" s="278"/>
      <c r="C236" s="279"/>
      <c r="D236" s="241" t="s">
        <v>163</v>
      </c>
      <c r="E236" s="280" t="s">
        <v>1</v>
      </c>
      <c r="F236" s="281" t="s">
        <v>741</v>
      </c>
      <c r="G236" s="279"/>
      <c r="H236" s="282">
        <v>43.229999999999997</v>
      </c>
      <c r="I236" s="283"/>
      <c r="J236" s="283"/>
      <c r="K236" s="279"/>
      <c r="L236" s="279"/>
      <c r="M236" s="284"/>
      <c r="N236" s="285"/>
      <c r="O236" s="286"/>
      <c r="P236" s="286"/>
      <c r="Q236" s="286"/>
      <c r="R236" s="286"/>
      <c r="S236" s="286"/>
      <c r="T236" s="286"/>
      <c r="U236" s="286"/>
      <c r="V236" s="286"/>
      <c r="W236" s="286"/>
      <c r="X236" s="287"/>
      <c r="Y236" s="14"/>
      <c r="Z236" s="14"/>
      <c r="AA236" s="14"/>
      <c r="AB236" s="14"/>
      <c r="AC236" s="14"/>
      <c r="AD236" s="14"/>
      <c r="AE236" s="14"/>
      <c r="AT236" s="288" t="s">
        <v>163</v>
      </c>
      <c r="AU236" s="288" t="s">
        <v>85</v>
      </c>
      <c r="AV236" s="14" t="s">
        <v>173</v>
      </c>
      <c r="AW236" s="14" t="s">
        <v>5</v>
      </c>
      <c r="AX236" s="14" t="s">
        <v>83</v>
      </c>
      <c r="AY236" s="288" t="s">
        <v>156</v>
      </c>
    </row>
    <row r="237" s="2" customFormat="1" ht="24.15" customHeight="1">
      <c r="A237" s="39"/>
      <c r="B237" s="40"/>
      <c r="C237" s="264" t="s">
        <v>409</v>
      </c>
      <c r="D237" s="264" t="s">
        <v>291</v>
      </c>
      <c r="E237" s="265" t="s">
        <v>1029</v>
      </c>
      <c r="F237" s="266" t="s">
        <v>1030</v>
      </c>
      <c r="G237" s="267" t="s">
        <v>274</v>
      </c>
      <c r="H237" s="268">
        <v>0.02</v>
      </c>
      <c r="I237" s="269"/>
      <c r="J237" s="270"/>
      <c r="K237" s="271">
        <f>ROUND(P237*H237,2)</f>
        <v>0</v>
      </c>
      <c r="L237" s="266" t="s">
        <v>198</v>
      </c>
      <c r="M237" s="272"/>
      <c r="N237" s="273" t="s">
        <v>1</v>
      </c>
      <c r="O237" s="233" t="s">
        <v>38</v>
      </c>
      <c r="P237" s="234">
        <f>I237+J237</f>
        <v>0</v>
      </c>
      <c r="Q237" s="234">
        <f>ROUND(I237*H237,2)</f>
        <v>0</v>
      </c>
      <c r="R237" s="234">
        <f>ROUND(J237*H237,2)</f>
        <v>0</v>
      </c>
      <c r="S237" s="92"/>
      <c r="T237" s="235">
        <f>S237*H237</f>
        <v>0</v>
      </c>
      <c r="U237" s="235">
        <v>0</v>
      </c>
      <c r="V237" s="235">
        <f>U237*H237</f>
        <v>0</v>
      </c>
      <c r="W237" s="235">
        <v>0</v>
      </c>
      <c r="X237" s="236">
        <f>W237*H237</f>
        <v>0</v>
      </c>
      <c r="Y237" s="39"/>
      <c r="Z237" s="39"/>
      <c r="AA237" s="39"/>
      <c r="AB237" s="39"/>
      <c r="AC237" s="39"/>
      <c r="AD237" s="39"/>
      <c r="AE237" s="39"/>
      <c r="AR237" s="237" t="s">
        <v>371</v>
      </c>
      <c r="AT237" s="237" t="s">
        <v>291</v>
      </c>
      <c r="AU237" s="237" t="s">
        <v>85</v>
      </c>
      <c r="AY237" s="18" t="s">
        <v>156</v>
      </c>
      <c r="BE237" s="238">
        <f>IF(O237="základní",K237,0)</f>
        <v>0</v>
      </c>
      <c r="BF237" s="238">
        <f>IF(O237="snížená",K237,0)</f>
        <v>0</v>
      </c>
      <c r="BG237" s="238">
        <f>IF(O237="zákl. přenesená",K237,0)</f>
        <v>0</v>
      </c>
      <c r="BH237" s="238">
        <f>IF(O237="sníž. přenesená",K237,0)</f>
        <v>0</v>
      </c>
      <c r="BI237" s="238">
        <f>IF(O237="nulová",K237,0)</f>
        <v>0</v>
      </c>
      <c r="BJ237" s="18" t="s">
        <v>83</v>
      </c>
      <c r="BK237" s="238">
        <f>ROUND(P237*H237,2)</f>
        <v>0</v>
      </c>
      <c r="BL237" s="18" t="s">
        <v>643</v>
      </c>
      <c r="BM237" s="237" t="s">
        <v>1218</v>
      </c>
    </row>
    <row r="238" s="12" customFormat="1">
      <c r="A238" s="12"/>
      <c r="B238" s="239"/>
      <c r="C238" s="240"/>
      <c r="D238" s="241" t="s">
        <v>163</v>
      </c>
      <c r="E238" s="242" t="s">
        <v>1</v>
      </c>
      <c r="F238" s="243" t="s">
        <v>1219</v>
      </c>
      <c r="G238" s="240"/>
      <c r="H238" s="244">
        <v>0.02</v>
      </c>
      <c r="I238" s="245"/>
      <c r="J238" s="245"/>
      <c r="K238" s="240"/>
      <c r="L238" s="240"/>
      <c r="M238" s="246"/>
      <c r="N238" s="247"/>
      <c r="O238" s="248"/>
      <c r="P238" s="248"/>
      <c r="Q238" s="248"/>
      <c r="R238" s="248"/>
      <c r="S238" s="248"/>
      <c r="T238" s="248"/>
      <c r="U238" s="248"/>
      <c r="V238" s="248"/>
      <c r="W238" s="248"/>
      <c r="X238" s="249"/>
      <c r="Y238" s="12"/>
      <c r="Z238" s="12"/>
      <c r="AA238" s="12"/>
      <c r="AB238" s="12"/>
      <c r="AC238" s="12"/>
      <c r="AD238" s="12"/>
      <c r="AE238" s="12"/>
      <c r="AT238" s="250" t="s">
        <v>163</v>
      </c>
      <c r="AU238" s="250" t="s">
        <v>85</v>
      </c>
      <c r="AV238" s="12" t="s">
        <v>85</v>
      </c>
      <c r="AW238" s="12" t="s">
        <v>5</v>
      </c>
      <c r="AX238" s="12" t="s">
        <v>75</v>
      </c>
      <c r="AY238" s="250" t="s">
        <v>156</v>
      </c>
    </row>
    <row r="239" s="14" customFormat="1">
      <c r="A239" s="14"/>
      <c r="B239" s="278"/>
      <c r="C239" s="279"/>
      <c r="D239" s="241" t="s">
        <v>163</v>
      </c>
      <c r="E239" s="280" t="s">
        <v>1</v>
      </c>
      <c r="F239" s="281" t="s">
        <v>741</v>
      </c>
      <c r="G239" s="279"/>
      <c r="H239" s="282">
        <v>0.02</v>
      </c>
      <c r="I239" s="283"/>
      <c r="J239" s="283"/>
      <c r="K239" s="279"/>
      <c r="L239" s="279"/>
      <c r="M239" s="284"/>
      <c r="N239" s="285"/>
      <c r="O239" s="286"/>
      <c r="P239" s="286"/>
      <c r="Q239" s="286"/>
      <c r="R239" s="286"/>
      <c r="S239" s="286"/>
      <c r="T239" s="286"/>
      <c r="U239" s="286"/>
      <c r="V239" s="286"/>
      <c r="W239" s="286"/>
      <c r="X239" s="287"/>
      <c r="Y239" s="14"/>
      <c r="Z239" s="14"/>
      <c r="AA239" s="14"/>
      <c r="AB239" s="14"/>
      <c r="AC239" s="14"/>
      <c r="AD239" s="14"/>
      <c r="AE239" s="14"/>
      <c r="AT239" s="288" t="s">
        <v>163</v>
      </c>
      <c r="AU239" s="288" t="s">
        <v>85</v>
      </c>
      <c r="AV239" s="14" t="s">
        <v>173</v>
      </c>
      <c r="AW239" s="14" t="s">
        <v>5</v>
      </c>
      <c r="AX239" s="14" t="s">
        <v>83</v>
      </c>
      <c r="AY239" s="288" t="s">
        <v>156</v>
      </c>
    </row>
    <row r="240" s="2" customFormat="1" ht="24.15" customHeight="1">
      <c r="A240" s="39"/>
      <c r="B240" s="40"/>
      <c r="C240" s="225" t="s">
        <v>414</v>
      </c>
      <c r="D240" s="225" t="s">
        <v>157</v>
      </c>
      <c r="E240" s="226" t="s">
        <v>1033</v>
      </c>
      <c r="F240" s="227" t="s">
        <v>1034</v>
      </c>
      <c r="G240" s="228" t="s">
        <v>197</v>
      </c>
      <c r="H240" s="229">
        <v>44.421999999999997</v>
      </c>
      <c r="I240" s="230"/>
      <c r="J240" s="230"/>
      <c r="K240" s="231">
        <f>ROUND(P240*H240,2)</f>
        <v>0</v>
      </c>
      <c r="L240" s="227" t="s">
        <v>198</v>
      </c>
      <c r="M240" s="45"/>
      <c r="N240" s="232" t="s">
        <v>1</v>
      </c>
      <c r="O240" s="233" t="s">
        <v>38</v>
      </c>
      <c r="P240" s="234">
        <f>I240+J240</f>
        <v>0</v>
      </c>
      <c r="Q240" s="234">
        <f>ROUND(I240*H240,2)</f>
        <v>0</v>
      </c>
      <c r="R240" s="234">
        <f>ROUND(J240*H240,2)</f>
        <v>0</v>
      </c>
      <c r="S240" s="92"/>
      <c r="T240" s="235">
        <f>S240*H240</f>
        <v>0</v>
      </c>
      <c r="U240" s="235">
        <v>0</v>
      </c>
      <c r="V240" s="235">
        <f>U240*H240</f>
        <v>0</v>
      </c>
      <c r="W240" s="235">
        <v>0</v>
      </c>
      <c r="X240" s="236">
        <f>W240*H240</f>
        <v>0</v>
      </c>
      <c r="Y240" s="39"/>
      <c r="Z240" s="39"/>
      <c r="AA240" s="39"/>
      <c r="AB240" s="39"/>
      <c r="AC240" s="39"/>
      <c r="AD240" s="39"/>
      <c r="AE240" s="39"/>
      <c r="AR240" s="237" t="s">
        <v>643</v>
      </c>
      <c r="AT240" s="237" t="s">
        <v>157</v>
      </c>
      <c r="AU240" s="237" t="s">
        <v>85</v>
      </c>
      <c r="AY240" s="18" t="s">
        <v>156</v>
      </c>
      <c r="BE240" s="238">
        <f>IF(O240="základní",K240,0)</f>
        <v>0</v>
      </c>
      <c r="BF240" s="238">
        <f>IF(O240="snížená",K240,0)</f>
        <v>0</v>
      </c>
      <c r="BG240" s="238">
        <f>IF(O240="zákl. přenesená",K240,0)</f>
        <v>0</v>
      </c>
      <c r="BH240" s="238">
        <f>IF(O240="sníž. přenesená",K240,0)</f>
        <v>0</v>
      </c>
      <c r="BI240" s="238">
        <f>IF(O240="nulová",K240,0)</f>
        <v>0</v>
      </c>
      <c r="BJ240" s="18" t="s">
        <v>83</v>
      </c>
      <c r="BK240" s="238">
        <f>ROUND(P240*H240,2)</f>
        <v>0</v>
      </c>
      <c r="BL240" s="18" t="s">
        <v>643</v>
      </c>
      <c r="BM240" s="237" t="s">
        <v>1220</v>
      </c>
    </row>
    <row r="241" s="12" customFormat="1">
      <c r="A241" s="12"/>
      <c r="B241" s="239"/>
      <c r="C241" s="240"/>
      <c r="D241" s="241" t="s">
        <v>163</v>
      </c>
      <c r="E241" s="242" t="s">
        <v>1</v>
      </c>
      <c r="F241" s="243" t="s">
        <v>1221</v>
      </c>
      <c r="G241" s="240"/>
      <c r="H241" s="244">
        <v>44.421999999999997</v>
      </c>
      <c r="I241" s="245"/>
      <c r="J241" s="245"/>
      <c r="K241" s="240"/>
      <c r="L241" s="240"/>
      <c r="M241" s="246"/>
      <c r="N241" s="247"/>
      <c r="O241" s="248"/>
      <c r="P241" s="248"/>
      <c r="Q241" s="248"/>
      <c r="R241" s="248"/>
      <c r="S241" s="248"/>
      <c r="T241" s="248"/>
      <c r="U241" s="248"/>
      <c r="V241" s="248"/>
      <c r="W241" s="248"/>
      <c r="X241" s="249"/>
      <c r="Y241" s="12"/>
      <c r="Z241" s="12"/>
      <c r="AA241" s="12"/>
      <c r="AB241" s="12"/>
      <c r="AC241" s="12"/>
      <c r="AD241" s="12"/>
      <c r="AE241" s="12"/>
      <c r="AT241" s="250" t="s">
        <v>163</v>
      </c>
      <c r="AU241" s="250" t="s">
        <v>85</v>
      </c>
      <c r="AV241" s="12" t="s">
        <v>85</v>
      </c>
      <c r="AW241" s="12" t="s">
        <v>5</v>
      </c>
      <c r="AX241" s="12" t="s">
        <v>75</v>
      </c>
      <c r="AY241" s="250" t="s">
        <v>156</v>
      </c>
    </row>
    <row r="242" s="14" customFormat="1">
      <c r="A242" s="14"/>
      <c r="B242" s="278"/>
      <c r="C242" s="279"/>
      <c r="D242" s="241" t="s">
        <v>163</v>
      </c>
      <c r="E242" s="280" t="s">
        <v>1</v>
      </c>
      <c r="F242" s="281" t="s">
        <v>741</v>
      </c>
      <c r="G242" s="279"/>
      <c r="H242" s="282">
        <v>44.421999999999997</v>
      </c>
      <c r="I242" s="283"/>
      <c r="J242" s="283"/>
      <c r="K242" s="279"/>
      <c r="L242" s="279"/>
      <c r="M242" s="284"/>
      <c r="N242" s="285"/>
      <c r="O242" s="286"/>
      <c r="P242" s="286"/>
      <c r="Q242" s="286"/>
      <c r="R242" s="286"/>
      <c r="S242" s="286"/>
      <c r="T242" s="286"/>
      <c r="U242" s="286"/>
      <c r="V242" s="286"/>
      <c r="W242" s="286"/>
      <c r="X242" s="287"/>
      <c r="Y242" s="14"/>
      <c r="Z242" s="14"/>
      <c r="AA242" s="14"/>
      <c r="AB242" s="14"/>
      <c r="AC242" s="14"/>
      <c r="AD242" s="14"/>
      <c r="AE242" s="14"/>
      <c r="AT242" s="288" t="s">
        <v>163</v>
      </c>
      <c r="AU242" s="288" t="s">
        <v>85</v>
      </c>
      <c r="AV242" s="14" t="s">
        <v>173</v>
      </c>
      <c r="AW242" s="14" t="s">
        <v>5</v>
      </c>
      <c r="AX242" s="14" t="s">
        <v>83</v>
      </c>
      <c r="AY242" s="288" t="s">
        <v>156</v>
      </c>
    </row>
    <row r="243" s="2" customFormat="1" ht="24.15" customHeight="1">
      <c r="A243" s="39"/>
      <c r="B243" s="40"/>
      <c r="C243" s="225" t="s">
        <v>418</v>
      </c>
      <c r="D243" s="225" t="s">
        <v>157</v>
      </c>
      <c r="E243" s="226" t="s">
        <v>1036</v>
      </c>
      <c r="F243" s="227" t="s">
        <v>1037</v>
      </c>
      <c r="G243" s="228" t="s">
        <v>197</v>
      </c>
      <c r="H243" s="229">
        <v>86.459999999999994</v>
      </c>
      <c r="I243" s="230"/>
      <c r="J243" s="230"/>
      <c r="K243" s="231">
        <f>ROUND(P243*H243,2)</f>
        <v>0</v>
      </c>
      <c r="L243" s="227" t="s">
        <v>198</v>
      </c>
      <c r="M243" s="45"/>
      <c r="N243" s="232" t="s">
        <v>1</v>
      </c>
      <c r="O243" s="233" t="s">
        <v>38</v>
      </c>
      <c r="P243" s="234">
        <f>I243+J243</f>
        <v>0</v>
      </c>
      <c r="Q243" s="234">
        <f>ROUND(I243*H243,2)</f>
        <v>0</v>
      </c>
      <c r="R243" s="234">
        <f>ROUND(J243*H243,2)</f>
        <v>0</v>
      </c>
      <c r="S243" s="92"/>
      <c r="T243" s="235">
        <f>S243*H243</f>
        <v>0</v>
      </c>
      <c r="U243" s="235">
        <v>0</v>
      </c>
      <c r="V243" s="235">
        <f>U243*H243</f>
        <v>0</v>
      </c>
      <c r="W243" s="235">
        <v>0</v>
      </c>
      <c r="X243" s="236">
        <f>W243*H243</f>
        <v>0</v>
      </c>
      <c r="Y243" s="39"/>
      <c r="Z243" s="39"/>
      <c r="AA243" s="39"/>
      <c r="AB243" s="39"/>
      <c r="AC243" s="39"/>
      <c r="AD243" s="39"/>
      <c r="AE243" s="39"/>
      <c r="AR243" s="237" t="s">
        <v>643</v>
      </c>
      <c r="AT243" s="237" t="s">
        <v>157</v>
      </c>
      <c r="AU243" s="237" t="s">
        <v>85</v>
      </c>
      <c r="AY243" s="18" t="s">
        <v>156</v>
      </c>
      <c r="BE243" s="238">
        <f>IF(O243="základní",K243,0)</f>
        <v>0</v>
      </c>
      <c r="BF243" s="238">
        <f>IF(O243="snížená",K243,0)</f>
        <v>0</v>
      </c>
      <c r="BG243" s="238">
        <f>IF(O243="zákl. přenesená",K243,0)</f>
        <v>0</v>
      </c>
      <c r="BH243" s="238">
        <f>IF(O243="sníž. přenesená",K243,0)</f>
        <v>0</v>
      </c>
      <c r="BI243" s="238">
        <f>IF(O243="nulová",K243,0)</f>
        <v>0</v>
      </c>
      <c r="BJ243" s="18" t="s">
        <v>83</v>
      </c>
      <c r="BK243" s="238">
        <f>ROUND(P243*H243,2)</f>
        <v>0</v>
      </c>
      <c r="BL243" s="18" t="s">
        <v>643</v>
      </c>
      <c r="BM243" s="237" t="s">
        <v>1222</v>
      </c>
    </row>
    <row r="244" s="12" customFormat="1">
      <c r="A244" s="12"/>
      <c r="B244" s="239"/>
      <c r="C244" s="240"/>
      <c r="D244" s="241" t="s">
        <v>163</v>
      </c>
      <c r="E244" s="242" t="s">
        <v>1</v>
      </c>
      <c r="F244" s="243" t="s">
        <v>1223</v>
      </c>
      <c r="G244" s="240"/>
      <c r="H244" s="244">
        <v>86.459999999999994</v>
      </c>
      <c r="I244" s="245"/>
      <c r="J244" s="245"/>
      <c r="K244" s="240"/>
      <c r="L244" s="240"/>
      <c r="M244" s="246"/>
      <c r="N244" s="247"/>
      <c r="O244" s="248"/>
      <c r="P244" s="248"/>
      <c r="Q244" s="248"/>
      <c r="R244" s="248"/>
      <c r="S244" s="248"/>
      <c r="T244" s="248"/>
      <c r="U244" s="248"/>
      <c r="V244" s="248"/>
      <c r="W244" s="248"/>
      <c r="X244" s="249"/>
      <c r="Y244" s="12"/>
      <c r="Z244" s="12"/>
      <c r="AA244" s="12"/>
      <c r="AB244" s="12"/>
      <c r="AC244" s="12"/>
      <c r="AD244" s="12"/>
      <c r="AE244" s="12"/>
      <c r="AT244" s="250" t="s">
        <v>163</v>
      </c>
      <c r="AU244" s="250" t="s">
        <v>85</v>
      </c>
      <c r="AV244" s="12" t="s">
        <v>85</v>
      </c>
      <c r="AW244" s="12" t="s">
        <v>5</v>
      </c>
      <c r="AX244" s="12" t="s">
        <v>75</v>
      </c>
      <c r="AY244" s="250" t="s">
        <v>156</v>
      </c>
    </row>
    <row r="245" s="14" customFormat="1">
      <c r="A245" s="14"/>
      <c r="B245" s="278"/>
      <c r="C245" s="279"/>
      <c r="D245" s="241" t="s">
        <v>163</v>
      </c>
      <c r="E245" s="280" t="s">
        <v>1</v>
      </c>
      <c r="F245" s="281" t="s">
        <v>741</v>
      </c>
      <c r="G245" s="279"/>
      <c r="H245" s="282">
        <v>86.459999999999994</v>
      </c>
      <c r="I245" s="283"/>
      <c r="J245" s="283"/>
      <c r="K245" s="279"/>
      <c r="L245" s="279"/>
      <c r="M245" s="284"/>
      <c r="N245" s="285"/>
      <c r="O245" s="286"/>
      <c r="P245" s="286"/>
      <c r="Q245" s="286"/>
      <c r="R245" s="286"/>
      <c r="S245" s="286"/>
      <c r="T245" s="286"/>
      <c r="U245" s="286"/>
      <c r="V245" s="286"/>
      <c r="W245" s="286"/>
      <c r="X245" s="287"/>
      <c r="Y245" s="14"/>
      <c r="Z245" s="14"/>
      <c r="AA245" s="14"/>
      <c r="AB245" s="14"/>
      <c r="AC245" s="14"/>
      <c r="AD245" s="14"/>
      <c r="AE245" s="14"/>
      <c r="AT245" s="288" t="s">
        <v>163</v>
      </c>
      <c r="AU245" s="288" t="s">
        <v>85</v>
      </c>
      <c r="AV245" s="14" t="s">
        <v>173</v>
      </c>
      <c r="AW245" s="14" t="s">
        <v>5</v>
      </c>
      <c r="AX245" s="14" t="s">
        <v>83</v>
      </c>
      <c r="AY245" s="288" t="s">
        <v>156</v>
      </c>
    </row>
    <row r="246" s="2" customFormat="1" ht="49.05" customHeight="1">
      <c r="A246" s="39"/>
      <c r="B246" s="40"/>
      <c r="C246" s="264" t="s">
        <v>679</v>
      </c>
      <c r="D246" s="264" t="s">
        <v>291</v>
      </c>
      <c r="E246" s="265" t="s">
        <v>1039</v>
      </c>
      <c r="F246" s="266" t="s">
        <v>1040</v>
      </c>
      <c r="G246" s="267" t="s">
        <v>197</v>
      </c>
      <c r="H246" s="268">
        <v>319.61399999999998</v>
      </c>
      <c r="I246" s="269"/>
      <c r="J246" s="270"/>
      <c r="K246" s="271">
        <f>ROUND(P246*H246,2)</f>
        <v>0</v>
      </c>
      <c r="L246" s="266" t="s">
        <v>198</v>
      </c>
      <c r="M246" s="272"/>
      <c r="N246" s="273" t="s">
        <v>1</v>
      </c>
      <c r="O246" s="233" t="s">
        <v>38</v>
      </c>
      <c r="P246" s="234">
        <f>I246+J246</f>
        <v>0</v>
      </c>
      <c r="Q246" s="234">
        <f>ROUND(I246*H246,2)</f>
        <v>0</v>
      </c>
      <c r="R246" s="234">
        <f>ROUND(J246*H246,2)</f>
        <v>0</v>
      </c>
      <c r="S246" s="92"/>
      <c r="T246" s="235">
        <f>S246*H246</f>
        <v>0</v>
      </c>
      <c r="U246" s="235">
        <v>0</v>
      </c>
      <c r="V246" s="235">
        <f>U246*H246</f>
        <v>0</v>
      </c>
      <c r="W246" s="235">
        <v>0</v>
      </c>
      <c r="X246" s="236">
        <f>W246*H246</f>
        <v>0</v>
      </c>
      <c r="Y246" s="39"/>
      <c r="Z246" s="39"/>
      <c r="AA246" s="39"/>
      <c r="AB246" s="39"/>
      <c r="AC246" s="39"/>
      <c r="AD246" s="39"/>
      <c r="AE246" s="39"/>
      <c r="AR246" s="237" t="s">
        <v>371</v>
      </c>
      <c r="AT246" s="237" t="s">
        <v>291</v>
      </c>
      <c r="AU246" s="237" t="s">
        <v>85</v>
      </c>
      <c r="AY246" s="18" t="s">
        <v>156</v>
      </c>
      <c r="BE246" s="238">
        <f>IF(O246="základní",K246,0)</f>
        <v>0</v>
      </c>
      <c r="BF246" s="238">
        <f>IF(O246="snížená",K246,0)</f>
        <v>0</v>
      </c>
      <c r="BG246" s="238">
        <f>IF(O246="zákl. přenesená",K246,0)</f>
        <v>0</v>
      </c>
      <c r="BH246" s="238">
        <f>IF(O246="sníž. přenesená",K246,0)</f>
        <v>0</v>
      </c>
      <c r="BI246" s="238">
        <f>IF(O246="nulová",K246,0)</f>
        <v>0</v>
      </c>
      <c r="BJ246" s="18" t="s">
        <v>83</v>
      </c>
      <c r="BK246" s="238">
        <f>ROUND(P246*H246,2)</f>
        <v>0</v>
      </c>
      <c r="BL246" s="18" t="s">
        <v>643</v>
      </c>
      <c r="BM246" s="237" t="s">
        <v>1224</v>
      </c>
    </row>
    <row r="247" s="12" customFormat="1">
      <c r="A247" s="12"/>
      <c r="B247" s="239"/>
      <c r="C247" s="240"/>
      <c r="D247" s="241" t="s">
        <v>163</v>
      </c>
      <c r="E247" s="242" t="s">
        <v>1</v>
      </c>
      <c r="F247" s="243" t="s">
        <v>1225</v>
      </c>
      <c r="G247" s="240"/>
      <c r="H247" s="244">
        <v>261.76400000000001</v>
      </c>
      <c r="I247" s="245"/>
      <c r="J247" s="245"/>
      <c r="K247" s="240"/>
      <c r="L247" s="240"/>
      <c r="M247" s="246"/>
      <c r="N247" s="247"/>
      <c r="O247" s="248"/>
      <c r="P247" s="248"/>
      <c r="Q247" s="248"/>
      <c r="R247" s="248"/>
      <c r="S247" s="248"/>
      <c r="T247" s="248"/>
      <c r="U247" s="248"/>
      <c r="V247" s="248"/>
      <c r="W247" s="248"/>
      <c r="X247" s="249"/>
      <c r="Y247" s="12"/>
      <c r="Z247" s="12"/>
      <c r="AA247" s="12"/>
      <c r="AB247" s="12"/>
      <c r="AC247" s="12"/>
      <c r="AD247" s="12"/>
      <c r="AE247" s="12"/>
      <c r="AT247" s="250" t="s">
        <v>163</v>
      </c>
      <c r="AU247" s="250" t="s">
        <v>85</v>
      </c>
      <c r="AV247" s="12" t="s">
        <v>85</v>
      </c>
      <c r="AW247" s="12" t="s">
        <v>5</v>
      </c>
      <c r="AX247" s="12" t="s">
        <v>75</v>
      </c>
      <c r="AY247" s="250" t="s">
        <v>156</v>
      </c>
    </row>
    <row r="248" s="14" customFormat="1">
      <c r="A248" s="14"/>
      <c r="B248" s="278"/>
      <c r="C248" s="279"/>
      <c r="D248" s="241" t="s">
        <v>163</v>
      </c>
      <c r="E248" s="280" t="s">
        <v>1</v>
      </c>
      <c r="F248" s="281" t="s">
        <v>741</v>
      </c>
      <c r="G248" s="279"/>
      <c r="H248" s="282">
        <v>261.76400000000001</v>
      </c>
      <c r="I248" s="283"/>
      <c r="J248" s="283"/>
      <c r="K248" s="279"/>
      <c r="L248" s="279"/>
      <c r="M248" s="284"/>
      <c r="N248" s="285"/>
      <c r="O248" s="286"/>
      <c r="P248" s="286"/>
      <c r="Q248" s="286"/>
      <c r="R248" s="286"/>
      <c r="S248" s="286"/>
      <c r="T248" s="286"/>
      <c r="U248" s="286"/>
      <c r="V248" s="286"/>
      <c r="W248" s="286"/>
      <c r="X248" s="287"/>
      <c r="Y248" s="14"/>
      <c r="Z248" s="14"/>
      <c r="AA248" s="14"/>
      <c r="AB248" s="14"/>
      <c r="AC248" s="14"/>
      <c r="AD248" s="14"/>
      <c r="AE248" s="14"/>
      <c r="AT248" s="288" t="s">
        <v>163</v>
      </c>
      <c r="AU248" s="288" t="s">
        <v>85</v>
      </c>
      <c r="AV248" s="14" t="s">
        <v>173</v>
      </c>
      <c r="AW248" s="14" t="s">
        <v>5</v>
      </c>
      <c r="AX248" s="14" t="s">
        <v>75</v>
      </c>
      <c r="AY248" s="288" t="s">
        <v>156</v>
      </c>
    </row>
    <row r="249" s="12" customFormat="1">
      <c r="A249" s="12"/>
      <c r="B249" s="239"/>
      <c r="C249" s="240"/>
      <c r="D249" s="241" t="s">
        <v>163</v>
      </c>
      <c r="E249" s="242" t="s">
        <v>1</v>
      </c>
      <c r="F249" s="243" t="s">
        <v>1226</v>
      </c>
      <c r="G249" s="240"/>
      <c r="H249" s="244">
        <v>319.61399999999998</v>
      </c>
      <c r="I249" s="245"/>
      <c r="J249" s="245"/>
      <c r="K249" s="240"/>
      <c r="L249" s="240"/>
      <c r="M249" s="246"/>
      <c r="N249" s="247"/>
      <c r="O249" s="248"/>
      <c r="P249" s="248"/>
      <c r="Q249" s="248"/>
      <c r="R249" s="248"/>
      <c r="S249" s="248"/>
      <c r="T249" s="248"/>
      <c r="U249" s="248"/>
      <c r="V249" s="248"/>
      <c r="W249" s="248"/>
      <c r="X249" s="249"/>
      <c r="Y249" s="12"/>
      <c r="Z249" s="12"/>
      <c r="AA249" s="12"/>
      <c r="AB249" s="12"/>
      <c r="AC249" s="12"/>
      <c r="AD249" s="12"/>
      <c r="AE249" s="12"/>
      <c r="AT249" s="250" t="s">
        <v>163</v>
      </c>
      <c r="AU249" s="250" t="s">
        <v>85</v>
      </c>
      <c r="AV249" s="12" t="s">
        <v>85</v>
      </c>
      <c r="AW249" s="12" t="s">
        <v>5</v>
      </c>
      <c r="AX249" s="12" t="s">
        <v>75</v>
      </c>
      <c r="AY249" s="250" t="s">
        <v>156</v>
      </c>
    </row>
    <row r="250" s="14" customFormat="1">
      <c r="A250" s="14"/>
      <c r="B250" s="278"/>
      <c r="C250" s="279"/>
      <c r="D250" s="241" t="s">
        <v>163</v>
      </c>
      <c r="E250" s="280" t="s">
        <v>1</v>
      </c>
      <c r="F250" s="281" t="s">
        <v>741</v>
      </c>
      <c r="G250" s="279"/>
      <c r="H250" s="282">
        <v>319.61399999999998</v>
      </c>
      <c r="I250" s="283"/>
      <c r="J250" s="283"/>
      <c r="K250" s="279"/>
      <c r="L250" s="279"/>
      <c r="M250" s="284"/>
      <c r="N250" s="285"/>
      <c r="O250" s="286"/>
      <c r="P250" s="286"/>
      <c r="Q250" s="286"/>
      <c r="R250" s="286"/>
      <c r="S250" s="286"/>
      <c r="T250" s="286"/>
      <c r="U250" s="286"/>
      <c r="V250" s="286"/>
      <c r="W250" s="286"/>
      <c r="X250" s="287"/>
      <c r="Y250" s="14"/>
      <c r="Z250" s="14"/>
      <c r="AA250" s="14"/>
      <c r="AB250" s="14"/>
      <c r="AC250" s="14"/>
      <c r="AD250" s="14"/>
      <c r="AE250" s="14"/>
      <c r="AT250" s="288" t="s">
        <v>163</v>
      </c>
      <c r="AU250" s="288" t="s">
        <v>85</v>
      </c>
      <c r="AV250" s="14" t="s">
        <v>173</v>
      </c>
      <c r="AW250" s="14" t="s">
        <v>5</v>
      </c>
      <c r="AX250" s="14" t="s">
        <v>83</v>
      </c>
      <c r="AY250" s="288" t="s">
        <v>156</v>
      </c>
    </row>
    <row r="251" s="2" customFormat="1" ht="24.15" customHeight="1">
      <c r="A251" s="39"/>
      <c r="B251" s="40"/>
      <c r="C251" s="225" t="s">
        <v>681</v>
      </c>
      <c r="D251" s="225" t="s">
        <v>157</v>
      </c>
      <c r="E251" s="226" t="s">
        <v>1227</v>
      </c>
      <c r="F251" s="227" t="s">
        <v>1228</v>
      </c>
      <c r="G251" s="228" t="s">
        <v>197</v>
      </c>
      <c r="H251" s="229">
        <v>23</v>
      </c>
      <c r="I251" s="230"/>
      <c r="J251" s="230"/>
      <c r="K251" s="231">
        <f>ROUND(P251*H251,2)</f>
        <v>0</v>
      </c>
      <c r="L251" s="227" t="s">
        <v>198</v>
      </c>
      <c r="M251" s="45"/>
      <c r="N251" s="232" t="s">
        <v>1</v>
      </c>
      <c r="O251" s="233" t="s">
        <v>38</v>
      </c>
      <c r="P251" s="234">
        <f>I251+J251</f>
        <v>0</v>
      </c>
      <c r="Q251" s="234">
        <f>ROUND(I251*H251,2)</f>
        <v>0</v>
      </c>
      <c r="R251" s="234">
        <f>ROUND(J251*H251,2)</f>
        <v>0</v>
      </c>
      <c r="S251" s="92"/>
      <c r="T251" s="235">
        <f>S251*H251</f>
        <v>0</v>
      </c>
      <c r="U251" s="235">
        <v>0</v>
      </c>
      <c r="V251" s="235">
        <f>U251*H251</f>
        <v>0</v>
      </c>
      <c r="W251" s="235">
        <v>0</v>
      </c>
      <c r="X251" s="236">
        <f>W251*H251</f>
        <v>0</v>
      </c>
      <c r="Y251" s="39"/>
      <c r="Z251" s="39"/>
      <c r="AA251" s="39"/>
      <c r="AB251" s="39"/>
      <c r="AC251" s="39"/>
      <c r="AD251" s="39"/>
      <c r="AE251" s="39"/>
      <c r="AR251" s="237" t="s">
        <v>643</v>
      </c>
      <c r="AT251" s="237" t="s">
        <v>157</v>
      </c>
      <c r="AU251" s="237" t="s">
        <v>85</v>
      </c>
      <c r="AY251" s="18" t="s">
        <v>156</v>
      </c>
      <c r="BE251" s="238">
        <f>IF(O251="základní",K251,0)</f>
        <v>0</v>
      </c>
      <c r="BF251" s="238">
        <f>IF(O251="snížená",K251,0)</f>
        <v>0</v>
      </c>
      <c r="BG251" s="238">
        <f>IF(O251="zákl. přenesená",K251,0)</f>
        <v>0</v>
      </c>
      <c r="BH251" s="238">
        <f>IF(O251="sníž. přenesená",K251,0)</f>
        <v>0</v>
      </c>
      <c r="BI251" s="238">
        <f>IF(O251="nulová",K251,0)</f>
        <v>0</v>
      </c>
      <c r="BJ251" s="18" t="s">
        <v>83</v>
      </c>
      <c r="BK251" s="238">
        <f>ROUND(P251*H251,2)</f>
        <v>0</v>
      </c>
      <c r="BL251" s="18" t="s">
        <v>643</v>
      </c>
      <c r="BM251" s="237" t="s">
        <v>1229</v>
      </c>
    </row>
    <row r="252" s="12" customFormat="1">
      <c r="A252" s="12"/>
      <c r="B252" s="239"/>
      <c r="C252" s="240"/>
      <c r="D252" s="241" t="s">
        <v>163</v>
      </c>
      <c r="E252" s="242" t="s">
        <v>1</v>
      </c>
      <c r="F252" s="243" t="s">
        <v>1230</v>
      </c>
      <c r="G252" s="240"/>
      <c r="H252" s="244">
        <v>23</v>
      </c>
      <c r="I252" s="245"/>
      <c r="J252" s="245"/>
      <c r="K252" s="240"/>
      <c r="L252" s="240"/>
      <c r="M252" s="246"/>
      <c r="N252" s="247"/>
      <c r="O252" s="248"/>
      <c r="P252" s="248"/>
      <c r="Q252" s="248"/>
      <c r="R252" s="248"/>
      <c r="S252" s="248"/>
      <c r="T252" s="248"/>
      <c r="U252" s="248"/>
      <c r="V252" s="248"/>
      <c r="W252" s="248"/>
      <c r="X252" s="249"/>
      <c r="Y252" s="12"/>
      <c r="Z252" s="12"/>
      <c r="AA252" s="12"/>
      <c r="AB252" s="12"/>
      <c r="AC252" s="12"/>
      <c r="AD252" s="12"/>
      <c r="AE252" s="12"/>
      <c r="AT252" s="250" t="s">
        <v>163</v>
      </c>
      <c r="AU252" s="250" t="s">
        <v>85</v>
      </c>
      <c r="AV252" s="12" t="s">
        <v>85</v>
      </c>
      <c r="AW252" s="12" t="s">
        <v>5</v>
      </c>
      <c r="AX252" s="12" t="s">
        <v>75</v>
      </c>
      <c r="AY252" s="250" t="s">
        <v>156</v>
      </c>
    </row>
    <row r="253" s="14" customFormat="1">
      <c r="A253" s="14"/>
      <c r="B253" s="278"/>
      <c r="C253" s="279"/>
      <c r="D253" s="241" t="s">
        <v>163</v>
      </c>
      <c r="E253" s="280" t="s">
        <v>1</v>
      </c>
      <c r="F253" s="281" t="s">
        <v>741</v>
      </c>
      <c r="G253" s="279"/>
      <c r="H253" s="282">
        <v>23</v>
      </c>
      <c r="I253" s="283"/>
      <c r="J253" s="283"/>
      <c r="K253" s="279"/>
      <c r="L253" s="279"/>
      <c r="M253" s="284"/>
      <c r="N253" s="285"/>
      <c r="O253" s="286"/>
      <c r="P253" s="286"/>
      <c r="Q253" s="286"/>
      <c r="R253" s="286"/>
      <c r="S253" s="286"/>
      <c r="T253" s="286"/>
      <c r="U253" s="286"/>
      <c r="V253" s="286"/>
      <c r="W253" s="286"/>
      <c r="X253" s="287"/>
      <c r="Y253" s="14"/>
      <c r="Z253" s="14"/>
      <c r="AA253" s="14"/>
      <c r="AB253" s="14"/>
      <c r="AC253" s="14"/>
      <c r="AD253" s="14"/>
      <c r="AE253" s="14"/>
      <c r="AT253" s="288" t="s">
        <v>163</v>
      </c>
      <c r="AU253" s="288" t="s">
        <v>85</v>
      </c>
      <c r="AV253" s="14" t="s">
        <v>173</v>
      </c>
      <c r="AW253" s="14" t="s">
        <v>5</v>
      </c>
      <c r="AX253" s="14" t="s">
        <v>83</v>
      </c>
      <c r="AY253" s="288" t="s">
        <v>156</v>
      </c>
    </row>
    <row r="254" s="2" customFormat="1" ht="24.15" customHeight="1">
      <c r="A254" s="39"/>
      <c r="B254" s="40"/>
      <c r="C254" s="264" t="s">
        <v>683</v>
      </c>
      <c r="D254" s="264" t="s">
        <v>291</v>
      </c>
      <c r="E254" s="265" t="s">
        <v>1231</v>
      </c>
      <c r="F254" s="266" t="s">
        <v>1232</v>
      </c>
      <c r="G254" s="267" t="s">
        <v>197</v>
      </c>
      <c r="H254" s="268">
        <v>28.082999999999998</v>
      </c>
      <c r="I254" s="269"/>
      <c r="J254" s="270"/>
      <c r="K254" s="271">
        <f>ROUND(P254*H254,2)</f>
        <v>0</v>
      </c>
      <c r="L254" s="266" t="s">
        <v>198</v>
      </c>
      <c r="M254" s="272"/>
      <c r="N254" s="273" t="s">
        <v>1</v>
      </c>
      <c r="O254" s="233" t="s">
        <v>38</v>
      </c>
      <c r="P254" s="234">
        <f>I254+J254</f>
        <v>0</v>
      </c>
      <c r="Q254" s="234">
        <f>ROUND(I254*H254,2)</f>
        <v>0</v>
      </c>
      <c r="R254" s="234">
        <f>ROUND(J254*H254,2)</f>
        <v>0</v>
      </c>
      <c r="S254" s="92"/>
      <c r="T254" s="235">
        <f>S254*H254</f>
        <v>0</v>
      </c>
      <c r="U254" s="235">
        <v>0</v>
      </c>
      <c r="V254" s="235">
        <f>U254*H254</f>
        <v>0</v>
      </c>
      <c r="W254" s="235">
        <v>0</v>
      </c>
      <c r="X254" s="236">
        <f>W254*H254</f>
        <v>0</v>
      </c>
      <c r="Y254" s="39"/>
      <c r="Z254" s="39"/>
      <c r="AA254" s="39"/>
      <c r="AB254" s="39"/>
      <c r="AC254" s="39"/>
      <c r="AD254" s="39"/>
      <c r="AE254" s="39"/>
      <c r="AR254" s="237" t="s">
        <v>371</v>
      </c>
      <c r="AT254" s="237" t="s">
        <v>291</v>
      </c>
      <c r="AU254" s="237" t="s">
        <v>85</v>
      </c>
      <c r="AY254" s="18" t="s">
        <v>156</v>
      </c>
      <c r="BE254" s="238">
        <f>IF(O254="základní",K254,0)</f>
        <v>0</v>
      </c>
      <c r="BF254" s="238">
        <f>IF(O254="snížená",K254,0)</f>
        <v>0</v>
      </c>
      <c r="BG254" s="238">
        <f>IF(O254="zákl. přenesená",K254,0)</f>
        <v>0</v>
      </c>
      <c r="BH254" s="238">
        <f>IF(O254="sníž. přenesená",K254,0)</f>
        <v>0</v>
      </c>
      <c r="BI254" s="238">
        <f>IF(O254="nulová",K254,0)</f>
        <v>0</v>
      </c>
      <c r="BJ254" s="18" t="s">
        <v>83</v>
      </c>
      <c r="BK254" s="238">
        <f>ROUND(P254*H254,2)</f>
        <v>0</v>
      </c>
      <c r="BL254" s="18" t="s">
        <v>643</v>
      </c>
      <c r="BM254" s="237" t="s">
        <v>1233</v>
      </c>
    </row>
    <row r="255" s="12" customFormat="1">
      <c r="A255" s="12"/>
      <c r="B255" s="239"/>
      <c r="C255" s="240"/>
      <c r="D255" s="241" t="s">
        <v>163</v>
      </c>
      <c r="E255" s="242" t="s">
        <v>1</v>
      </c>
      <c r="F255" s="243" t="s">
        <v>1234</v>
      </c>
      <c r="G255" s="240"/>
      <c r="H255" s="244">
        <v>28.082999999999998</v>
      </c>
      <c r="I255" s="245"/>
      <c r="J255" s="245"/>
      <c r="K255" s="240"/>
      <c r="L255" s="240"/>
      <c r="M255" s="246"/>
      <c r="N255" s="247"/>
      <c r="O255" s="248"/>
      <c r="P255" s="248"/>
      <c r="Q255" s="248"/>
      <c r="R255" s="248"/>
      <c r="S255" s="248"/>
      <c r="T255" s="248"/>
      <c r="U255" s="248"/>
      <c r="V255" s="248"/>
      <c r="W255" s="248"/>
      <c r="X255" s="249"/>
      <c r="Y255" s="12"/>
      <c r="Z255" s="12"/>
      <c r="AA255" s="12"/>
      <c r="AB255" s="12"/>
      <c r="AC255" s="12"/>
      <c r="AD255" s="12"/>
      <c r="AE255" s="12"/>
      <c r="AT255" s="250" t="s">
        <v>163</v>
      </c>
      <c r="AU255" s="250" t="s">
        <v>85</v>
      </c>
      <c r="AV255" s="12" t="s">
        <v>85</v>
      </c>
      <c r="AW255" s="12" t="s">
        <v>5</v>
      </c>
      <c r="AX255" s="12" t="s">
        <v>75</v>
      </c>
      <c r="AY255" s="250" t="s">
        <v>156</v>
      </c>
    </row>
    <row r="256" s="14" customFormat="1">
      <c r="A256" s="14"/>
      <c r="B256" s="278"/>
      <c r="C256" s="279"/>
      <c r="D256" s="241" t="s">
        <v>163</v>
      </c>
      <c r="E256" s="280" t="s">
        <v>1</v>
      </c>
      <c r="F256" s="281" t="s">
        <v>741</v>
      </c>
      <c r="G256" s="279"/>
      <c r="H256" s="282">
        <v>28.082999999999998</v>
      </c>
      <c r="I256" s="283"/>
      <c r="J256" s="283"/>
      <c r="K256" s="279"/>
      <c r="L256" s="279"/>
      <c r="M256" s="284"/>
      <c r="N256" s="285"/>
      <c r="O256" s="286"/>
      <c r="P256" s="286"/>
      <c r="Q256" s="286"/>
      <c r="R256" s="286"/>
      <c r="S256" s="286"/>
      <c r="T256" s="286"/>
      <c r="U256" s="286"/>
      <c r="V256" s="286"/>
      <c r="W256" s="286"/>
      <c r="X256" s="287"/>
      <c r="Y256" s="14"/>
      <c r="Z256" s="14"/>
      <c r="AA256" s="14"/>
      <c r="AB256" s="14"/>
      <c r="AC256" s="14"/>
      <c r="AD256" s="14"/>
      <c r="AE256" s="14"/>
      <c r="AT256" s="288" t="s">
        <v>163</v>
      </c>
      <c r="AU256" s="288" t="s">
        <v>85</v>
      </c>
      <c r="AV256" s="14" t="s">
        <v>173</v>
      </c>
      <c r="AW256" s="14" t="s">
        <v>5</v>
      </c>
      <c r="AX256" s="14" t="s">
        <v>83</v>
      </c>
      <c r="AY256" s="288" t="s">
        <v>156</v>
      </c>
    </row>
    <row r="257" s="2" customFormat="1" ht="24.15" customHeight="1">
      <c r="A257" s="39"/>
      <c r="B257" s="40"/>
      <c r="C257" s="225" t="s">
        <v>686</v>
      </c>
      <c r="D257" s="225" t="s">
        <v>157</v>
      </c>
      <c r="E257" s="226" t="s">
        <v>1044</v>
      </c>
      <c r="F257" s="227" t="s">
        <v>1045</v>
      </c>
      <c r="G257" s="228" t="s">
        <v>274</v>
      </c>
      <c r="H257" s="229">
        <v>1.8080000000000001</v>
      </c>
      <c r="I257" s="230"/>
      <c r="J257" s="230"/>
      <c r="K257" s="231">
        <f>ROUND(P257*H257,2)</f>
        <v>0</v>
      </c>
      <c r="L257" s="227" t="s">
        <v>198</v>
      </c>
      <c r="M257" s="45"/>
      <c r="N257" s="251" t="s">
        <v>1</v>
      </c>
      <c r="O257" s="252" t="s">
        <v>38</v>
      </c>
      <c r="P257" s="253">
        <f>I257+J257</f>
        <v>0</v>
      </c>
      <c r="Q257" s="253">
        <f>ROUND(I257*H257,2)</f>
        <v>0</v>
      </c>
      <c r="R257" s="253">
        <f>ROUND(J257*H257,2)</f>
        <v>0</v>
      </c>
      <c r="S257" s="254"/>
      <c r="T257" s="255">
        <f>S257*H257</f>
        <v>0</v>
      </c>
      <c r="U257" s="255">
        <v>0</v>
      </c>
      <c r="V257" s="255">
        <f>U257*H257</f>
        <v>0</v>
      </c>
      <c r="W257" s="255">
        <v>0</v>
      </c>
      <c r="X257" s="256">
        <f>W257*H257</f>
        <v>0</v>
      </c>
      <c r="Y257" s="39"/>
      <c r="Z257" s="39"/>
      <c r="AA257" s="39"/>
      <c r="AB257" s="39"/>
      <c r="AC257" s="39"/>
      <c r="AD257" s="39"/>
      <c r="AE257" s="39"/>
      <c r="AR257" s="237" t="s">
        <v>643</v>
      </c>
      <c r="AT257" s="237" t="s">
        <v>157</v>
      </c>
      <c r="AU257" s="237" t="s">
        <v>85</v>
      </c>
      <c r="AY257" s="18" t="s">
        <v>156</v>
      </c>
      <c r="BE257" s="238">
        <f>IF(O257="základní",K257,0)</f>
        <v>0</v>
      </c>
      <c r="BF257" s="238">
        <f>IF(O257="snížená",K257,0)</f>
        <v>0</v>
      </c>
      <c r="BG257" s="238">
        <f>IF(O257="zákl. přenesená",K257,0)</f>
        <v>0</v>
      </c>
      <c r="BH257" s="238">
        <f>IF(O257="sníž. přenesená",K257,0)</f>
        <v>0</v>
      </c>
      <c r="BI257" s="238">
        <f>IF(O257="nulová",K257,0)</f>
        <v>0</v>
      </c>
      <c r="BJ257" s="18" t="s">
        <v>83</v>
      </c>
      <c r="BK257" s="238">
        <f>ROUND(P257*H257,2)</f>
        <v>0</v>
      </c>
      <c r="BL257" s="18" t="s">
        <v>643</v>
      </c>
      <c r="BM257" s="237" t="s">
        <v>1235</v>
      </c>
    </row>
    <row r="258" s="2" customFormat="1" ht="6.96" customHeight="1">
      <c r="A258" s="39"/>
      <c r="B258" s="67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45"/>
      <c r="N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</row>
  </sheetData>
  <sheetProtection sheet="1" autoFilter="0" formatColumns="0" formatRows="0" objects="1" scenarios="1" spinCount="100000" saltValue="OBituJIySP3gwA/h3/+yZVlq6MSywKmqxxtrJIJIraPBuypPqtLxfusjc8HQgfUEyOPWC1Yh58mq5mxUm8BqOw==" hashValue="4lHSZe8mZ45QxFGiLmHLZRPBH/2Me5jJ64EckxxI/mCU6+xMbJltLdPKw2xnu6V0S+QTcYXf9fA2I0pi+aKjcw==" algorithmName="SHA-512" password="CC35"/>
  <autoFilter ref="C124:L257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109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21"/>
      <c r="AT3" s="18" t="s">
        <v>85</v>
      </c>
    </row>
    <row r="4" s="1" customFormat="1" ht="24.96" customHeight="1">
      <c r="B4" s="21"/>
      <c r="D4" s="152" t="s">
        <v>124</v>
      </c>
      <c r="M4" s="21"/>
      <c r="N4" s="153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4" t="s">
        <v>17</v>
      </c>
      <c r="M6" s="21"/>
    </row>
    <row r="7" s="1" customFormat="1" ht="26.25" customHeight="1">
      <c r="B7" s="21"/>
      <c r="E7" s="155" t="str">
        <f>'Rekapitulace stavby'!K6</f>
        <v>NPK a.s., Pardubická nemocnice, rozšíření parkovací kapacity Kyjevská, Pardubice</v>
      </c>
      <c r="F7" s="154"/>
      <c r="G7" s="154"/>
      <c r="H7" s="154"/>
      <c r="M7" s="21"/>
    </row>
    <row r="8" s="1" customFormat="1" ht="12" customHeight="1">
      <c r="B8" s="21"/>
      <c r="D8" s="154" t="s">
        <v>125</v>
      </c>
      <c r="M8" s="21"/>
    </row>
    <row r="9" s="2" customFormat="1" ht="16.5" customHeight="1">
      <c r="A9" s="39"/>
      <c r="B9" s="45"/>
      <c r="C9" s="39"/>
      <c r="D9" s="39"/>
      <c r="E9" s="155" t="s">
        <v>1236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4" t="s">
        <v>1237</v>
      </c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6" t="s">
        <v>1238</v>
      </c>
      <c r="F11" s="39"/>
      <c r="G11" s="39"/>
      <c r="H11" s="39"/>
      <c r="I11" s="39"/>
      <c r="J11" s="39"/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4" t="s">
        <v>19</v>
      </c>
      <c r="E13" s="39"/>
      <c r="F13" s="145" t="s">
        <v>1</v>
      </c>
      <c r="G13" s="39"/>
      <c r="H13" s="39"/>
      <c r="I13" s="154" t="s">
        <v>20</v>
      </c>
      <c r="J13" s="145" t="s">
        <v>1</v>
      </c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4" t="s">
        <v>21</v>
      </c>
      <c r="E14" s="39"/>
      <c r="F14" s="145" t="s">
        <v>1239</v>
      </c>
      <c r="G14" s="39"/>
      <c r="H14" s="39"/>
      <c r="I14" s="154" t="s">
        <v>23</v>
      </c>
      <c r="J14" s="157" t="str">
        <f>'Rekapitulace stavby'!AN8</f>
        <v>30. 1. 2025</v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4" t="s">
        <v>25</v>
      </c>
      <c r="E16" s="39"/>
      <c r="F16" s="39"/>
      <c r="G16" s="39"/>
      <c r="H16" s="39"/>
      <c r="I16" s="154" t="s">
        <v>26</v>
      </c>
      <c r="J16" s="145" t="s">
        <v>1</v>
      </c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5" t="s">
        <v>22</v>
      </c>
      <c r="F17" s="39"/>
      <c r="G17" s="39"/>
      <c r="H17" s="39"/>
      <c r="I17" s="154" t="s">
        <v>27</v>
      </c>
      <c r="J17" s="145" t="s">
        <v>1</v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4" t="s">
        <v>28</v>
      </c>
      <c r="E19" s="39"/>
      <c r="F19" s="39"/>
      <c r="G19" s="39"/>
      <c r="H19" s="39"/>
      <c r="I19" s="154" t="s">
        <v>26</v>
      </c>
      <c r="J19" s="34" t="str">
        <f>'Rekapitulace stavby'!AN13</f>
        <v>Vyplň údaj</v>
      </c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5"/>
      <c r="G20" s="145"/>
      <c r="H20" s="145"/>
      <c r="I20" s="154" t="s">
        <v>27</v>
      </c>
      <c r="J20" s="34" t="str">
        <f>'Rekapitulace stavby'!AN14</f>
        <v>Vyplň údaj</v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4" t="s">
        <v>30</v>
      </c>
      <c r="E22" s="39"/>
      <c r="F22" s="39"/>
      <c r="G22" s="39"/>
      <c r="H22" s="39"/>
      <c r="I22" s="154" t="s">
        <v>26</v>
      </c>
      <c r="J22" s="145" t="s">
        <v>1</v>
      </c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5" t="s">
        <v>1240</v>
      </c>
      <c r="F23" s="39"/>
      <c r="G23" s="39"/>
      <c r="H23" s="39"/>
      <c r="I23" s="154" t="s">
        <v>27</v>
      </c>
      <c r="J23" s="145" t="s">
        <v>1</v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4" t="s">
        <v>31</v>
      </c>
      <c r="E25" s="39"/>
      <c r="F25" s="39"/>
      <c r="G25" s="39"/>
      <c r="H25" s="39"/>
      <c r="I25" s="154" t="s">
        <v>26</v>
      </c>
      <c r="J25" s="145" t="s">
        <v>1</v>
      </c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5" t="s">
        <v>22</v>
      </c>
      <c r="F26" s="39"/>
      <c r="G26" s="39"/>
      <c r="H26" s="39"/>
      <c r="I26" s="154" t="s">
        <v>27</v>
      </c>
      <c r="J26" s="145" t="s">
        <v>1</v>
      </c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4" t="s">
        <v>32</v>
      </c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8"/>
      <c r="B29" s="159"/>
      <c r="C29" s="158"/>
      <c r="D29" s="158"/>
      <c r="E29" s="160" t="s">
        <v>1</v>
      </c>
      <c r="F29" s="160"/>
      <c r="G29" s="160"/>
      <c r="H29" s="160"/>
      <c r="I29" s="158"/>
      <c r="J29" s="158"/>
      <c r="K29" s="158"/>
      <c r="L29" s="158"/>
      <c r="M29" s="161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2"/>
      <c r="E31" s="162"/>
      <c r="F31" s="162"/>
      <c r="G31" s="162"/>
      <c r="H31" s="162"/>
      <c r="I31" s="162"/>
      <c r="J31" s="162"/>
      <c r="K31" s="162"/>
      <c r="L31" s="162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>
      <c r="A32" s="39"/>
      <c r="B32" s="45"/>
      <c r="C32" s="39"/>
      <c r="D32" s="39"/>
      <c r="E32" s="154" t="s">
        <v>127</v>
      </c>
      <c r="F32" s="39"/>
      <c r="G32" s="39"/>
      <c r="H32" s="39"/>
      <c r="I32" s="39"/>
      <c r="J32" s="39"/>
      <c r="K32" s="163">
        <f>I98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>
      <c r="A33" s="39"/>
      <c r="B33" s="45"/>
      <c r="C33" s="39"/>
      <c r="D33" s="39"/>
      <c r="E33" s="154" t="s">
        <v>128</v>
      </c>
      <c r="F33" s="39"/>
      <c r="G33" s="39"/>
      <c r="H33" s="39"/>
      <c r="I33" s="39"/>
      <c r="J33" s="39"/>
      <c r="K33" s="163">
        <f>J98</f>
        <v>0</v>
      </c>
      <c r="L33" s="39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4" t="s">
        <v>33</v>
      </c>
      <c r="E34" s="39"/>
      <c r="F34" s="39"/>
      <c r="G34" s="39"/>
      <c r="H34" s="39"/>
      <c r="I34" s="39"/>
      <c r="J34" s="39"/>
      <c r="K34" s="165">
        <f>ROUND(K127, 2)</f>
        <v>0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2"/>
      <c r="E35" s="162"/>
      <c r="F35" s="162"/>
      <c r="G35" s="162"/>
      <c r="H35" s="162"/>
      <c r="I35" s="162"/>
      <c r="J35" s="162"/>
      <c r="K35" s="162"/>
      <c r="L35" s="162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6" t="s">
        <v>35</v>
      </c>
      <c r="G36" s="39"/>
      <c r="H36" s="39"/>
      <c r="I36" s="166" t="s">
        <v>34</v>
      </c>
      <c r="J36" s="39"/>
      <c r="K36" s="166" t="s">
        <v>36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7" t="s">
        <v>37</v>
      </c>
      <c r="E37" s="154" t="s">
        <v>38</v>
      </c>
      <c r="F37" s="163">
        <f>ROUND((SUM(BE127:BE292)),  2)</f>
        <v>0</v>
      </c>
      <c r="G37" s="39"/>
      <c r="H37" s="39"/>
      <c r="I37" s="168">
        <v>0.20999999999999999</v>
      </c>
      <c r="J37" s="39"/>
      <c r="K37" s="163">
        <f>ROUND(((SUM(BE127:BE292))*I37),  2)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4" t="s">
        <v>39</v>
      </c>
      <c r="F38" s="163">
        <f>ROUND((SUM(BF127:BF292)),  2)</f>
        <v>0</v>
      </c>
      <c r="G38" s="39"/>
      <c r="H38" s="39"/>
      <c r="I38" s="168">
        <v>0.12</v>
      </c>
      <c r="J38" s="39"/>
      <c r="K38" s="163">
        <f>ROUND(((SUM(BF127:BF292))*I38),  2)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4" t="s">
        <v>40</v>
      </c>
      <c r="F39" s="163">
        <f>ROUND((SUM(BG127:BG292)),  2)</f>
        <v>0</v>
      </c>
      <c r="G39" s="39"/>
      <c r="H39" s="39"/>
      <c r="I39" s="168">
        <v>0.20999999999999999</v>
      </c>
      <c r="J39" s="39"/>
      <c r="K39" s="163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4" t="s">
        <v>41</v>
      </c>
      <c r="F40" s="163">
        <f>ROUND((SUM(BH127:BH292)),  2)</f>
        <v>0</v>
      </c>
      <c r="G40" s="39"/>
      <c r="H40" s="39"/>
      <c r="I40" s="168">
        <v>0.12</v>
      </c>
      <c r="J40" s="39"/>
      <c r="K40" s="163">
        <f>0</f>
        <v>0</v>
      </c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4" t="s">
        <v>42</v>
      </c>
      <c r="F41" s="163">
        <f>ROUND((SUM(BI127:BI292)),  2)</f>
        <v>0</v>
      </c>
      <c r="G41" s="39"/>
      <c r="H41" s="39"/>
      <c r="I41" s="168">
        <v>0</v>
      </c>
      <c r="J41" s="39"/>
      <c r="K41" s="163">
        <f>0</f>
        <v>0</v>
      </c>
      <c r="L41" s="39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9"/>
      <c r="D43" s="170" t="s">
        <v>43</v>
      </c>
      <c r="E43" s="171"/>
      <c r="F43" s="171"/>
      <c r="G43" s="172" t="s">
        <v>44</v>
      </c>
      <c r="H43" s="173" t="s">
        <v>45</v>
      </c>
      <c r="I43" s="171"/>
      <c r="J43" s="171"/>
      <c r="K43" s="174">
        <f>SUM(K34:K41)</f>
        <v>0</v>
      </c>
      <c r="L43" s="175"/>
      <c r="M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6" t="s">
        <v>46</v>
      </c>
      <c r="E50" s="177"/>
      <c r="F50" s="177"/>
      <c r="G50" s="176" t="s">
        <v>47</v>
      </c>
      <c r="H50" s="177"/>
      <c r="I50" s="177"/>
      <c r="J50" s="177"/>
      <c r="K50" s="177"/>
      <c r="L50" s="177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8" t="s">
        <v>48</v>
      </c>
      <c r="E61" s="179"/>
      <c r="F61" s="180" t="s">
        <v>49</v>
      </c>
      <c r="G61" s="178" t="s">
        <v>48</v>
      </c>
      <c r="H61" s="179"/>
      <c r="I61" s="179"/>
      <c r="J61" s="181" t="s">
        <v>49</v>
      </c>
      <c r="K61" s="179"/>
      <c r="L61" s="179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6" t="s">
        <v>50</v>
      </c>
      <c r="E65" s="182"/>
      <c r="F65" s="182"/>
      <c r="G65" s="176" t="s">
        <v>51</v>
      </c>
      <c r="H65" s="182"/>
      <c r="I65" s="182"/>
      <c r="J65" s="182"/>
      <c r="K65" s="182"/>
      <c r="L65" s="182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8" t="s">
        <v>48</v>
      </c>
      <c r="E76" s="179"/>
      <c r="F76" s="180" t="s">
        <v>49</v>
      </c>
      <c r="G76" s="178" t="s">
        <v>48</v>
      </c>
      <c r="H76" s="179"/>
      <c r="I76" s="179"/>
      <c r="J76" s="181" t="s">
        <v>49</v>
      </c>
      <c r="K76" s="179"/>
      <c r="L76" s="179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129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7" t="str">
        <f>E7</f>
        <v>NPK a.s., Pardubická nemocnice, rozšíření parkovací kapacity Kyjevská, Pardubice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125</v>
      </c>
      <c r="D86" s="23"/>
      <c r="E86" s="23"/>
      <c r="F86" s="23"/>
      <c r="G86" s="23"/>
      <c r="H86" s="23"/>
      <c r="I86" s="23"/>
      <c r="J86" s="23"/>
      <c r="K86" s="23"/>
      <c r="L86" s="23"/>
      <c r="M86" s="21"/>
    </row>
    <row r="87" s="2" customFormat="1" ht="16.5" customHeight="1">
      <c r="A87" s="39"/>
      <c r="B87" s="40"/>
      <c r="C87" s="41"/>
      <c r="D87" s="41"/>
      <c r="E87" s="187" t="s">
        <v>1236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1237</v>
      </c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 301 - Dešťová kanalizace</v>
      </c>
      <c r="F89" s="41"/>
      <c r="G89" s="41"/>
      <c r="H89" s="41"/>
      <c r="I89" s="41"/>
      <c r="J89" s="41"/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>Pardubice</v>
      </c>
      <c r="G91" s="41"/>
      <c r="H91" s="41"/>
      <c r="I91" s="33" t="s">
        <v>23</v>
      </c>
      <c r="J91" s="80" t="str">
        <f>IF(J14="","",J14)</f>
        <v>30. 1. 2025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54.45" customHeight="1">
      <c r="A93" s="39"/>
      <c r="B93" s="40"/>
      <c r="C93" s="33" t="s">
        <v>25</v>
      </c>
      <c r="D93" s="41"/>
      <c r="E93" s="41"/>
      <c r="F93" s="28" t="str">
        <f>E17</f>
        <v xml:space="preserve"> </v>
      </c>
      <c r="G93" s="41"/>
      <c r="H93" s="41"/>
      <c r="I93" s="33" t="s">
        <v>30</v>
      </c>
      <c r="J93" s="37" t="str">
        <f>E23</f>
        <v>VIS Vodohospodářsko-inženýrské služby spol. s r.o.</v>
      </c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41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8" t="s">
        <v>130</v>
      </c>
      <c r="D96" s="189"/>
      <c r="E96" s="189"/>
      <c r="F96" s="189"/>
      <c r="G96" s="189"/>
      <c r="H96" s="189"/>
      <c r="I96" s="190" t="s">
        <v>131</v>
      </c>
      <c r="J96" s="190" t="s">
        <v>132</v>
      </c>
      <c r="K96" s="190" t="s">
        <v>133</v>
      </c>
      <c r="L96" s="189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1" t="s">
        <v>134</v>
      </c>
      <c r="D98" s="41"/>
      <c r="E98" s="41"/>
      <c r="F98" s="41"/>
      <c r="G98" s="41"/>
      <c r="H98" s="41"/>
      <c r="I98" s="111">
        <f>Q127</f>
        <v>0</v>
      </c>
      <c r="J98" s="111">
        <f>R127</f>
        <v>0</v>
      </c>
      <c r="K98" s="111">
        <f>K127</f>
        <v>0</v>
      </c>
      <c r="L98" s="41"/>
      <c r="M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135</v>
      </c>
    </row>
    <row r="99" s="9" customFormat="1" ht="24.96" customHeight="1">
      <c r="A99" s="9"/>
      <c r="B99" s="192"/>
      <c r="C99" s="193"/>
      <c r="D99" s="194" t="s">
        <v>183</v>
      </c>
      <c r="E99" s="195"/>
      <c r="F99" s="195"/>
      <c r="G99" s="195"/>
      <c r="H99" s="195"/>
      <c r="I99" s="196">
        <f>Q128</f>
        <v>0</v>
      </c>
      <c r="J99" s="196">
        <f>R128</f>
        <v>0</v>
      </c>
      <c r="K99" s="196">
        <f>K128</f>
        <v>0</v>
      </c>
      <c r="L99" s="193"/>
      <c r="M99" s="19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3" customFormat="1" ht="19.92" customHeight="1">
      <c r="A100" s="13"/>
      <c r="B100" s="257"/>
      <c r="C100" s="137"/>
      <c r="D100" s="258" t="s">
        <v>184</v>
      </c>
      <c r="E100" s="259"/>
      <c r="F100" s="259"/>
      <c r="G100" s="259"/>
      <c r="H100" s="259"/>
      <c r="I100" s="260">
        <f>Q129</f>
        <v>0</v>
      </c>
      <c r="J100" s="260">
        <f>R129</f>
        <v>0</v>
      </c>
      <c r="K100" s="260">
        <f>K129</f>
        <v>0</v>
      </c>
      <c r="L100" s="137"/>
      <c r="M100" s="261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13" customFormat="1" ht="19.92" customHeight="1">
      <c r="A101" s="13"/>
      <c r="B101" s="257"/>
      <c r="C101" s="137"/>
      <c r="D101" s="258" t="s">
        <v>185</v>
      </c>
      <c r="E101" s="259"/>
      <c r="F101" s="259"/>
      <c r="G101" s="259"/>
      <c r="H101" s="259"/>
      <c r="I101" s="260">
        <f>Q167</f>
        <v>0</v>
      </c>
      <c r="J101" s="260">
        <f>R167</f>
        <v>0</v>
      </c>
      <c r="K101" s="260">
        <f>K167</f>
        <v>0</v>
      </c>
      <c r="L101" s="137"/>
      <c r="M101" s="261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="13" customFormat="1" ht="19.92" customHeight="1">
      <c r="A102" s="13"/>
      <c r="B102" s="257"/>
      <c r="C102" s="137"/>
      <c r="D102" s="258" t="s">
        <v>186</v>
      </c>
      <c r="E102" s="259"/>
      <c r="F102" s="259"/>
      <c r="G102" s="259"/>
      <c r="H102" s="259"/>
      <c r="I102" s="260">
        <f>Q177</f>
        <v>0</v>
      </c>
      <c r="J102" s="260">
        <f>R177</f>
        <v>0</v>
      </c>
      <c r="K102" s="260">
        <f>K177</f>
        <v>0</v>
      </c>
      <c r="L102" s="137"/>
      <c r="M102" s="261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13" customFormat="1" ht="19.92" customHeight="1">
      <c r="A103" s="13"/>
      <c r="B103" s="257"/>
      <c r="C103" s="137"/>
      <c r="D103" s="258" t="s">
        <v>734</v>
      </c>
      <c r="E103" s="259"/>
      <c r="F103" s="259"/>
      <c r="G103" s="259"/>
      <c r="H103" s="259"/>
      <c r="I103" s="260">
        <f>Q181</f>
        <v>0</v>
      </c>
      <c r="J103" s="260">
        <f>R181</f>
        <v>0</v>
      </c>
      <c r="K103" s="260">
        <f>K181</f>
        <v>0</v>
      </c>
      <c r="L103" s="137"/>
      <c r="M103" s="261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="13" customFormat="1" ht="19.92" customHeight="1">
      <c r="A104" s="13"/>
      <c r="B104" s="257"/>
      <c r="C104" s="137"/>
      <c r="D104" s="258" t="s">
        <v>188</v>
      </c>
      <c r="E104" s="259"/>
      <c r="F104" s="259"/>
      <c r="G104" s="259"/>
      <c r="H104" s="259"/>
      <c r="I104" s="260">
        <f>Q198</f>
        <v>0</v>
      </c>
      <c r="J104" s="260">
        <f>R198</f>
        <v>0</v>
      </c>
      <c r="K104" s="260">
        <f>K198</f>
        <v>0</v>
      </c>
      <c r="L104" s="137"/>
      <c r="M104" s="261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="13" customFormat="1" ht="19.92" customHeight="1">
      <c r="A105" s="13"/>
      <c r="B105" s="257"/>
      <c r="C105" s="137"/>
      <c r="D105" s="258" t="s">
        <v>191</v>
      </c>
      <c r="E105" s="259"/>
      <c r="F105" s="259"/>
      <c r="G105" s="259"/>
      <c r="H105" s="259"/>
      <c r="I105" s="260">
        <f>Q290</f>
        <v>0</v>
      </c>
      <c r="J105" s="260">
        <f>R290</f>
        <v>0</v>
      </c>
      <c r="K105" s="260">
        <f>K290</f>
        <v>0</v>
      </c>
      <c r="L105" s="137"/>
      <c r="M105" s="261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137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17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6.25" customHeight="1">
      <c r="A115" s="39"/>
      <c r="B115" s="40"/>
      <c r="C115" s="41"/>
      <c r="D115" s="41"/>
      <c r="E115" s="187" t="str">
        <f>E7</f>
        <v>NPK a.s., Pardubická nemocnice, rozšíření parkovací kapacity Kyjevská, Pardubice</v>
      </c>
      <c r="F115" s="33"/>
      <c r="G115" s="33"/>
      <c r="H115" s="33"/>
      <c r="I115" s="41"/>
      <c r="J115" s="41"/>
      <c r="K115" s="41"/>
      <c r="L115" s="41"/>
      <c r="M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" customFormat="1" ht="12" customHeight="1">
      <c r="B116" s="22"/>
      <c r="C116" s="33" t="s">
        <v>125</v>
      </c>
      <c r="D116" s="23"/>
      <c r="E116" s="23"/>
      <c r="F116" s="23"/>
      <c r="G116" s="23"/>
      <c r="H116" s="23"/>
      <c r="I116" s="23"/>
      <c r="J116" s="23"/>
      <c r="K116" s="23"/>
      <c r="L116" s="23"/>
      <c r="M116" s="21"/>
    </row>
    <row r="117" s="2" customFormat="1" ht="16.5" customHeight="1">
      <c r="A117" s="39"/>
      <c r="B117" s="40"/>
      <c r="C117" s="41"/>
      <c r="D117" s="41"/>
      <c r="E117" s="187" t="s">
        <v>1236</v>
      </c>
      <c r="F117" s="41"/>
      <c r="G117" s="41"/>
      <c r="H117" s="41"/>
      <c r="I117" s="41"/>
      <c r="J117" s="41"/>
      <c r="K117" s="41"/>
      <c r="L117" s="41"/>
      <c r="M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1237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E11</f>
        <v>SO 301 - Dešťová kanalizace</v>
      </c>
      <c r="F119" s="41"/>
      <c r="G119" s="41"/>
      <c r="H119" s="41"/>
      <c r="I119" s="41"/>
      <c r="J119" s="41"/>
      <c r="K119" s="41"/>
      <c r="L119" s="41"/>
      <c r="M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21</v>
      </c>
      <c r="D121" s="41"/>
      <c r="E121" s="41"/>
      <c r="F121" s="28" t="str">
        <f>F14</f>
        <v>Pardubice</v>
      </c>
      <c r="G121" s="41"/>
      <c r="H121" s="41"/>
      <c r="I121" s="33" t="s">
        <v>23</v>
      </c>
      <c r="J121" s="80" t="str">
        <f>IF(J14="","",J14)</f>
        <v>30. 1. 2025</v>
      </c>
      <c r="K121" s="41"/>
      <c r="L121" s="41"/>
      <c r="M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54.45" customHeight="1">
      <c r="A123" s="39"/>
      <c r="B123" s="40"/>
      <c r="C123" s="33" t="s">
        <v>25</v>
      </c>
      <c r="D123" s="41"/>
      <c r="E123" s="41"/>
      <c r="F123" s="28" t="str">
        <f>E17</f>
        <v xml:space="preserve"> </v>
      </c>
      <c r="G123" s="41"/>
      <c r="H123" s="41"/>
      <c r="I123" s="33" t="s">
        <v>30</v>
      </c>
      <c r="J123" s="37" t="str">
        <f>E23</f>
        <v>VIS Vodohospodářsko-inženýrské služby spol. s r.o.</v>
      </c>
      <c r="K123" s="41"/>
      <c r="L123" s="41"/>
      <c r="M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28</v>
      </c>
      <c r="D124" s="41"/>
      <c r="E124" s="41"/>
      <c r="F124" s="28" t="str">
        <f>IF(E20="","",E20)</f>
        <v>Vyplň údaj</v>
      </c>
      <c r="G124" s="41"/>
      <c r="H124" s="41"/>
      <c r="I124" s="33" t="s">
        <v>31</v>
      </c>
      <c r="J124" s="37" t="str">
        <f>E26</f>
        <v xml:space="preserve"> </v>
      </c>
      <c r="K124" s="41"/>
      <c r="L124" s="41"/>
      <c r="M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0" customFormat="1" ht="29.28" customHeight="1">
      <c r="A126" s="198"/>
      <c r="B126" s="199"/>
      <c r="C126" s="200" t="s">
        <v>138</v>
      </c>
      <c r="D126" s="201" t="s">
        <v>58</v>
      </c>
      <c r="E126" s="201" t="s">
        <v>54</v>
      </c>
      <c r="F126" s="201" t="s">
        <v>55</v>
      </c>
      <c r="G126" s="201" t="s">
        <v>139</v>
      </c>
      <c r="H126" s="201" t="s">
        <v>140</v>
      </c>
      <c r="I126" s="201" t="s">
        <v>141</v>
      </c>
      <c r="J126" s="201" t="s">
        <v>142</v>
      </c>
      <c r="K126" s="201" t="s">
        <v>133</v>
      </c>
      <c r="L126" s="202" t="s">
        <v>143</v>
      </c>
      <c r="M126" s="203"/>
      <c r="N126" s="101" t="s">
        <v>1</v>
      </c>
      <c r="O126" s="102" t="s">
        <v>37</v>
      </c>
      <c r="P126" s="102" t="s">
        <v>144</v>
      </c>
      <c r="Q126" s="102" t="s">
        <v>145</v>
      </c>
      <c r="R126" s="102" t="s">
        <v>146</v>
      </c>
      <c r="S126" s="102" t="s">
        <v>147</v>
      </c>
      <c r="T126" s="102" t="s">
        <v>148</v>
      </c>
      <c r="U126" s="102" t="s">
        <v>149</v>
      </c>
      <c r="V126" s="102" t="s">
        <v>150</v>
      </c>
      <c r="W126" s="102" t="s">
        <v>151</v>
      </c>
      <c r="X126" s="103" t="s">
        <v>152</v>
      </c>
      <c r="Y126" s="198"/>
      <c r="Z126" s="198"/>
      <c r="AA126" s="198"/>
      <c r="AB126" s="198"/>
      <c r="AC126" s="198"/>
      <c r="AD126" s="198"/>
      <c r="AE126" s="198"/>
    </row>
    <row r="127" s="2" customFormat="1" ht="22.8" customHeight="1">
      <c r="A127" s="39"/>
      <c r="B127" s="40"/>
      <c r="C127" s="108" t="s">
        <v>153</v>
      </c>
      <c r="D127" s="41"/>
      <c r="E127" s="41"/>
      <c r="F127" s="41"/>
      <c r="G127" s="41"/>
      <c r="H127" s="41"/>
      <c r="I127" s="41"/>
      <c r="J127" s="41"/>
      <c r="K127" s="204">
        <f>BK127</f>
        <v>0</v>
      </c>
      <c r="L127" s="41"/>
      <c r="M127" s="45"/>
      <c r="N127" s="104"/>
      <c r="O127" s="205"/>
      <c r="P127" s="105"/>
      <c r="Q127" s="206">
        <f>Q128</f>
        <v>0</v>
      </c>
      <c r="R127" s="206">
        <f>R128</f>
        <v>0</v>
      </c>
      <c r="S127" s="105"/>
      <c r="T127" s="207">
        <f>T128</f>
        <v>0</v>
      </c>
      <c r="U127" s="105"/>
      <c r="V127" s="207">
        <f>V128</f>
        <v>795.63535623999996</v>
      </c>
      <c r="W127" s="105"/>
      <c r="X127" s="208">
        <f>X128</f>
        <v>7.1999999999999993</v>
      </c>
      <c r="Y127" s="39"/>
      <c r="Z127" s="39"/>
      <c r="AA127" s="39"/>
      <c r="AB127" s="39"/>
      <c r="AC127" s="39"/>
      <c r="AD127" s="39"/>
      <c r="AE127" s="39"/>
      <c r="AT127" s="18" t="s">
        <v>74</v>
      </c>
      <c r="AU127" s="18" t="s">
        <v>135</v>
      </c>
      <c r="BK127" s="209">
        <f>BK128</f>
        <v>0</v>
      </c>
    </row>
    <row r="128" s="11" customFormat="1" ht="25.92" customHeight="1">
      <c r="A128" s="11"/>
      <c r="B128" s="210"/>
      <c r="C128" s="211"/>
      <c r="D128" s="212" t="s">
        <v>74</v>
      </c>
      <c r="E128" s="213" t="s">
        <v>192</v>
      </c>
      <c r="F128" s="213" t="s">
        <v>193</v>
      </c>
      <c r="G128" s="211"/>
      <c r="H128" s="211"/>
      <c r="I128" s="214"/>
      <c r="J128" s="214"/>
      <c r="K128" s="215">
        <f>BK128</f>
        <v>0</v>
      </c>
      <c r="L128" s="211"/>
      <c r="M128" s="216"/>
      <c r="N128" s="217"/>
      <c r="O128" s="218"/>
      <c r="P128" s="218"/>
      <c r="Q128" s="219">
        <f>Q129+Q167+Q177+Q181+Q198+Q290</f>
        <v>0</v>
      </c>
      <c r="R128" s="219">
        <f>R129+R167+R177+R181+R198+R290</f>
        <v>0</v>
      </c>
      <c r="S128" s="218"/>
      <c r="T128" s="220">
        <f>T129+T167+T177+T181+T198+T290</f>
        <v>0</v>
      </c>
      <c r="U128" s="218"/>
      <c r="V128" s="220">
        <f>V129+V167+V177+V181+V198+V290</f>
        <v>795.63535623999996</v>
      </c>
      <c r="W128" s="218"/>
      <c r="X128" s="221">
        <f>X129+X167+X177+X181+X198+X290</f>
        <v>7.1999999999999993</v>
      </c>
      <c r="Y128" s="11"/>
      <c r="Z128" s="11"/>
      <c r="AA128" s="11"/>
      <c r="AB128" s="11"/>
      <c r="AC128" s="11"/>
      <c r="AD128" s="11"/>
      <c r="AE128" s="11"/>
      <c r="AR128" s="222" t="s">
        <v>83</v>
      </c>
      <c r="AT128" s="223" t="s">
        <v>74</v>
      </c>
      <c r="AU128" s="223" t="s">
        <v>75</v>
      </c>
      <c r="AY128" s="222" t="s">
        <v>156</v>
      </c>
      <c r="BK128" s="224">
        <f>BK129+BK167+BK177+BK181+BK198+BK290</f>
        <v>0</v>
      </c>
    </row>
    <row r="129" s="11" customFormat="1" ht="22.8" customHeight="1">
      <c r="A129" s="11"/>
      <c r="B129" s="210"/>
      <c r="C129" s="211"/>
      <c r="D129" s="212" t="s">
        <v>74</v>
      </c>
      <c r="E129" s="262" t="s">
        <v>83</v>
      </c>
      <c r="F129" s="262" t="s">
        <v>194</v>
      </c>
      <c r="G129" s="211"/>
      <c r="H129" s="211"/>
      <c r="I129" s="214"/>
      <c r="J129" s="214"/>
      <c r="K129" s="263">
        <f>BK129</f>
        <v>0</v>
      </c>
      <c r="L129" s="211"/>
      <c r="M129" s="216"/>
      <c r="N129" s="217"/>
      <c r="O129" s="218"/>
      <c r="P129" s="218"/>
      <c r="Q129" s="219">
        <f>SUM(Q130:Q166)</f>
        <v>0</v>
      </c>
      <c r="R129" s="219">
        <f>SUM(R130:R166)</f>
        <v>0</v>
      </c>
      <c r="S129" s="218"/>
      <c r="T129" s="220">
        <f>SUM(T130:T166)</f>
        <v>0</v>
      </c>
      <c r="U129" s="218"/>
      <c r="V129" s="220">
        <f>SUM(V130:V166)</f>
        <v>524.8639300000001</v>
      </c>
      <c r="W129" s="218"/>
      <c r="X129" s="221">
        <f>SUM(X130:X166)</f>
        <v>0</v>
      </c>
      <c r="Y129" s="11"/>
      <c r="Z129" s="11"/>
      <c r="AA129" s="11"/>
      <c r="AB129" s="11"/>
      <c r="AC129" s="11"/>
      <c r="AD129" s="11"/>
      <c r="AE129" s="11"/>
      <c r="AR129" s="222" t="s">
        <v>83</v>
      </c>
      <c r="AT129" s="223" t="s">
        <v>74</v>
      </c>
      <c r="AU129" s="223" t="s">
        <v>83</v>
      </c>
      <c r="AY129" s="222" t="s">
        <v>156</v>
      </c>
      <c r="BK129" s="224">
        <f>SUM(BK130:BK166)</f>
        <v>0</v>
      </c>
    </row>
    <row r="130" s="2" customFormat="1" ht="24.15" customHeight="1">
      <c r="A130" s="39"/>
      <c r="B130" s="40"/>
      <c r="C130" s="225" t="s">
        <v>83</v>
      </c>
      <c r="D130" s="225" t="s">
        <v>157</v>
      </c>
      <c r="E130" s="226" t="s">
        <v>1241</v>
      </c>
      <c r="F130" s="227" t="s">
        <v>1242</v>
      </c>
      <c r="G130" s="228" t="s">
        <v>1243</v>
      </c>
      <c r="H130" s="229">
        <v>360</v>
      </c>
      <c r="I130" s="230"/>
      <c r="J130" s="230"/>
      <c r="K130" s="231">
        <f>ROUND(P130*H130,2)</f>
        <v>0</v>
      </c>
      <c r="L130" s="227" t="s">
        <v>1</v>
      </c>
      <c r="M130" s="45"/>
      <c r="N130" s="232" t="s">
        <v>1</v>
      </c>
      <c r="O130" s="233" t="s">
        <v>38</v>
      </c>
      <c r="P130" s="234">
        <f>I130+J130</f>
        <v>0</v>
      </c>
      <c r="Q130" s="234">
        <f>ROUND(I130*H130,2)</f>
        <v>0</v>
      </c>
      <c r="R130" s="234">
        <f>ROUND(J130*H130,2)</f>
        <v>0</v>
      </c>
      <c r="S130" s="92"/>
      <c r="T130" s="235">
        <f>S130*H130</f>
        <v>0</v>
      </c>
      <c r="U130" s="235">
        <v>3.0000000000000001E-05</v>
      </c>
      <c r="V130" s="235">
        <f>U130*H130</f>
        <v>0.010800000000000001</v>
      </c>
      <c r="W130" s="235">
        <v>0</v>
      </c>
      <c r="X130" s="236">
        <f>W130*H130</f>
        <v>0</v>
      </c>
      <c r="Y130" s="39"/>
      <c r="Z130" s="39"/>
      <c r="AA130" s="39"/>
      <c r="AB130" s="39"/>
      <c r="AC130" s="39"/>
      <c r="AD130" s="39"/>
      <c r="AE130" s="39"/>
      <c r="AR130" s="237" t="s">
        <v>173</v>
      </c>
      <c r="AT130" s="237" t="s">
        <v>157</v>
      </c>
      <c r="AU130" s="237" t="s">
        <v>85</v>
      </c>
      <c r="AY130" s="18" t="s">
        <v>156</v>
      </c>
      <c r="BE130" s="238">
        <f>IF(O130="základní",K130,0)</f>
        <v>0</v>
      </c>
      <c r="BF130" s="238">
        <f>IF(O130="snížená",K130,0)</f>
        <v>0</v>
      </c>
      <c r="BG130" s="238">
        <f>IF(O130="zákl. přenesená",K130,0)</f>
        <v>0</v>
      </c>
      <c r="BH130" s="238">
        <f>IF(O130="sníž. přenesená",K130,0)</f>
        <v>0</v>
      </c>
      <c r="BI130" s="238">
        <f>IF(O130="nulová",K130,0)</f>
        <v>0</v>
      </c>
      <c r="BJ130" s="18" t="s">
        <v>83</v>
      </c>
      <c r="BK130" s="238">
        <f>ROUND(P130*H130,2)</f>
        <v>0</v>
      </c>
      <c r="BL130" s="18" t="s">
        <v>173</v>
      </c>
      <c r="BM130" s="237" t="s">
        <v>1244</v>
      </c>
    </row>
    <row r="131" s="15" customFormat="1">
      <c r="A131" s="15"/>
      <c r="B131" s="289"/>
      <c r="C131" s="290"/>
      <c r="D131" s="241" t="s">
        <v>163</v>
      </c>
      <c r="E131" s="291" t="s">
        <v>1</v>
      </c>
      <c r="F131" s="292" t="s">
        <v>1245</v>
      </c>
      <c r="G131" s="290"/>
      <c r="H131" s="291" t="s">
        <v>1</v>
      </c>
      <c r="I131" s="293"/>
      <c r="J131" s="293"/>
      <c r="K131" s="290"/>
      <c r="L131" s="290"/>
      <c r="M131" s="294"/>
      <c r="N131" s="295"/>
      <c r="O131" s="296"/>
      <c r="P131" s="296"/>
      <c r="Q131" s="296"/>
      <c r="R131" s="296"/>
      <c r="S131" s="296"/>
      <c r="T131" s="296"/>
      <c r="U131" s="296"/>
      <c r="V131" s="296"/>
      <c r="W131" s="296"/>
      <c r="X131" s="297"/>
      <c r="Y131" s="15"/>
      <c r="Z131" s="15"/>
      <c r="AA131" s="15"/>
      <c r="AB131" s="15"/>
      <c r="AC131" s="15"/>
      <c r="AD131" s="15"/>
      <c r="AE131" s="15"/>
      <c r="AT131" s="298" t="s">
        <v>163</v>
      </c>
      <c r="AU131" s="298" t="s">
        <v>85</v>
      </c>
      <c r="AV131" s="15" t="s">
        <v>83</v>
      </c>
      <c r="AW131" s="15" t="s">
        <v>5</v>
      </c>
      <c r="AX131" s="15" t="s">
        <v>75</v>
      </c>
      <c r="AY131" s="298" t="s">
        <v>156</v>
      </c>
    </row>
    <row r="132" s="12" customFormat="1">
      <c r="A132" s="12"/>
      <c r="B132" s="239"/>
      <c r="C132" s="240"/>
      <c r="D132" s="241" t="s">
        <v>163</v>
      </c>
      <c r="E132" s="242" t="s">
        <v>1</v>
      </c>
      <c r="F132" s="243" t="s">
        <v>1246</v>
      </c>
      <c r="G132" s="240"/>
      <c r="H132" s="244">
        <v>360</v>
      </c>
      <c r="I132" s="245"/>
      <c r="J132" s="245"/>
      <c r="K132" s="240"/>
      <c r="L132" s="240"/>
      <c r="M132" s="246"/>
      <c r="N132" s="247"/>
      <c r="O132" s="248"/>
      <c r="P132" s="248"/>
      <c r="Q132" s="248"/>
      <c r="R132" s="248"/>
      <c r="S132" s="248"/>
      <c r="T132" s="248"/>
      <c r="U132" s="248"/>
      <c r="V132" s="248"/>
      <c r="W132" s="248"/>
      <c r="X132" s="249"/>
      <c r="Y132" s="12"/>
      <c r="Z132" s="12"/>
      <c r="AA132" s="12"/>
      <c r="AB132" s="12"/>
      <c r="AC132" s="12"/>
      <c r="AD132" s="12"/>
      <c r="AE132" s="12"/>
      <c r="AT132" s="250" t="s">
        <v>163</v>
      </c>
      <c r="AU132" s="250" t="s">
        <v>85</v>
      </c>
      <c r="AV132" s="12" t="s">
        <v>85</v>
      </c>
      <c r="AW132" s="12" t="s">
        <v>5</v>
      </c>
      <c r="AX132" s="12" t="s">
        <v>83</v>
      </c>
      <c r="AY132" s="250" t="s">
        <v>156</v>
      </c>
    </row>
    <row r="133" s="2" customFormat="1" ht="37.8" customHeight="1">
      <c r="A133" s="39"/>
      <c r="B133" s="40"/>
      <c r="C133" s="225" t="s">
        <v>85</v>
      </c>
      <c r="D133" s="225" t="s">
        <v>157</v>
      </c>
      <c r="E133" s="226" t="s">
        <v>1247</v>
      </c>
      <c r="F133" s="227" t="s">
        <v>1248</v>
      </c>
      <c r="G133" s="228" t="s">
        <v>1249</v>
      </c>
      <c r="H133" s="229">
        <v>30</v>
      </c>
      <c r="I133" s="230"/>
      <c r="J133" s="230"/>
      <c r="K133" s="231">
        <f>ROUND(P133*H133,2)</f>
        <v>0</v>
      </c>
      <c r="L133" s="227" t="s">
        <v>1</v>
      </c>
      <c r="M133" s="45"/>
      <c r="N133" s="232" t="s">
        <v>1</v>
      </c>
      <c r="O133" s="233" t="s">
        <v>38</v>
      </c>
      <c r="P133" s="234">
        <f>I133+J133</f>
        <v>0</v>
      </c>
      <c r="Q133" s="234">
        <f>ROUND(I133*H133,2)</f>
        <v>0</v>
      </c>
      <c r="R133" s="234">
        <f>ROUND(J133*H133,2)</f>
        <v>0</v>
      </c>
      <c r="S133" s="92"/>
      <c r="T133" s="235">
        <f>S133*H133</f>
        <v>0</v>
      </c>
      <c r="U133" s="235">
        <v>0</v>
      </c>
      <c r="V133" s="235">
        <f>U133*H133</f>
        <v>0</v>
      </c>
      <c r="W133" s="235">
        <v>0</v>
      </c>
      <c r="X133" s="236">
        <f>W133*H133</f>
        <v>0</v>
      </c>
      <c r="Y133" s="39"/>
      <c r="Z133" s="39"/>
      <c r="AA133" s="39"/>
      <c r="AB133" s="39"/>
      <c r="AC133" s="39"/>
      <c r="AD133" s="39"/>
      <c r="AE133" s="39"/>
      <c r="AR133" s="237" t="s">
        <v>173</v>
      </c>
      <c r="AT133" s="237" t="s">
        <v>157</v>
      </c>
      <c r="AU133" s="237" t="s">
        <v>85</v>
      </c>
      <c r="AY133" s="18" t="s">
        <v>156</v>
      </c>
      <c r="BE133" s="238">
        <f>IF(O133="základní",K133,0)</f>
        <v>0</v>
      </c>
      <c r="BF133" s="238">
        <f>IF(O133="snížená",K133,0)</f>
        <v>0</v>
      </c>
      <c r="BG133" s="238">
        <f>IF(O133="zákl. přenesená",K133,0)</f>
        <v>0</v>
      </c>
      <c r="BH133" s="238">
        <f>IF(O133="sníž. přenesená",K133,0)</f>
        <v>0</v>
      </c>
      <c r="BI133" s="238">
        <f>IF(O133="nulová",K133,0)</f>
        <v>0</v>
      </c>
      <c r="BJ133" s="18" t="s">
        <v>83</v>
      </c>
      <c r="BK133" s="238">
        <f>ROUND(P133*H133,2)</f>
        <v>0</v>
      </c>
      <c r="BL133" s="18" t="s">
        <v>173</v>
      </c>
      <c r="BM133" s="237" t="s">
        <v>1250</v>
      </c>
    </row>
    <row r="134" s="12" customFormat="1">
      <c r="A134" s="12"/>
      <c r="B134" s="239"/>
      <c r="C134" s="240"/>
      <c r="D134" s="241" t="s">
        <v>163</v>
      </c>
      <c r="E134" s="242" t="s">
        <v>1</v>
      </c>
      <c r="F134" s="243" t="s">
        <v>361</v>
      </c>
      <c r="G134" s="240"/>
      <c r="H134" s="244">
        <v>30</v>
      </c>
      <c r="I134" s="245"/>
      <c r="J134" s="245"/>
      <c r="K134" s="240"/>
      <c r="L134" s="240"/>
      <c r="M134" s="246"/>
      <c r="N134" s="247"/>
      <c r="O134" s="248"/>
      <c r="P134" s="248"/>
      <c r="Q134" s="248"/>
      <c r="R134" s="248"/>
      <c r="S134" s="248"/>
      <c r="T134" s="248"/>
      <c r="U134" s="248"/>
      <c r="V134" s="248"/>
      <c r="W134" s="248"/>
      <c r="X134" s="249"/>
      <c r="Y134" s="12"/>
      <c r="Z134" s="12"/>
      <c r="AA134" s="12"/>
      <c r="AB134" s="12"/>
      <c r="AC134" s="12"/>
      <c r="AD134" s="12"/>
      <c r="AE134" s="12"/>
      <c r="AT134" s="250" t="s">
        <v>163</v>
      </c>
      <c r="AU134" s="250" t="s">
        <v>85</v>
      </c>
      <c r="AV134" s="12" t="s">
        <v>85</v>
      </c>
      <c r="AW134" s="12" t="s">
        <v>5</v>
      </c>
      <c r="AX134" s="12" t="s">
        <v>83</v>
      </c>
      <c r="AY134" s="250" t="s">
        <v>156</v>
      </c>
    </row>
    <row r="135" s="2" customFormat="1" ht="49.05" customHeight="1">
      <c r="A135" s="39"/>
      <c r="B135" s="40"/>
      <c r="C135" s="225" t="s">
        <v>168</v>
      </c>
      <c r="D135" s="225" t="s">
        <v>157</v>
      </c>
      <c r="E135" s="226" t="s">
        <v>737</v>
      </c>
      <c r="F135" s="227" t="s">
        <v>1251</v>
      </c>
      <c r="G135" s="228" t="s">
        <v>237</v>
      </c>
      <c r="H135" s="229">
        <v>377.23399999999998</v>
      </c>
      <c r="I135" s="230"/>
      <c r="J135" s="230"/>
      <c r="K135" s="231">
        <f>ROUND(P135*H135,2)</f>
        <v>0</v>
      </c>
      <c r="L135" s="227" t="s">
        <v>1</v>
      </c>
      <c r="M135" s="45"/>
      <c r="N135" s="232" t="s">
        <v>1</v>
      </c>
      <c r="O135" s="233" t="s">
        <v>38</v>
      </c>
      <c r="P135" s="234">
        <f>I135+J135</f>
        <v>0</v>
      </c>
      <c r="Q135" s="234">
        <f>ROUND(I135*H135,2)</f>
        <v>0</v>
      </c>
      <c r="R135" s="234">
        <f>ROUND(J135*H135,2)</f>
        <v>0</v>
      </c>
      <c r="S135" s="92"/>
      <c r="T135" s="235">
        <f>S135*H135</f>
        <v>0</v>
      </c>
      <c r="U135" s="235">
        <v>0</v>
      </c>
      <c r="V135" s="235">
        <f>U135*H135</f>
        <v>0</v>
      </c>
      <c r="W135" s="235">
        <v>0</v>
      </c>
      <c r="X135" s="236">
        <f>W135*H135</f>
        <v>0</v>
      </c>
      <c r="Y135" s="39"/>
      <c r="Z135" s="39"/>
      <c r="AA135" s="39"/>
      <c r="AB135" s="39"/>
      <c r="AC135" s="39"/>
      <c r="AD135" s="39"/>
      <c r="AE135" s="39"/>
      <c r="AR135" s="237" t="s">
        <v>173</v>
      </c>
      <c r="AT135" s="237" t="s">
        <v>157</v>
      </c>
      <c r="AU135" s="237" t="s">
        <v>85</v>
      </c>
      <c r="AY135" s="18" t="s">
        <v>156</v>
      </c>
      <c r="BE135" s="238">
        <f>IF(O135="základní",K135,0)</f>
        <v>0</v>
      </c>
      <c r="BF135" s="238">
        <f>IF(O135="snížená",K135,0)</f>
        <v>0</v>
      </c>
      <c r="BG135" s="238">
        <f>IF(O135="zákl. přenesená",K135,0)</f>
        <v>0</v>
      </c>
      <c r="BH135" s="238">
        <f>IF(O135="sníž. přenesená",K135,0)</f>
        <v>0</v>
      </c>
      <c r="BI135" s="238">
        <f>IF(O135="nulová",K135,0)</f>
        <v>0</v>
      </c>
      <c r="BJ135" s="18" t="s">
        <v>83</v>
      </c>
      <c r="BK135" s="238">
        <f>ROUND(P135*H135,2)</f>
        <v>0</v>
      </c>
      <c r="BL135" s="18" t="s">
        <v>173</v>
      </c>
      <c r="BM135" s="237" t="s">
        <v>1252</v>
      </c>
    </row>
    <row r="136" s="15" customFormat="1">
      <c r="A136" s="15"/>
      <c r="B136" s="289"/>
      <c r="C136" s="290"/>
      <c r="D136" s="241" t="s">
        <v>163</v>
      </c>
      <c r="E136" s="291" t="s">
        <v>1</v>
      </c>
      <c r="F136" s="292" t="s">
        <v>1253</v>
      </c>
      <c r="G136" s="290"/>
      <c r="H136" s="291" t="s">
        <v>1</v>
      </c>
      <c r="I136" s="293"/>
      <c r="J136" s="293"/>
      <c r="K136" s="290"/>
      <c r="L136" s="290"/>
      <c r="M136" s="294"/>
      <c r="N136" s="295"/>
      <c r="O136" s="296"/>
      <c r="P136" s="296"/>
      <c r="Q136" s="296"/>
      <c r="R136" s="296"/>
      <c r="S136" s="296"/>
      <c r="T136" s="296"/>
      <c r="U136" s="296"/>
      <c r="V136" s="296"/>
      <c r="W136" s="296"/>
      <c r="X136" s="297"/>
      <c r="Y136" s="15"/>
      <c r="Z136" s="15"/>
      <c r="AA136" s="15"/>
      <c r="AB136" s="15"/>
      <c r="AC136" s="15"/>
      <c r="AD136" s="15"/>
      <c r="AE136" s="15"/>
      <c r="AT136" s="298" t="s">
        <v>163</v>
      </c>
      <c r="AU136" s="298" t="s">
        <v>85</v>
      </c>
      <c r="AV136" s="15" t="s">
        <v>83</v>
      </c>
      <c r="AW136" s="15" t="s">
        <v>5</v>
      </c>
      <c r="AX136" s="15" t="s">
        <v>75</v>
      </c>
      <c r="AY136" s="298" t="s">
        <v>156</v>
      </c>
    </row>
    <row r="137" s="15" customFormat="1">
      <c r="A137" s="15"/>
      <c r="B137" s="289"/>
      <c r="C137" s="290"/>
      <c r="D137" s="241" t="s">
        <v>163</v>
      </c>
      <c r="E137" s="291" t="s">
        <v>1</v>
      </c>
      <c r="F137" s="292" t="s">
        <v>1254</v>
      </c>
      <c r="G137" s="290"/>
      <c r="H137" s="291" t="s">
        <v>1</v>
      </c>
      <c r="I137" s="293"/>
      <c r="J137" s="293"/>
      <c r="K137" s="290"/>
      <c r="L137" s="290"/>
      <c r="M137" s="294"/>
      <c r="N137" s="295"/>
      <c r="O137" s="296"/>
      <c r="P137" s="296"/>
      <c r="Q137" s="296"/>
      <c r="R137" s="296"/>
      <c r="S137" s="296"/>
      <c r="T137" s="296"/>
      <c r="U137" s="296"/>
      <c r="V137" s="296"/>
      <c r="W137" s="296"/>
      <c r="X137" s="297"/>
      <c r="Y137" s="15"/>
      <c r="Z137" s="15"/>
      <c r="AA137" s="15"/>
      <c r="AB137" s="15"/>
      <c r="AC137" s="15"/>
      <c r="AD137" s="15"/>
      <c r="AE137" s="15"/>
      <c r="AT137" s="298" t="s">
        <v>163</v>
      </c>
      <c r="AU137" s="298" t="s">
        <v>85</v>
      </c>
      <c r="AV137" s="15" t="s">
        <v>83</v>
      </c>
      <c r="AW137" s="15" t="s">
        <v>5</v>
      </c>
      <c r="AX137" s="15" t="s">
        <v>75</v>
      </c>
      <c r="AY137" s="298" t="s">
        <v>156</v>
      </c>
    </row>
    <row r="138" s="12" customFormat="1">
      <c r="A138" s="12"/>
      <c r="B138" s="239"/>
      <c r="C138" s="240"/>
      <c r="D138" s="241" t="s">
        <v>163</v>
      </c>
      <c r="E138" s="242" t="s">
        <v>1</v>
      </c>
      <c r="F138" s="243" t="s">
        <v>1255</v>
      </c>
      <c r="G138" s="240"/>
      <c r="H138" s="244">
        <v>377.23399999999998</v>
      </c>
      <c r="I138" s="245"/>
      <c r="J138" s="245"/>
      <c r="K138" s="240"/>
      <c r="L138" s="240"/>
      <c r="M138" s="246"/>
      <c r="N138" s="247"/>
      <c r="O138" s="248"/>
      <c r="P138" s="248"/>
      <c r="Q138" s="248"/>
      <c r="R138" s="248"/>
      <c r="S138" s="248"/>
      <c r="T138" s="248"/>
      <c r="U138" s="248"/>
      <c r="V138" s="248"/>
      <c r="W138" s="248"/>
      <c r="X138" s="249"/>
      <c r="Y138" s="12"/>
      <c r="Z138" s="12"/>
      <c r="AA138" s="12"/>
      <c r="AB138" s="12"/>
      <c r="AC138" s="12"/>
      <c r="AD138" s="12"/>
      <c r="AE138" s="12"/>
      <c r="AT138" s="250" t="s">
        <v>163</v>
      </c>
      <c r="AU138" s="250" t="s">
        <v>85</v>
      </c>
      <c r="AV138" s="12" t="s">
        <v>85</v>
      </c>
      <c r="AW138" s="12" t="s">
        <v>5</v>
      </c>
      <c r="AX138" s="12" t="s">
        <v>83</v>
      </c>
      <c r="AY138" s="250" t="s">
        <v>156</v>
      </c>
    </row>
    <row r="139" s="2" customFormat="1" ht="49.05" customHeight="1">
      <c r="A139" s="39"/>
      <c r="B139" s="40"/>
      <c r="C139" s="225" t="s">
        <v>173</v>
      </c>
      <c r="D139" s="225" t="s">
        <v>157</v>
      </c>
      <c r="E139" s="226" t="s">
        <v>1256</v>
      </c>
      <c r="F139" s="227" t="s">
        <v>1257</v>
      </c>
      <c r="G139" s="228" t="s">
        <v>237</v>
      </c>
      <c r="H139" s="229">
        <v>89.813000000000002</v>
      </c>
      <c r="I139" s="230"/>
      <c r="J139" s="230"/>
      <c r="K139" s="231">
        <f>ROUND(P139*H139,2)</f>
        <v>0</v>
      </c>
      <c r="L139" s="227" t="s">
        <v>1</v>
      </c>
      <c r="M139" s="45"/>
      <c r="N139" s="232" t="s">
        <v>1</v>
      </c>
      <c r="O139" s="233" t="s">
        <v>38</v>
      </c>
      <c r="P139" s="234">
        <f>I139+J139</f>
        <v>0</v>
      </c>
      <c r="Q139" s="234">
        <f>ROUND(I139*H139,2)</f>
        <v>0</v>
      </c>
      <c r="R139" s="234">
        <f>ROUND(J139*H139,2)</f>
        <v>0</v>
      </c>
      <c r="S139" s="92"/>
      <c r="T139" s="235">
        <f>S139*H139</f>
        <v>0</v>
      </c>
      <c r="U139" s="235">
        <v>0</v>
      </c>
      <c r="V139" s="235">
        <f>U139*H139</f>
        <v>0</v>
      </c>
      <c r="W139" s="235">
        <v>0</v>
      </c>
      <c r="X139" s="236">
        <f>W139*H139</f>
        <v>0</v>
      </c>
      <c r="Y139" s="39"/>
      <c r="Z139" s="39"/>
      <c r="AA139" s="39"/>
      <c r="AB139" s="39"/>
      <c r="AC139" s="39"/>
      <c r="AD139" s="39"/>
      <c r="AE139" s="39"/>
      <c r="AR139" s="237" t="s">
        <v>173</v>
      </c>
      <c r="AT139" s="237" t="s">
        <v>157</v>
      </c>
      <c r="AU139" s="237" t="s">
        <v>85</v>
      </c>
      <c r="AY139" s="18" t="s">
        <v>156</v>
      </c>
      <c r="BE139" s="238">
        <f>IF(O139="základní",K139,0)</f>
        <v>0</v>
      </c>
      <c r="BF139" s="238">
        <f>IF(O139="snížená",K139,0)</f>
        <v>0</v>
      </c>
      <c r="BG139" s="238">
        <f>IF(O139="zákl. přenesená",K139,0)</f>
        <v>0</v>
      </c>
      <c r="BH139" s="238">
        <f>IF(O139="sníž. přenesená",K139,0)</f>
        <v>0</v>
      </c>
      <c r="BI139" s="238">
        <f>IF(O139="nulová",K139,0)</f>
        <v>0</v>
      </c>
      <c r="BJ139" s="18" t="s">
        <v>83</v>
      </c>
      <c r="BK139" s="238">
        <f>ROUND(P139*H139,2)</f>
        <v>0</v>
      </c>
      <c r="BL139" s="18" t="s">
        <v>173</v>
      </c>
      <c r="BM139" s="237" t="s">
        <v>1258</v>
      </c>
    </row>
    <row r="140" s="15" customFormat="1">
      <c r="A140" s="15"/>
      <c r="B140" s="289"/>
      <c r="C140" s="290"/>
      <c r="D140" s="241" t="s">
        <v>163</v>
      </c>
      <c r="E140" s="291" t="s">
        <v>1</v>
      </c>
      <c r="F140" s="292" t="s">
        <v>1259</v>
      </c>
      <c r="G140" s="290"/>
      <c r="H140" s="291" t="s">
        <v>1</v>
      </c>
      <c r="I140" s="293"/>
      <c r="J140" s="293"/>
      <c r="K140" s="290"/>
      <c r="L140" s="290"/>
      <c r="M140" s="294"/>
      <c r="N140" s="295"/>
      <c r="O140" s="296"/>
      <c r="P140" s="296"/>
      <c r="Q140" s="296"/>
      <c r="R140" s="296"/>
      <c r="S140" s="296"/>
      <c r="T140" s="296"/>
      <c r="U140" s="296"/>
      <c r="V140" s="296"/>
      <c r="W140" s="296"/>
      <c r="X140" s="297"/>
      <c r="Y140" s="15"/>
      <c r="Z140" s="15"/>
      <c r="AA140" s="15"/>
      <c r="AB140" s="15"/>
      <c r="AC140" s="15"/>
      <c r="AD140" s="15"/>
      <c r="AE140" s="15"/>
      <c r="AT140" s="298" t="s">
        <v>163</v>
      </c>
      <c r="AU140" s="298" t="s">
        <v>85</v>
      </c>
      <c r="AV140" s="15" t="s">
        <v>83</v>
      </c>
      <c r="AW140" s="15" t="s">
        <v>5</v>
      </c>
      <c r="AX140" s="15" t="s">
        <v>75</v>
      </c>
      <c r="AY140" s="298" t="s">
        <v>156</v>
      </c>
    </row>
    <row r="141" s="12" customFormat="1">
      <c r="A141" s="12"/>
      <c r="B141" s="239"/>
      <c r="C141" s="240"/>
      <c r="D141" s="241" t="s">
        <v>163</v>
      </c>
      <c r="E141" s="242" t="s">
        <v>1</v>
      </c>
      <c r="F141" s="243" t="s">
        <v>1260</v>
      </c>
      <c r="G141" s="240"/>
      <c r="H141" s="244">
        <v>38.853999999999999</v>
      </c>
      <c r="I141" s="245"/>
      <c r="J141" s="245"/>
      <c r="K141" s="240"/>
      <c r="L141" s="240"/>
      <c r="M141" s="246"/>
      <c r="N141" s="247"/>
      <c r="O141" s="248"/>
      <c r="P141" s="248"/>
      <c r="Q141" s="248"/>
      <c r="R141" s="248"/>
      <c r="S141" s="248"/>
      <c r="T141" s="248"/>
      <c r="U141" s="248"/>
      <c r="V141" s="248"/>
      <c r="W141" s="248"/>
      <c r="X141" s="249"/>
      <c r="Y141" s="12"/>
      <c r="Z141" s="12"/>
      <c r="AA141" s="12"/>
      <c r="AB141" s="12"/>
      <c r="AC141" s="12"/>
      <c r="AD141" s="12"/>
      <c r="AE141" s="12"/>
      <c r="AT141" s="250" t="s">
        <v>163</v>
      </c>
      <c r="AU141" s="250" t="s">
        <v>85</v>
      </c>
      <c r="AV141" s="12" t="s">
        <v>85</v>
      </c>
      <c r="AW141" s="12" t="s">
        <v>5</v>
      </c>
      <c r="AX141" s="12" t="s">
        <v>75</v>
      </c>
      <c r="AY141" s="250" t="s">
        <v>156</v>
      </c>
    </row>
    <row r="142" s="15" customFormat="1">
      <c r="A142" s="15"/>
      <c r="B142" s="289"/>
      <c r="C142" s="290"/>
      <c r="D142" s="241" t="s">
        <v>163</v>
      </c>
      <c r="E142" s="291" t="s">
        <v>1</v>
      </c>
      <c r="F142" s="292" t="s">
        <v>1261</v>
      </c>
      <c r="G142" s="290"/>
      <c r="H142" s="291" t="s">
        <v>1</v>
      </c>
      <c r="I142" s="293"/>
      <c r="J142" s="293"/>
      <c r="K142" s="290"/>
      <c r="L142" s="290"/>
      <c r="M142" s="294"/>
      <c r="N142" s="295"/>
      <c r="O142" s="296"/>
      <c r="P142" s="296"/>
      <c r="Q142" s="296"/>
      <c r="R142" s="296"/>
      <c r="S142" s="296"/>
      <c r="T142" s="296"/>
      <c r="U142" s="296"/>
      <c r="V142" s="296"/>
      <c r="W142" s="296"/>
      <c r="X142" s="297"/>
      <c r="Y142" s="15"/>
      <c r="Z142" s="15"/>
      <c r="AA142" s="15"/>
      <c r="AB142" s="15"/>
      <c r="AC142" s="15"/>
      <c r="AD142" s="15"/>
      <c r="AE142" s="15"/>
      <c r="AT142" s="298" t="s">
        <v>163</v>
      </c>
      <c r="AU142" s="298" t="s">
        <v>85</v>
      </c>
      <c r="AV142" s="15" t="s">
        <v>83</v>
      </c>
      <c r="AW142" s="15" t="s">
        <v>5</v>
      </c>
      <c r="AX142" s="15" t="s">
        <v>75</v>
      </c>
      <c r="AY142" s="298" t="s">
        <v>156</v>
      </c>
    </row>
    <row r="143" s="12" customFormat="1">
      <c r="A143" s="12"/>
      <c r="B143" s="239"/>
      <c r="C143" s="240"/>
      <c r="D143" s="241" t="s">
        <v>163</v>
      </c>
      <c r="E143" s="242" t="s">
        <v>1</v>
      </c>
      <c r="F143" s="243" t="s">
        <v>1262</v>
      </c>
      <c r="G143" s="240"/>
      <c r="H143" s="244">
        <v>48.871000000000002</v>
      </c>
      <c r="I143" s="245"/>
      <c r="J143" s="245"/>
      <c r="K143" s="240"/>
      <c r="L143" s="240"/>
      <c r="M143" s="246"/>
      <c r="N143" s="247"/>
      <c r="O143" s="248"/>
      <c r="P143" s="248"/>
      <c r="Q143" s="248"/>
      <c r="R143" s="248"/>
      <c r="S143" s="248"/>
      <c r="T143" s="248"/>
      <c r="U143" s="248"/>
      <c r="V143" s="248"/>
      <c r="W143" s="248"/>
      <c r="X143" s="249"/>
      <c r="Y143" s="12"/>
      <c r="Z143" s="12"/>
      <c r="AA143" s="12"/>
      <c r="AB143" s="12"/>
      <c r="AC143" s="12"/>
      <c r="AD143" s="12"/>
      <c r="AE143" s="12"/>
      <c r="AT143" s="250" t="s">
        <v>163</v>
      </c>
      <c r="AU143" s="250" t="s">
        <v>85</v>
      </c>
      <c r="AV143" s="12" t="s">
        <v>85</v>
      </c>
      <c r="AW143" s="12" t="s">
        <v>5</v>
      </c>
      <c r="AX143" s="12" t="s">
        <v>75</v>
      </c>
      <c r="AY143" s="250" t="s">
        <v>156</v>
      </c>
    </row>
    <row r="144" s="15" customFormat="1">
      <c r="A144" s="15"/>
      <c r="B144" s="289"/>
      <c r="C144" s="290"/>
      <c r="D144" s="241" t="s">
        <v>163</v>
      </c>
      <c r="E144" s="291" t="s">
        <v>1</v>
      </c>
      <c r="F144" s="292" t="s">
        <v>1263</v>
      </c>
      <c r="G144" s="290"/>
      <c r="H144" s="291" t="s">
        <v>1</v>
      </c>
      <c r="I144" s="293"/>
      <c r="J144" s="293"/>
      <c r="K144" s="290"/>
      <c r="L144" s="290"/>
      <c r="M144" s="294"/>
      <c r="N144" s="295"/>
      <c r="O144" s="296"/>
      <c r="P144" s="296"/>
      <c r="Q144" s="296"/>
      <c r="R144" s="296"/>
      <c r="S144" s="296"/>
      <c r="T144" s="296"/>
      <c r="U144" s="296"/>
      <c r="V144" s="296"/>
      <c r="W144" s="296"/>
      <c r="X144" s="297"/>
      <c r="Y144" s="15"/>
      <c r="Z144" s="15"/>
      <c r="AA144" s="15"/>
      <c r="AB144" s="15"/>
      <c r="AC144" s="15"/>
      <c r="AD144" s="15"/>
      <c r="AE144" s="15"/>
      <c r="AT144" s="298" t="s">
        <v>163</v>
      </c>
      <c r="AU144" s="298" t="s">
        <v>85</v>
      </c>
      <c r="AV144" s="15" t="s">
        <v>83</v>
      </c>
      <c r="AW144" s="15" t="s">
        <v>5</v>
      </c>
      <c r="AX144" s="15" t="s">
        <v>75</v>
      </c>
      <c r="AY144" s="298" t="s">
        <v>156</v>
      </c>
    </row>
    <row r="145" s="12" customFormat="1">
      <c r="A145" s="12"/>
      <c r="B145" s="239"/>
      <c r="C145" s="240"/>
      <c r="D145" s="241" t="s">
        <v>163</v>
      </c>
      <c r="E145" s="242" t="s">
        <v>1</v>
      </c>
      <c r="F145" s="243" t="s">
        <v>1264</v>
      </c>
      <c r="G145" s="240"/>
      <c r="H145" s="244">
        <v>2.0880000000000001</v>
      </c>
      <c r="I145" s="245"/>
      <c r="J145" s="245"/>
      <c r="K145" s="240"/>
      <c r="L145" s="240"/>
      <c r="M145" s="246"/>
      <c r="N145" s="247"/>
      <c r="O145" s="248"/>
      <c r="P145" s="248"/>
      <c r="Q145" s="248"/>
      <c r="R145" s="248"/>
      <c r="S145" s="248"/>
      <c r="T145" s="248"/>
      <c r="U145" s="248"/>
      <c r="V145" s="248"/>
      <c r="W145" s="248"/>
      <c r="X145" s="249"/>
      <c r="Y145" s="12"/>
      <c r="Z145" s="12"/>
      <c r="AA145" s="12"/>
      <c r="AB145" s="12"/>
      <c r="AC145" s="12"/>
      <c r="AD145" s="12"/>
      <c r="AE145" s="12"/>
      <c r="AT145" s="250" t="s">
        <v>163</v>
      </c>
      <c r="AU145" s="250" t="s">
        <v>85</v>
      </c>
      <c r="AV145" s="12" t="s">
        <v>85</v>
      </c>
      <c r="AW145" s="12" t="s">
        <v>5</v>
      </c>
      <c r="AX145" s="12" t="s">
        <v>75</v>
      </c>
      <c r="AY145" s="250" t="s">
        <v>156</v>
      </c>
    </row>
    <row r="146" s="14" customFormat="1">
      <c r="A146" s="14"/>
      <c r="B146" s="278"/>
      <c r="C146" s="279"/>
      <c r="D146" s="241" t="s">
        <v>163</v>
      </c>
      <c r="E146" s="280" t="s">
        <v>1</v>
      </c>
      <c r="F146" s="281" t="s">
        <v>741</v>
      </c>
      <c r="G146" s="279"/>
      <c r="H146" s="282">
        <v>89.812999999999988</v>
      </c>
      <c r="I146" s="283"/>
      <c r="J146" s="283"/>
      <c r="K146" s="279"/>
      <c r="L146" s="279"/>
      <c r="M146" s="284"/>
      <c r="N146" s="285"/>
      <c r="O146" s="286"/>
      <c r="P146" s="286"/>
      <c r="Q146" s="286"/>
      <c r="R146" s="286"/>
      <c r="S146" s="286"/>
      <c r="T146" s="286"/>
      <c r="U146" s="286"/>
      <c r="V146" s="286"/>
      <c r="W146" s="286"/>
      <c r="X146" s="287"/>
      <c r="Y146" s="14"/>
      <c r="Z146" s="14"/>
      <c r="AA146" s="14"/>
      <c r="AB146" s="14"/>
      <c r="AC146" s="14"/>
      <c r="AD146" s="14"/>
      <c r="AE146" s="14"/>
      <c r="AT146" s="288" t="s">
        <v>163</v>
      </c>
      <c r="AU146" s="288" t="s">
        <v>85</v>
      </c>
      <c r="AV146" s="14" t="s">
        <v>173</v>
      </c>
      <c r="AW146" s="14" t="s">
        <v>5</v>
      </c>
      <c r="AX146" s="14" t="s">
        <v>83</v>
      </c>
      <c r="AY146" s="288" t="s">
        <v>156</v>
      </c>
    </row>
    <row r="147" s="2" customFormat="1" ht="37.8" customHeight="1">
      <c r="A147" s="39"/>
      <c r="B147" s="40"/>
      <c r="C147" s="225" t="s">
        <v>155</v>
      </c>
      <c r="D147" s="225" t="s">
        <v>157</v>
      </c>
      <c r="E147" s="226" t="s">
        <v>1265</v>
      </c>
      <c r="F147" s="227" t="s">
        <v>1266</v>
      </c>
      <c r="G147" s="228" t="s">
        <v>197</v>
      </c>
      <c r="H147" s="229">
        <v>148.5</v>
      </c>
      <c r="I147" s="230"/>
      <c r="J147" s="230"/>
      <c r="K147" s="231">
        <f>ROUND(P147*H147,2)</f>
        <v>0</v>
      </c>
      <c r="L147" s="227" t="s">
        <v>1</v>
      </c>
      <c r="M147" s="45"/>
      <c r="N147" s="232" t="s">
        <v>1</v>
      </c>
      <c r="O147" s="233" t="s">
        <v>38</v>
      </c>
      <c r="P147" s="234">
        <f>I147+J147</f>
        <v>0</v>
      </c>
      <c r="Q147" s="234">
        <f>ROUND(I147*H147,2)</f>
        <v>0</v>
      </c>
      <c r="R147" s="234">
        <f>ROUND(J147*H147,2)</f>
        <v>0</v>
      </c>
      <c r="S147" s="92"/>
      <c r="T147" s="235">
        <f>S147*H147</f>
        <v>0</v>
      </c>
      <c r="U147" s="235">
        <v>0.00058</v>
      </c>
      <c r="V147" s="235">
        <f>U147*H147</f>
        <v>0.086129999999999998</v>
      </c>
      <c r="W147" s="235">
        <v>0</v>
      </c>
      <c r="X147" s="236">
        <f>W147*H147</f>
        <v>0</v>
      </c>
      <c r="Y147" s="39"/>
      <c r="Z147" s="39"/>
      <c r="AA147" s="39"/>
      <c r="AB147" s="39"/>
      <c r="AC147" s="39"/>
      <c r="AD147" s="39"/>
      <c r="AE147" s="39"/>
      <c r="AR147" s="237" t="s">
        <v>173</v>
      </c>
      <c r="AT147" s="237" t="s">
        <v>157</v>
      </c>
      <c r="AU147" s="237" t="s">
        <v>85</v>
      </c>
      <c r="AY147" s="18" t="s">
        <v>156</v>
      </c>
      <c r="BE147" s="238">
        <f>IF(O147="základní",K147,0)</f>
        <v>0</v>
      </c>
      <c r="BF147" s="238">
        <f>IF(O147="snížená",K147,0)</f>
        <v>0</v>
      </c>
      <c r="BG147" s="238">
        <f>IF(O147="zákl. přenesená",K147,0)</f>
        <v>0</v>
      </c>
      <c r="BH147" s="238">
        <f>IF(O147="sníž. přenesená",K147,0)</f>
        <v>0</v>
      </c>
      <c r="BI147" s="238">
        <f>IF(O147="nulová",K147,0)</f>
        <v>0</v>
      </c>
      <c r="BJ147" s="18" t="s">
        <v>83</v>
      </c>
      <c r="BK147" s="238">
        <f>ROUND(P147*H147,2)</f>
        <v>0</v>
      </c>
      <c r="BL147" s="18" t="s">
        <v>173</v>
      </c>
      <c r="BM147" s="237" t="s">
        <v>1267</v>
      </c>
    </row>
    <row r="148" s="15" customFormat="1">
      <c r="A148" s="15"/>
      <c r="B148" s="289"/>
      <c r="C148" s="290"/>
      <c r="D148" s="241" t="s">
        <v>163</v>
      </c>
      <c r="E148" s="291" t="s">
        <v>1</v>
      </c>
      <c r="F148" s="292" t="s">
        <v>1268</v>
      </c>
      <c r="G148" s="290"/>
      <c r="H148" s="291" t="s">
        <v>1</v>
      </c>
      <c r="I148" s="293"/>
      <c r="J148" s="293"/>
      <c r="K148" s="290"/>
      <c r="L148" s="290"/>
      <c r="M148" s="294"/>
      <c r="N148" s="295"/>
      <c r="O148" s="296"/>
      <c r="P148" s="296"/>
      <c r="Q148" s="296"/>
      <c r="R148" s="296"/>
      <c r="S148" s="296"/>
      <c r="T148" s="296"/>
      <c r="U148" s="296"/>
      <c r="V148" s="296"/>
      <c r="W148" s="296"/>
      <c r="X148" s="297"/>
      <c r="Y148" s="15"/>
      <c r="Z148" s="15"/>
      <c r="AA148" s="15"/>
      <c r="AB148" s="15"/>
      <c r="AC148" s="15"/>
      <c r="AD148" s="15"/>
      <c r="AE148" s="15"/>
      <c r="AT148" s="298" t="s">
        <v>163</v>
      </c>
      <c r="AU148" s="298" t="s">
        <v>85</v>
      </c>
      <c r="AV148" s="15" t="s">
        <v>83</v>
      </c>
      <c r="AW148" s="15" t="s">
        <v>5</v>
      </c>
      <c r="AX148" s="15" t="s">
        <v>75</v>
      </c>
      <c r="AY148" s="298" t="s">
        <v>156</v>
      </c>
    </row>
    <row r="149" s="12" customFormat="1">
      <c r="A149" s="12"/>
      <c r="B149" s="239"/>
      <c r="C149" s="240"/>
      <c r="D149" s="241" t="s">
        <v>163</v>
      </c>
      <c r="E149" s="242" t="s">
        <v>1</v>
      </c>
      <c r="F149" s="243" t="s">
        <v>1269</v>
      </c>
      <c r="G149" s="240"/>
      <c r="H149" s="244">
        <v>148.5</v>
      </c>
      <c r="I149" s="245"/>
      <c r="J149" s="245"/>
      <c r="K149" s="240"/>
      <c r="L149" s="240"/>
      <c r="M149" s="246"/>
      <c r="N149" s="247"/>
      <c r="O149" s="248"/>
      <c r="P149" s="248"/>
      <c r="Q149" s="248"/>
      <c r="R149" s="248"/>
      <c r="S149" s="248"/>
      <c r="T149" s="248"/>
      <c r="U149" s="248"/>
      <c r="V149" s="248"/>
      <c r="W149" s="248"/>
      <c r="X149" s="249"/>
      <c r="Y149" s="12"/>
      <c r="Z149" s="12"/>
      <c r="AA149" s="12"/>
      <c r="AB149" s="12"/>
      <c r="AC149" s="12"/>
      <c r="AD149" s="12"/>
      <c r="AE149" s="12"/>
      <c r="AT149" s="250" t="s">
        <v>163</v>
      </c>
      <c r="AU149" s="250" t="s">
        <v>85</v>
      </c>
      <c r="AV149" s="12" t="s">
        <v>85</v>
      </c>
      <c r="AW149" s="12" t="s">
        <v>5</v>
      </c>
      <c r="AX149" s="12" t="s">
        <v>83</v>
      </c>
      <c r="AY149" s="250" t="s">
        <v>156</v>
      </c>
    </row>
    <row r="150" s="2" customFormat="1" ht="37.8" customHeight="1">
      <c r="A150" s="39"/>
      <c r="B150" s="40"/>
      <c r="C150" s="225" t="s">
        <v>630</v>
      </c>
      <c r="D150" s="225" t="s">
        <v>157</v>
      </c>
      <c r="E150" s="226" t="s">
        <v>1270</v>
      </c>
      <c r="F150" s="227" t="s">
        <v>1271</v>
      </c>
      <c r="G150" s="228" t="s">
        <v>197</v>
      </c>
      <c r="H150" s="229">
        <v>148.5</v>
      </c>
      <c r="I150" s="230"/>
      <c r="J150" s="230"/>
      <c r="K150" s="231">
        <f>ROUND(P150*H150,2)</f>
        <v>0</v>
      </c>
      <c r="L150" s="227" t="s">
        <v>1</v>
      </c>
      <c r="M150" s="45"/>
      <c r="N150" s="232" t="s">
        <v>1</v>
      </c>
      <c r="O150" s="233" t="s">
        <v>38</v>
      </c>
      <c r="P150" s="234">
        <f>I150+J150</f>
        <v>0</v>
      </c>
      <c r="Q150" s="234">
        <f>ROUND(I150*H150,2)</f>
        <v>0</v>
      </c>
      <c r="R150" s="234">
        <f>ROUND(J150*H150,2)</f>
        <v>0</v>
      </c>
      <c r="S150" s="92"/>
      <c r="T150" s="235">
        <f>S150*H150</f>
        <v>0</v>
      </c>
      <c r="U150" s="235">
        <v>0</v>
      </c>
      <c r="V150" s="235">
        <f>U150*H150</f>
        <v>0</v>
      </c>
      <c r="W150" s="235">
        <v>0</v>
      </c>
      <c r="X150" s="236">
        <f>W150*H150</f>
        <v>0</v>
      </c>
      <c r="Y150" s="39"/>
      <c r="Z150" s="39"/>
      <c r="AA150" s="39"/>
      <c r="AB150" s="39"/>
      <c r="AC150" s="39"/>
      <c r="AD150" s="39"/>
      <c r="AE150" s="39"/>
      <c r="AR150" s="237" t="s">
        <v>173</v>
      </c>
      <c r="AT150" s="237" t="s">
        <v>157</v>
      </c>
      <c r="AU150" s="237" t="s">
        <v>85</v>
      </c>
      <c r="AY150" s="18" t="s">
        <v>156</v>
      </c>
      <c r="BE150" s="238">
        <f>IF(O150="základní",K150,0)</f>
        <v>0</v>
      </c>
      <c r="BF150" s="238">
        <f>IF(O150="snížená",K150,0)</f>
        <v>0</v>
      </c>
      <c r="BG150" s="238">
        <f>IF(O150="zákl. přenesená",K150,0)</f>
        <v>0</v>
      </c>
      <c r="BH150" s="238">
        <f>IF(O150="sníž. přenesená",K150,0)</f>
        <v>0</v>
      </c>
      <c r="BI150" s="238">
        <f>IF(O150="nulová",K150,0)</f>
        <v>0</v>
      </c>
      <c r="BJ150" s="18" t="s">
        <v>83</v>
      </c>
      <c r="BK150" s="238">
        <f>ROUND(P150*H150,2)</f>
        <v>0</v>
      </c>
      <c r="BL150" s="18" t="s">
        <v>173</v>
      </c>
      <c r="BM150" s="237" t="s">
        <v>1272</v>
      </c>
    </row>
    <row r="151" s="12" customFormat="1">
      <c r="A151" s="12"/>
      <c r="B151" s="239"/>
      <c r="C151" s="240"/>
      <c r="D151" s="241" t="s">
        <v>163</v>
      </c>
      <c r="E151" s="242" t="s">
        <v>1</v>
      </c>
      <c r="F151" s="243" t="s">
        <v>1273</v>
      </c>
      <c r="G151" s="240"/>
      <c r="H151" s="244">
        <v>148.5</v>
      </c>
      <c r="I151" s="245"/>
      <c r="J151" s="245"/>
      <c r="K151" s="240"/>
      <c r="L151" s="240"/>
      <c r="M151" s="246"/>
      <c r="N151" s="247"/>
      <c r="O151" s="248"/>
      <c r="P151" s="248"/>
      <c r="Q151" s="248"/>
      <c r="R151" s="248"/>
      <c r="S151" s="248"/>
      <c r="T151" s="248"/>
      <c r="U151" s="248"/>
      <c r="V151" s="248"/>
      <c r="W151" s="248"/>
      <c r="X151" s="249"/>
      <c r="Y151" s="12"/>
      <c r="Z151" s="12"/>
      <c r="AA151" s="12"/>
      <c r="AB151" s="12"/>
      <c r="AC151" s="12"/>
      <c r="AD151" s="12"/>
      <c r="AE151" s="12"/>
      <c r="AT151" s="250" t="s">
        <v>163</v>
      </c>
      <c r="AU151" s="250" t="s">
        <v>85</v>
      </c>
      <c r="AV151" s="12" t="s">
        <v>85</v>
      </c>
      <c r="AW151" s="12" t="s">
        <v>5</v>
      </c>
      <c r="AX151" s="12" t="s">
        <v>83</v>
      </c>
      <c r="AY151" s="250" t="s">
        <v>156</v>
      </c>
    </row>
    <row r="152" s="2" customFormat="1" ht="62.7" customHeight="1">
      <c r="A152" s="39"/>
      <c r="B152" s="40"/>
      <c r="C152" s="225" t="s">
        <v>260</v>
      </c>
      <c r="D152" s="225" t="s">
        <v>157</v>
      </c>
      <c r="E152" s="226" t="s">
        <v>261</v>
      </c>
      <c r="F152" s="227" t="s">
        <v>1274</v>
      </c>
      <c r="G152" s="228" t="s">
        <v>237</v>
      </c>
      <c r="H152" s="229">
        <v>467.04700000000003</v>
      </c>
      <c r="I152" s="230"/>
      <c r="J152" s="230"/>
      <c r="K152" s="231">
        <f>ROUND(P152*H152,2)</f>
        <v>0</v>
      </c>
      <c r="L152" s="227" t="s">
        <v>1</v>
      </c>
      <c r="M152" s="45"/>
      <c r="N152" s="232" t="s">
        <v>1</v>
      </c>
      <c r="O152" s="233" t="s">
        <v>38</v>
      </c>
      <c r="P152" s="234">
        <f>I152+J152</f>
        <v>0</v>
      </c>
      <c r="Q152" s="234">
        <f>ROUND(I152*H152,2)</f>
        <v>0</v>
      </c>
      <c r="R152" s="234">
        <f>ROUND(J152*H152,2)</f>
        <v>0</v>
      </c>
      <c r="S152" s="92"/>
      <c r="T152" s="235">
        <f>S152*H152</f>
        <v>0</v>
      </c>
      <c r="U152" s="235">
        <v>0</v>
      </c>
      <c r="V152" s="235">
        <f>U152*H152</f>
        <v>0</v>
      </c>
      <c r="W152" s="235">
        <v>0</v>
      </c>
      <c r="X152" s="236">
        <f>W152*H152</f>
        <v>0</v>
      </c>
      <c r="Y152" s="39"/>
      <c r="Z152" s="39"/>
      <c r="AA152" s="39"/>
      <c r="AB152" s="39"/>
      <c r="AC152" s="39"/>
      <c r="AD152" s="39"/>
      <c r="AE152" s="39"/>
      <c r="AR152" s="237" t="s">
        <v>173</v>
      </c>
      <c r="AT152" s="237" t="s">
        <v>157</v>
      </c>
      <c r="AU152" s="237" t="s">
        <v>85</v>
      </c>
      <c r="AY152" s="18" t="s">
        <v>156</v>
      </c>
      <c r="BE152" s="238">
        <f>IF(O152="základní",K152,0)</f>
        <v>0</v>
      </c>
      <c r="BF152" s="238">
        <f>IF(O152="snížená",K152,0)</f>
        <v>0</v>
      </c>
      <c r="BG152" s="238">
        <f>IF(O152="zákl. přenesená",K152,0)</f>
        <v>0</v>
      </c>
      <c r="BH152" s="238">
        <f>IF(O152="sníž. přenesená",K152,0)</f>
        <v>0</v>
      </c>
      <c r="BI152" s="238">
        <f>IF(O152="nulová",K152,0)</f>
        <v>0</v>
      </c>
      <c r="BJ152" s="18" t="s">
        <v>83</v>
      </c>
      <c r="BK152" s="238">
        <f>ROUND(P152*H152,2)</f>
        <v>0</v>
      </c>
      <c r="BL152" s="18" t="s">
        <v>173</v>
      </c>
      <c r="BM152" s="237" t="s">
        <v>1275</v>
      </c>
    </row>
    <row r="153" s="15" customFormat="1">
      <c r="A153" s="15"/>
      <c r="B153" s="289"/>
      <c r="C153" s="290"/>
      <c r="D153" s="241" t="s">
        <v>163</v>
      </c>
      <c r="E153" s="291" t="s">
        <v>1</v>
      </c>
      <c r="F153" s="292" t="s">
        <v>1276</v>
      </c>
      <c r="G153" s="290"/>
      <c r="H153" s="291" t="s">
        <v>1</v>
      </c>
      <c r="I153" s="293"/>
      <c r="J153" s="293"/>
      <c r="K153" s="290"/>
      <c r="L153" s="290"/>
      <c r="M153" s="294"/>
      <c r="N153" s="295"/>
      <c r="O153" s="296"/>
      <c r="P153" s="296"/>
      <c r="Q153" s="296"/>
      <c r="R153" s="296"/>
      <c r="S153" s="296"/>
      <c r="T153" s="296"/>
      <c r="U153" s="296"/>
      <c r="V153" s="296"/>
      <c r="W153" s="296"/>
      <c r="X153" s="297"/>
      <c r="Y153" s="15"/>
      <c r="Z153" s="15"/>
      <c r="AA153" s="15"/>
      <c r="AB153" s="15"/>
      <c r="AC153" s="15"/>
      <c r="AD153" s="15"/>
      <c r="AE153" s="15"/>
      <c r="AT153" s="298" t="s">
        <v>163</v>
      </c>
      <c r="AU153" s="298" t="s">
        <v>85</v>
      </c>
      <c r="AV153" s="15" t="s">
        <v>83</v>
      </c>
      <c r="AW153" s="15" t="s">
        <v>5</v>
      </c>
      <c r="AX153" s="15" t="s">
        <v>75</v>
      </c>
      <c r="AY153" s="298" t="s">
        <v>156</v>
      </c>
    </row>
    <row r="154" s="12" customFormat="1">
      <c r="A154" s="12"/>
      <c r="B154" s="239"/>
      <c r="C154" s="240"/>
      <c r="D154" s="241" t="s">
        <v>163</v>
      </c>
      <c r="E154" s="242" t="s">
        <v>1</v>
      </c>
      <c r="F154" s="243" t="s">
        <v>1277</v>
      </c>
      <c r="G154" s="240"/>
      <c r="H154" s="244">
        <v>467.04700000000003</v>
      </c>
      <c r="I154" s="245"/>
      <c r="J154" s="245"/>
      <c r="K154" s="240"/>
      <c r="L154" s="240"/>
      <c r="M154" s="246"/>
      <c r="N154" s="247"/>
      <c r="O154" s="248"/>
      <c r="P154" s="248"/>
      <c r="Q154" s="248"/>
      <c r="R154" s="248"/>
      <c r="S154" s="248"/>
      <c r="T154" s="248"/>
      <c r="U154" s="248"/>
      <c r="V154" s="248"/>
      <c r="W154" s="248"/>
      <c r="X154" s="249"/>
      <c r="Y154" s="12"/>
      <c r="Z154" s="12"/>
      <c r="AA154" s="12"/>
      <c r="AB154" s="12"/>
      <c r="AC154" s="12"/>
      <c r="AD154" s="12"/>
      <c r="AE154" s="12"/>
      <c r="AT154" s="250" t="s">
        <v>163</v>
      </c>
      <c r="AU154" s="250" t="s">
        <v>85</v>
      </c>
      <c r="AV154" s="12" t="s">
        <v>85</v>
      </c>
      <c r="AW154" s="12" t="s">
        <v>5</v>
      </c>
      <c r="AX154" s="12" t="s">
        <v>83</v>
      </c>
      <c r="AY154" s="250" t="s">
        <v>156</v>
      </c>
    </row>
    <row r="155" s="2" customFormat="1" ht="66.75" customHeight="1">
      <c r="A155" s="39"/>
      <c r="B155" s="40"/>
      <c r="C155" s="225" t="s">
        <v>266</v>
      </c>
      <c r="D155" s="225" t="s">
        <v>157</v>
      </c>
      <c r="E155" s="226" t="s">
        <v>267</v>
      </c>
      <c r="F155" s="227" t="s">
        <v>1278</v>
      </c>
      <c r="G155" s="228" t="s">
        <v>237</v>
      </c>
      <c r="H155" s="229">
        <v>2335.2350000000001</v>
      </c>
      <c r="I155" s="230"/>
      <c r="J155" s="230"/>
      <c r="K155" s="231">
        <f>ROUND(P155*H155,2)</f>
        <v>0</v>
      </c>
      <c r="L155" s="227" t="s">
        <v>1</v>
      </c>
      <c r="M155" s="45"/>
      <c r="N155" s="232" t="s">
        <v>1</v>
      </c>
      <c r="O155" s="233" t="s">
        <v>38</v>
      </c>
      <c r="P155" s="234">
        <f>I155+J155</f>
        <v>0</v>
      </c>
      <c r="Q155" s="234">
        <f>ROUND(I155*H155,2)</f>
        <v>0</v>
      </c>
      <c r="R155" s="234">
        <f>ROUND(J155*H155,2)</f>
        <v>0</v>
      </c>
      <c r="S155" s="92"/>
      <c r="T155" s="235">
        <f>S155*H155</f>
        <v>0</v>
      </c>
      <c r="U155" s="235">
        <v>0</v>
      </c>
      <c r="V155" s="235">
        <f>U155*H155</f>
        <v>0</v>
      </c>
      <c r="W155" s="235">
        <v>0</v>
      </c>
      <c r="X155" s="236">
        <f>W155*H155</f>
        <v>0</v>
      </c>
      <c r="Y155" s="39"/>
      <c r="Z155" s="39"/>
      <c r="AA155" s="39"/>
      <c r="AB155" s="39"/>
      <c r="AC155" s="39"/>
      <c r="AD155" s="39"/>
      <c r="AE155" s="39"/>
      <c r="AR155" s="237" t="s">
        <v>173</v>
      </c>
      <c r="AT155" s="237" t="s">
        <v>157</v>
      </c>
      <c r="AU155" s="237" t="s">
        <v>85</v>
      </c>
      <c r="AY155" s="18" t="s">
        <v>156</v>
      </c>
      <c r="BE155" s="238">
        <f>IF(O155="základní",K155,0)</f>
        <v>0</v>
      </c>
      <c r="BF155" s="238">
        <f>IF(O155="snížená",K155,0)</f>
        <v>0</v>
      </c>
      <c r="BG155" s="238">
        <f>IF(O155="zákl. přenesená",K155,0)</f>
        <v>0</v>
      </c>
      <c r="BH155" s="238">
        <f>IF(O155="sníž. přenesená",K155,0)</f>
        <v>0</v>
      </c>
      <c r="BI155" s="238">
        <f>IF(O155="nulová",K155,0)</f>
        <v>0</v>
      </c>
      <c r="BJ155" s="18" t="s">
        <v>83</v>
      </c>
      <c r="BK155" s="238">
        <f>ROUND(P155*H155,2)</f>
        <v>0</v>
      </c>
      <c r="BL155" s="18" t="s">
        <v>173</v>
      </c>
      <c r="BM155" s="237" t="s">
        <v>1279</v>
      </c>
    </row>
    <row r="156" s="15" customFormat="1">
      <c r="A156" s="15"/>
      <c r="B156" s="289"/>
      <c r="C156" s="290"/>
      <c r="D156" s="241" t="s">
        <v>163</v>
      </c>
      <c r="E156" s="291" t="s">
        <v>1</v>
      </c>
      <c r="F156" s="292" t="s">
        <v>1280</v>
      </c>
      <c r="G156" s="290"/>
      <c r="H156" s="291" t="s">
        <v>1</v>
      </c>
      <c r="I156" s="293"/>
      <c r="J156" s="293"/>
      <c r="K156" s="290"/>
      <c r="L156" s="290"/>
      <c r="M156" s="294"/>
      <c r="N156" s="295"/>
      <c r="O156" s="296"/>
      <c r="P156" s="296"/>
      <c r="Q156" s="296"/>
      <c r="R156" s="296"/>
      <c r="S156" s="296"/>
      <c r="T156" s="296"/>
      <c r="U156" s="296"/>
      <c r="V156" s="296"/>
      <c r="W156" s="296"/>
      <c r="X156" s="297"/>
      <c r="Y156" s="15"/>
      <c r="Z156" s="15"/>
      <c r="AA156" s="15"/>
      <c r="AB156" s="15"/>
      <c r="AC156" s="15"/>
      <c r="AD156" s="15"/>
      <c r="AE156" s="15"/>
      <c r="AT156" s="298" t="s">
        <v>163</v>
      </c>
      <c r="AU156" s="298" t="s">
        <v>85</v>
      </c>
      <c r="AV156" s="15" t="s">
        <v>83</v>
      </c>
      <c r="AW156" s="15" t="s">
        <v>5</v>
      </c>
      <c r="AX156" s="15" t="s">
        <v>75</v>
      </c>
      <c r="AY156" s="298" t="s">
        <v>156</v>
      </c>
    </row>
    <row r="157" s="12" customFormat="1">
      <c r="A157" s="12"/>
      <c r="B157" s="239"/>
      <c r="C157" s="240"/>
      <c r="D157" s="241" t="s">
        <v>163</v>
      </c>
      <c r="E157" s="242" t="s">
        <v>1</v>
      </c>
      <c r="F157" s="243" t="s">
        <v>1281</v>
      </c>
      <c r="G157" s="240"/>
      <c r="H157" s="244">
        <v>2335.2350000000001</v>
      </c>
      <c r="I157" s="245"/>
      <c r="J157" s="245"/>
      <c r="K157" s="240"/>
      <c r="L157" s="240"/>
      <c r="M157" s="246"/>
      <c r="N157" s="247"/>
      <c r="O157" s="248"/>
      <c r="P157" s="248"/>
      <c r="Q157" s="248"/>
      <c r="R157" s="248"/>
      <c r="S157" s="248"/>
      <c r="T157" s="248"/>
      <c r="U157" s="248"/>
      <c r="V157" s="248"/>
      <c r="W157" s="248"/>
      <c r="X157" s="249"/>
      <c r="Y157" s="12"/>
      <c r="Z157" s="12"/>
      <c r="AA157" s="12"/>
      <c r="AB157" s="12"/>
      <c r="AC157" s="12"/>
      <c r="AD157" s="12"/>
      <c r="AE157" s="12"/>
      <c r="AT157" s="250" t="s">
        <v>163</v>
      </c>
      <c r="AU157" s="250" t="s">
        <v>85</v>
      </c>
      <c r="AV157" s="12" t="s">
        <v>85</v>
      </c>
      <c r="AW157" s="12" t="s">
        <v>5</v>
      </c>
      <c r="AX157" s="12" t="s">
        <v>83</v>
      </c>
      <c r="AY157" s="250" t="s">
        <v>156</v>
      </c>
    </row>
    <row r="158" s="2" customFormat="1" ht="44.25" customHeight="1">
      <c r="A158" s="39"/>
      <c r="B158" s="40"/>
      <c r="C158" s="225" t="s">
        <v>240</v>
      </c>
      <c r="D158" s="225" t="s">
        <v>157</v>
      </c>
      <c r="E158" s="226" t="s">
        <v>1282</v>
      </c>
      <c r="F158" s="227" t="s">
        <v>1283</v>
      </c>
      <c r="G158" s="228" t="s">
        <v>274</v>
      </c>
      <c r="H158" s="229">
        <v>887.38900000000001</v>
      </c>
      <c r="I158" s="230"/>
      <c r="J158" s="230"/>
      <c r="K158" s="231">
        <f>ROUND(P158*H158,2)</f>
        <v>0</v>
      </c>
      <c r="L158" s="227" t="s">
        <v>1</v>
      </c>
      <c r="M158" s="45"/>
      <c r="N158" s="232" t="s">
        <v>1</v>
      </c>
      <c r="O158" s="233" t="s">
        <v>38</v>
      </c>
      <c r="P158" s="234">
        <f>I158+J158</f>
        <v>0</v>
      </c>
      <c r="Q158" s="234">
        <f>ROUND(I158*H158,2)</f>
        <v>0</v>
      </c>
      <c r="R158" s="234">
        <f>ROUND(J158*H158,2)</f>
        <v>0</v>
      </c>
      <c r="S158" s="92"/>
      <c r="T158" s="235">
        <f>S158*H158</f>
        <v>0</v>
      </c>
      <c r="U158" s="235">
        <v>0</v>
      </c>
      <c r="V158" s="235">
        <f>U158*H158</f>
        <v>0</v>
      </c>
      <c r="W158" s="235">
        <v>0</v>
      </c>
      <c r="X158" s="236">
        <f>W158*H158</f>
        <v>0</v>
      </c>
      <c r="Y158" s="39"/>
      <c r="Z158" s="39"/>
      <c r="AA158" s="39"/>
      <c r="AB158" s="39"/>
      <c r="AC158" s="39"/>
      <c r="AD158" s="39"/>
      <c r="AE158" s="39"/>
      <c r="AR158" s="237" t="s">
        <v>173</v>
      </c>
      <c r="AT158" s="237" t="s">
        <v>157</v>
      </c>
      <c r="AU158" s="237" t="s">
        <v>85</v>
      </c>
      <c r="AY158" s="18" t="s">
        <v>156</v>
      </c>
      <c r="BE158" s="238">
        <f>IF(O158="základní",K158,0)</f>
        <v>0</v>
      </c>
      <c r="BF158" s="238">
        <f>IF(O158="snížená",K158,0)</f>
        <v>0</v>
      </c>
      <c r="BG158" s="238">
        <f>IF(O158="zákl. přenesená",K158,0)</f>
        <v>0</v>
      </c>
      <c r="BH158" s="238">
        <f>IF(O158="sníž. přenesená",K158,0)</f>
        <v>0</v>
      </c>
      <c r="BI158" s="238">
        <f>IF(O158="nulová",K158,0)</f>
        <v>0</v>
      </c>
      <c r="BJ158" s="18" t="s">
        <v>83</v>
      </c>
      <c r="BK158" s="238">
        <f>ROUND(P158*H158,2)</f>
        <v>0</v>
      </c>
      <c r="BL158" s="18" t="s">
        <v>173</v>
      </c>
      <c r="BM158" s="237" t="s">
        <v>1284</v>
      </c>
    </row>
    <row r="159" s="15" customFormat="1">
      <c r="A159" s="15"/>
      <c r="B159" s="289"/>
      <c r="C159" s="290"/>
      <c r="D159" s="241" t="s">
        <v>163</v>
      </c>
      <c r="E159" s="291" t="s">
        <v>1</v>
      </c>
      <c r="F159" s="292" t="s">
        <v>1285</v>
      </c>
      <c r="G159" s="290"/>
      <c r="H159" s="291" t="s">
        <v>1</v>
      </c>
      <c r="I159" s="293"/>
      <c r="J159" s="293"/>
      <c r="K159" s="290"/>
      <c r="L159" s="290"/>
      <c r="M159" s="294"/>
      <c r="N159" s="295"/>
      <c r="O159" s="296"/>
      <c r="P159" s="296"/>
      <c r="Q159" s="296"/>
      <c r="R159" s="296"/>
      <c r="S159" s="296"/>
      <c r="T159" s="296"/>
      <c r="U159" s="296"/>
      <c r="V159" s="296"/>
      <c r="W159" s="296"/>
      <c r="X159" s="297"/>
      <c r="Y159" s="15"/>
      <c r="Z159" s="15"/>
      <c r="AA159" s="15"/>
      <c r="AB159" s="15"/>
      <c r="AC159" s="15"/>
      <c r="AD159" s="15"/>
      <c r="AE159" s="15"/>
      <c r="AT159" s="298" t="s">
        <v>163</v>
      </c>
      <c r="AU159" s="298" t="s">
        <v>85</v>
      </c>
      <c r="AV159" s="15" t="s">
        <v>83</v>
      </c>
      <c r="AW159" s="15" t="s">
        <v>5</v>
      </c>
      <c r="AX159" s="15" t="s">
        <v>75</v>
      </c>
      <c r="AY159" s="298" t="s">
        <v>156</v>
      </c>
    </row>
    <row r="160" s="12" customFormat="1">
      <c r="A160" s="12"/>
      <c r="B160" s="239"/>
      <c r="C160" s="240"/>
      <c r="D160" s="241" t="s">
        <v>163</v>
      </c>
      <c r="E160" s="242" t="s">
        <v>1</v>
      </c>
      <c r="F160" s="243" t="s">
        <v>1286</v>
      </c>
      <c r="G160" s="240"/>
      <c r="H160" s="244">
        <v>887.38900000000001</v>
      </c>
      <c r="I160" s="245"/>
      <c r="J160" s="245"/>
      <c r="K160" s="240"/>
      <c r="L160" s="240"/>
      <c r="M160" s="246"/>
      <c r="N160" s="247"/>
      <c r="O160" s="248"/>
      <c r="P160" s="248"/>
      <c r="Q160" s="248"/>
      <c r="R160" s="248"/>
      <c r="S160" s="248"/>
      <c r="T160" s="248"/>
      <c r="U160" s="248"/>
      <c r="V160" s="248"/>
      <c r="W160" s="248"/>
      <c r="X160" s="249"/>
      <c r="Y160" s="12"/>
      <c r="Z160" s="12"/>
      <c r="AA160" s="12"/>
      <c r="AB160" s="12"/>
      <c r="AC160" s="12"/>
      <c r="AD160" s="12"/>
      <c r="AE160" s="12"/>
      <c r="AT160" s="250" t="s">
        <v>163</v>
      </c>
      <c r="AU160" s="250" t="s">
        <v>85</v>
      </c>
      <c r="AV160" s="12" t="s">
        <v>85</v>
      </c>
      <c r="AW160" s="12" t="s">
        <v>5</v>
      </c>
      <c r="AX160" s="12" t="s">
        <v>83</v>
      </c>
      <c r="AY160" s="250" t="s">
        <v>156</v>
      </c>
    </row>
    <row r="161" s="2" customFormat="1" ht="44.25" customHeight="1">
      <c r="A161" s="39"/>
      <c r="B161" s="40"/>
      <c r="C161" s="225" t="s">
        <v>271</v>
      </c>
      <c r="D161" s="225" t="s">
        <v>157</v>
      </c>
      <c r="E161" s="226" t="s">
        <v>754</v>
      </c>
      <c r="F161" s="227" t="s">
        <v>1287</v>
      </c>
      <c r="G161" s="228" t="s">
        <v>237</v>
      </c>
      <c r="H161" s="229">
        <v>276.19299999999998</v>
      </c>
      <c r="I161" s="230"/>
      <c r="J161" s="230"/>
      <c r="K161" s="231">
        <f>ROUND(P161*H161,2)</f>
        <v>0</v>
      </c>
      <c r="L161" s="227" t="s">
        <v>1</v>
      </c>
      <c r="M161" s="45"/>
      <c r="N161" s="232" t="s">
        <v>1</v>
      </c>
      <c r="O161" s="233" t="s">
        <v>38</v>
      </c>
      <c r="P161" s="234">
        <f>I161+J161</f>
        <v>0</v>
      </c>
      <c r="Q161" s="234">
        <f>ROUND(I161*H161,2)</f>
        <v>0</v>
      </c>
      <c r="R161" s="234">
        <f>ROUND(J161*H161,2)</f>
        <v>0</v>
      </c>
      <c r="S161" s="92"/>
      <c r="T161" s="235">
        <f>S161*H161</f>
        <v>0</v>
      </c>
      <c r="U161" s="235">
        <v>0</v>
      </c>
      <c r="V161" s="235">
        <f>U161*H161</f>
        <v>0</v>
      </c>
      <c r="W161" s="235">
        <v>0</v>
      </c>
      <c r="X161" s="236">
        <f>W161*H161</f>
        <v>0</v>
      </c>
      <c r="Y161" s="39"/>
      <c r="Z161" s="39"/>
      <c r="AA161" s="39"/>
      <c r="AB161" s="39"/>
      <c r="AC161" s="39"/>
      <c r="AD161" s="39"/>
      <c r="AE161" s="39"/>
      <c r="AR161" s="237" t="s">
        <v>173</v>
      </c>
      <c r="AT161" s="237" t="s">
        <v>157</v>
      </c>
      <c r="AU161" s="237" t="s">
        <v>85</v>
      </c>
      <c r="AY161" s="18" t="s">
        <v>156</v>
      </c>
      <c r="BE161" s="238">
        <f>IF(O161="základní",K161,0)</f>
        <v>0</v>
      </c>
      <c r="BF161" s="238">
        <f>IF(O161="snížená",K161,0)</f>
        <v>0</v>
      </c>
      <c r="BG161" s="238">
        <f>IF(O161="zákl. přenesená",K161,0)</f>
        <v>0</v>
      </c>
      <c r="BH161" s="238">
        <f>IF(O161="sníž. přenesená",K161,0)</f>
        <v>0</v>
      </c>
      <c r="BI161" s="238">
        <f>IF(O161="nulová",K161,0)</f>
        <v>0</v>
      </c>
      <c r="BJ161" s="18" t="s">
        <v>83</v>
      </c>
      <c r="BK161" s="238">
        <f>ROUND(P161*H161,2)</f>
        <v>0</v>
      </c>
      <c r="BL161" s="18" t="s">
        <v>173</v>
      </c>
      <c r="BM161" s="237" t="s">
        <v>1288</v>
      </c>
    </row>
    <row r="162" s="15" customFormat="1">
      <c r="A162" s="15"/>
      <c r="B162" s="289"/>
      <c r="C162" s="290"/>
      <c r="D162" s="241" t="s">
        <v>163</v>
      </c>
      <c r="E162" s="291" t="s">
        <v>1</v>
      </c>
      <c r="F162" s="292" t="s">
        <v>1289</v>
      </c>
      <c r="G162" s="290"/>
      <c r="H162" s="291" t="s">
        <v>1</v>
      </c>
      <c r="I162" s="293"/>
      <c r="J162" s="293"/>
      <c r="K162" s="290"/>
      <c r="L162" s="290"/>
      <c r="M162" s="294"/>
      <c r="N162" s="295"/>
      <c r="O162" s="296"/>
      <c r="P162" s="296"/>
      <c r="Q162" s="296"/>
      <c r="R162" s="296"/>
      <c r="S162" s="296"/>
      <c r="T162" s="296"/>
      <c r="U162" s="296"/>
      <c r="V162" s="296"/>
      <c r="W162" s="296"/>
      <c r="X162" s="297"/>
      <c r="Y162" s="15"/>
      <c r="Z162" s="15"/>
      <c r="AA162" s="15"/>
      <c r="AB162" s="15"/>
      <c r="AC162" s="15"/>
      <c r="AD162" s="15"/>
      <c r="AE162" s="15"/>
      <c r="AT162" s="298" t="s">
        <v>163</v>
      </c>
      <c r="AU162" s="298" t="s">
        <v>85</v>
      </c>
      <c r="AV162" s="15" t="s">
        <v>83</v>
      </c>
      <c r="AW162" s="15" t="s">
        <v>5</v>
      </c>
      <c r="AX162" s="15" t="s">
        <v>75</v>
      </c>
      <c r="AY162" s="298" t="s">
        <v>156</v>
      </c>
    </row>
    <row r="163" s="12" customFormat="1">
      <c r="A163" s="12"/>
      <c r="B163" s="239"/>
      <c r="C163" s="240"/>
      <c r="D163" s="241" t="s">
        <v>163</v>
      </c>
      <c r="E163" s="242" t="s">
        <v>1</v>
      </c>
      <c r="F163" s="243" t="s">
        <v>1290</v>
      </c>
      <c r="G163" s="240"/>
      <c r="H163" s="244">
        <v>276.19299999999998</v>
      </c>
      <c r="I163" s="245"/>
      <c r="J163" s="245"/>
      <c r="K163" s="240"/>
      <c r="L163" s="240"/>
      <c r="M163" s="246"/>
      <c r="N163" s="247"/>
      <c r="O163" s="248"/>
      <c r="P163" s="248"/>
      <c r="Q163" s="248"/>
      <c r="R163" s="248"/>
      <c r="S163" s="248"/>
      <c r="T163" s="248"/>
      <c r="U163" s="248"/>
      <c r="V163" s="248"/>
      <c r="W163" s="248"/>
      <c r="X163" s="249"/>
      <c r="Y163" s="12"/>
      <c r="Z163" s="12"/>
      <c r="AA163" s="12"/>
      <c r="AB163" s="12"/>
      <c r="AC163" s="12"/>
      <c r="AD163" s="12"/>
      <c r="AE163" s="12"/>
      <c r="AT163" s="250" t="s">
        <v>163</v>
      </c>
      <c r="AU163" s="250" t="s">
        <v>85</v>
      </c>
      <c r="AV163" s="12" t="s">
        <v>85</v>
      </c>
      <c r="AW163" s="12" t="s">
        <v>5</v>
      </c>
      <c r="AX163" s="12" t="s">
        <v>83</v>
      </c>
      <c r="AY163" s="250" t="s">
        <v>156</v>
      </c>
    </row>
    <row r="164" s="2" customFormat="1" ht="16.5" customHeight="1">
      <c r="A164" s="39"/>
      <c r="B164" s="40"/>
      <c r="C164" s="264" t="s">
        <v>277</v>
      </c>
      <c r="D164" s="264" t="s">
        <v>291</v>
      </c>
      <c r="E164" s="265" t="s">
        <v>1291</v>
      </c>
      <c r="F164" s="266" t="s">
        <v>1292</v>
      </c>
      <c r="G164" s="267" t="s">
        <v>274</v>
      </c>
      <c r="H164" s="268">
        <v>524.76700000000005</v>
      </c>
      <c r="I164" s="269"/>
      <c r="J164" s="270"/>
      <c r="K164" s="271">
        <f>ROUND(P164*H164,2)</f>
        <v>0</v>
      </c>
      <c r="L164" s="266" t="s">
        <v>1</v>
      </c>
      <c r="M164" s="272"/>
      <c r="N164" s="273" t="s">
        <v>1</v>
      </c>
      <c r="O164" s="233" t="s">
        <v>38</v>
      </c>
      <c r="P164" s="234">
        <f>I164+J164</f>
        <v>0</v>
      </c>
      <c r="Q164" s="234">
        <f>ROUND(I164*H164,2)</f>
        <v>0</v>
      </c>
      <c r="R164" s="234">
        <f>ROUND(J164*H164,2)</f>
        <v>0</v>
      </c>
      <c r="S164" s="92"/>
      <c r="T164" s="235">
        <f>S164*H164</f>
        <v>0</v>
      </c>
      <c r="U164" s="235">
        <v>1</v>
      </c>
      <c r="V164" s="235">
        <f>U164*H164</f>
        <v>524.76700000000005</v>
      </c>
      <c r="W164" s="235">
        <v>0</v>
      </c>
      <c r="X164" s="236">
        <f>W164*H164</f>
        <v>0</v>
      </c>
      <c r="Y164" s="39"/>
      <c r="Z164" s="39"/>
      <c r="AA164" s="39"/>
      <c r="AB164" s="39"/>
      <c r="AC164" s="39"/>
      <c r="AD164" s="39"/>
      <c r="AE164" s="39"/>
      <c r="AR164" s="237" t="s">
        <v>266</v>
      </c>
      <c r="AT164" s="237" t="s">
        <v>291</v>
      </c>
      <c r="AU164" s="237" t="s">
        <v>85</v>
      </c>
      <c r="AY164" s="18" t="s">
        <v>156</v>
      </c>
      <c r="BE164" s="238">
        <f>IF(O164="základní",K164,0)</f>
        <v>0</v>
      </c>
      <c r="BF164" s="238">
        <f>IF(O164="snížená",K164,0)</f>
        <v>0</v>
      </c>
      <c r="BG164" s="238">
        <f>IF(O164="zákl. přenesená",K164,0)</f>
        <v>0</v>
      </c>
      <c r="BH164" s="238">
        <f>IF(O164="sníž. přenesená",K164,0)</f>
        <v>0</v>
      </c>
      <c r="BI164" s="238">
        <f>IF(O164="nulová",K164,0)</f>
        <v>0</v>
      </c>
      <c r="BJ164" s="18" t="s">
        <v>83</v>
      </c>
      <c r="BK164" s="238">
        <f>ROUND(P164*H164,2)</f>
        <v>0</v>
      </c>
      <c r="BL164" s="18" t="s">
        <v>173</v>
      </c>
      <c r="BM164" s="237" t="s">
        <v>1293</v>
      </c>
    </row>
    <row r="165" s="15" customFormat="1">
      <c r="A165" s="15"/>
      <c r="B165" s="289"/>
      <c r="C165" s="290"/>
      <c r="D165" s="241" t="s">
        <v>163</v>
      </c>
      <c r="E165" s="291" t="s">
        <v>1</v>
      </c>
      <c r="F165" s="292" t="s">
        <v>1294</v>
      </c>
      <c r="G165" s="290"/>
      <c r="H165" s="291" t="s">
        <v>1</v>
      </c>
      <c r="I165" s="293"/>
      <c r="J165" s="293"/>
      <c r="K165" s="290"/>
      <c r="L165" s="290"/>
      <c r="M165" s="294"/>
      <c r="N165" s="295"/>
      <c r="O165" s="296"/>
      <c r="P165" s="296"/>
      <c r="Q165" s="296"/>
      <c r="R165" s="296"/>
      <c r="S165" s="296"/>
      <c r="T165" s="296"/>
      <c r="U165" s="296"/>
      <c r="V165" s="296"/>
      <c r="W165" s="296"/>
      <c r="X165" s="297"/>
      <c r="Y165" s="15"/>
      <c r="Z165" s="15"/>
      <c r="AA165" s="15"/>
      <c r="AB165" s="15"/>
      <c r="AC165" s="15"/>
      <c r="AD165" s="15"/>
      <c r="AE165" s="15"/>
      <c r="AT165" s="298" t="s">
        <v>163</v>
      </c>
      <c r="AU165" s="298" t="s">
        <v>85</v>
      </c>
      <c r="AV165" s="15" t="s">
        <v>83</v>
      </c>
      <c r="AW165" s="15" t="s">
        <v>5</v>
      </c>
      <c r="AX165" s="15" t="s">
        <v>75</v>
      </c>
      <c r="AY165" s="298" t="s">
        <v>156</v>
      </c>
    </row>
    <row r="166" s="12" customFormat="1">
      <c r="A166" s="12"/>
      <c r="B166" s="239"/>
      <c r="C166" s="240"/>
      <c r="D166" s="241" t="s">
        <v>163</v>
      </c>
      <c r="E166" s="242" t="s">
        <v>1</v>
      </c>
      <c r="F166" s="243" t="s">
        <v>1295</v>
      </c>
      <c r="G166" s="240"/>
      <c r="H166" s="244">
        <v>524.76700000000005</v>
      </c>
      <c r="I166" s="245"/>
      <c r="J166" s="245"/>
      <c r="K166" s="240"/>
      <c r="L166" s="240"/>
      <c r="M166" s="246"/>
      <c r="N166" s="247"/>
      <c r="O166" s="248"/>
      <c r="P166" s="248"/>
      <c r="Q166" s="248"/>
      <c r="R166" s="248"/>
      <c r="S166" s="248"/>
      <c r="T166" s="248"/>
      <c r="U166" s="248"/>
      <c r="V166" s="248"/>
      <c r="W166" s="248"/>
      <c r="X166" s="249"/>
      <c r="Y166" s="12"/>
      <c r="Z166" s="12"/>
      <c r="AA166" s="12"/>
      <c r="AB166" s="12"/>
      <c r="AC166" s="12"/>
      <c r="AD166" s="12"/>
      <c r="AE166" s="12"/>
      <c r="AT166" s="250" t="s">
        <v>163</v>
      </c>
      <c r="AU166" s="250" t="s">
        <v>85</v>
      </c>
      <c r="AV166" s="12" t="s">
        <v>85</v>
      </c>
      <c r="AW166" s="12" t="s">
        <v>5</v>
      </c>
      <c r="AX166" s="12" t="s">
        <v>83</v>
      </c>
      <c r="AY166" s="250" t="s">
        <v>156</v>
      </c>
    </row>
    <row r="167" s="11" customFormat="1" ht="22.8" customHeight="1">
      <c r="A167" s="11"/>
      <c r="B167" s="210"/>
      <c r="C167" s="211"/>
      <c r="D167" s="212" t="s">
        <v>74</v>
      </c>
      <c r="E167" s="262" t="s">
        <v>85</v>
      </c>
      <c r="F167" s="262" t="s">
        <v>301</v>
      </c>
      <c r="G167" s="211"/>
      <c r="H167" s="211"/>
      <c r="I167" s="214"/>
      <c r="J167" s="214"/>
      <c r="K167" s="263">
        <f>BK167</f>
        <v>0</v>
      </c>
      <c r="L167" s="211"/>
      <c r="M167" s="216"/>
      <c r="N167" s="217"/>
      <c r="O167" s="218"/>
      <c r="P167" s="218"/>
      <c r="Q167" s="219">
        <f>SUM(Q168:Q176)</f>
        <v>0</v>
      </c>
      <c r="R167" s="219">
        <f>SUM(R168:R176)</f>
        <v>0</v>
      </c>
      <c r="S167" s="218"/>
      <c r="T167" s="220">
        <f>SUM(T168:T176)</f>
        <v>0</v>
      </c>
      <c r="U167" s="218"/>
      <c r="V167" s="220">
        <f>SUM(V168:V176)</f>
        <v>22.299282039999998</v>
      </c>
      <c r="W167" s="218"/>
      <c r="X167" s="221">
        <f>SUM(X168:X176)</f>
        <v>0</v>
      </c>
      <c r="Y167" s="11"/>
      <c r="Z167" s="11"/>
      <c r="AA167" s="11"/>
      <c r="AB167" s="11"/>
      <c r="AC167" s="11"/>
      <c r="AD167" s="11"/>
      <c r="AE167" s="11"/>
      <c r="AR167" s="222" t="s">
        <v>83</v>
      </c>
      <c r="AT167" s="223" t="s">
        <v>74</v>
      </c>
      <c r="AU167" s="223" t="s">
        <v>83</v>
      </c>
      <c r="AY167" s="222" t="s">
        <v>156</v>
      </c>
      <c r="BK167" s="224">
        <f>SUM(BK168:BK176)</f>
        <v>0</v>
      </c>
    </row>
    <row r="168" s="2" customFormat="1" ht="66.75" customHeight="1">
      <c r="A168" s="39"/>
      <c r="B168" s="40"/>
      <c r="C168" s="225" t="s">
        <v>9</v>
      </c>
      <c r="D168" s="225" t="s">
        <v>157</v>
      </c>
      <c r="E168" s="226" t="s">
        <v>1296</v>
      </c>
      <c r="F168" s="227" t="s">
        <v>1297</v>
      </c>
      <c r="G168" s="228" t="s">
        <v>227</v>
      </c>
      <c r="H168" s="229">
        <v>137.5</v>
      </c>
      <c r="I168" s="230"/>
      <c r="J168" s="230"/>
      <c r="K168" s="231">
        <f>ROUND(P168*H168,2)</f>
        <v>0</v>
      </c>
      <c r="L168" s="227" t="s">
        <v>1</v>
      </c>
      <c r="M168" s="45"/>
      <c r="N168" s="232" t="s">
        <v>1</v>
      </c>
      <c r="O168" s="233" t="s">
        <v>38</v>
      </c>
      <c r="P168" s="234">
        <f>I168+J168</f>
        <v>0</v>
      </c>
      <c r="Q168" s="234">
        <f>ROUND(I168*H168,2)</f>
        <v>0</v>
      </c>
      <c r="R168" s="234">
        <f>ROUND(J168*H168,2)</f>
        <v>0</v>
      </c>
      <c r="S168" s="92"/>
      <c r="T168" s="235">
        <f>S168*H168</f>
        <v>0</v>
      </c>
      <c r="U168" s="235">
        <v>0.16127</v>
      </c>
      <c r="V168" s="235">
        <f>U168*H168</f>
        <v>22.174624999999999</v>
      </c>
      <c r="W168" s="235">
        <v>0</v>
      </c>
      <c r="X168" s="236">
        <f>W168*H168</f>
        <v>0</v>
      </c>
      <c r="Y168" s="39"/>
      <c r="Z168" s="39"/>
      <c r="AA168" s="39"/>
      <c r="AB168" s="39"/>
      <c r="AC168" s="39"/>
      <c r="AD168" s="39"/>
      <c r="AE168" s="39"/>
      <c r="AR168" s="237" t="s">
        <v>173</v>
      </c>
      <c r="AT168" s="237" t="s">
        <v>157</v>
      </c>
      <c r="AU168" s="237" t="s">
        <v>85</v>
      </c>
      <c r="AY168" s="18" t="s">
        <v>156</v>
      </c>
      <c r="BE168" s="238">
        <f>IF(O168="základní",K168,0)</f>
        <v>0</v>
      </c>
      <c r="BF168" s="238">
        <f>IF(O168="snížená",K168,0)</f>
        <v>0</v>
      </c>
      <c r="BG168" s="238">
        <f>IF(O168="zákl. přenesená",K168,0)</f>
        <v>0</v>
      </c>
      <c r="BH168" s="238">
        <f>IF(O168="sníž. přenesená",K168,0)</f>
        <v>0</v>
      </c>
      <c r="BI168" s="238">
        <f>IF(O168="nulová",K168,0)</f>
        <v>0</v>
      </c>
      <c r="BJ168" s="18" t="s">
        <v>83</v>
      </c>
      <c r="BK168" s="238">
        <f>ROUND(P168*H168,2)</f>
        <v>0</v>
      </c>
      <c r="BL168" s="18" t="s">
        <v>173</v>
      </c>
      <c r="BM168" s="237" t="s">
        <v>1298</v>
      </c>
    </row>
    <row r="169" s="15" customFormat="1">
      <c r="A169" s="15"/>
      <c r="B169" s="289"/>
      <c r="C169" s="290"/>
      <c r="D169" s="241" t="s">
        <v>163</v>
      </c>
      <c r="E169" s="291" t="s">
        <v>1</v>
      </c>
      <c r="F169" s="292" t="s">
        <v>1299</v>
      </c>
      <c r="G169" s="290"/>
      <c r="H169" s="291" t="s">
        <v>1</v>
      </c>
      <c r="I169" s="293"/>
      <c r="J169" s="293"/>
      <c r="K169" s="290"/>
      <c r="L169" s="290"/>
      <c r="M169" s="294"/>
      <c r="N169" s="295"/>
      <c r="O169" s="296"/>
      <c r="P169" s="296"/>
      <c r="Q169" s="296"/>
      <c r="R169" s="296"/>
      <c r="S169" s="296"/>
      <c r="T169" s="296"/>
      <c r="U169" s="296"/>
      <c r="V169" s="296"/>
      <c r="W169" s="296"/>
      <c r="X169" s="297"/>
      <c r="Y169" s="15"/>
      <c r="Z169" s="15"/>
      <c r="AA169" s="15"/>
      <c r="AB169" s="15"/>
      <c r="AC169" s="15"/>
      <c r="AD169" s="15"/>
      <c r="AE169" s="15"/>
      <c r="AT169" s="298" t="s">
        <v>163</v>
      </c>
      <c r="AU169" s="298" t="s">
        <v>85</v>
      </c>
      <c r="AV169" s="15" t="s">
        <v>83</v>
      </c>
      <c r="AW169" s="15" t="s">
        <v>5</v>
      </c>
      <c r="AX169" s="15" t="s">
        <v>75</v>
      </c>
      <c r="AY169" s="298" t="s">
        <v>156</v>
      </c>
    </row>
    <row r="170" s="12" customFormat="1">
      <c r="A170" s="12"/>
      <c r="B170" s="239"/>
      <c r="C170" s="240"/>
      <c r="D170" s="241" t="s">
        <v>163</v>
      </c>
      <c r="E170" s="242" t="s">
        <v>1</v>
      </c>
      <c r="F170" s="243" t="s">
        <v>1300</v>
      </c>
      <c r="G170" s="240"/>
      <c r="H170" s="244">
        <v>137.5</v>
      </c>
      <c r="I170" s="245"/>
      <c r="J170" s="245"/>
      <c r="K170" s="240"/>
      <c r="L170" s="240"/>
      <c r="M170" s="246"/>
      <c r="N170" s="247"/>
      <c r="O170" s="248"/>
      <c r="P170" s="248"/>
      <c r="Q170" s="248"/>
      <c r="R170" s="248"/>
      <c r="S170" s="248"/>
      <c r="T170" s="248"/>
      <c r="U170" s="248"/>
      <c r="V170" s="248"/>
      <c r="W170" s="248"/>
      <c r="X170" s="249"/>
      <c r="Y170" s="12"/>
      <c r="Z170" s="12"/>
      <c r="AA170" s="12"/>
      <c r="AB170" s="12"/>
      <c r="AC170" s="12"/>
      <c r="AD170" s="12"/>
      <c r="AE170" s="12"/>
      <c r="AT170" s="250" t="s">
        <v>163</v>
      </c>
      <c r="AU170" s="250" t="s">
        <v>85</v>
      </c>
      <c r="AV170" s="12" t="s">
        <v>85</v>
      </c>
      <c r="AW170" s="12" t="s">
        <v>5</v>
      </c>
      <c r="AX170" s="12" t="s">
        <v>83</v>
      </c>
      <c r="AY170" s="250" t="s">
        <v>156</v>
      </c>
    </row>
    <row r="171" s="2" customFormat="1" ht="44.25" customHeight="1">
      <c r="A171" s="39"/>
      <c r="B171" s="40"/>
      <c r="C171" s="225" t="s">
        <v>206</v>
      </c>
      <c r="D171" s="225" t="s">
        <v>157</v>
      </c>
      <c r="E171" s="226" t="s">
        <v>1301</v>
      </c>
      <c r="F171" s="227" t="s">
        <v>1302</v>
      </c>
      <c r="G171" s="228" t="s">
        <v>197</v>
      </c>
      <c r="H171" s="229">
        <v>272.83199999999999</v>
      </c>
      <c r="I171" s="230"/>
      <c r="J171" s="230"/>
      <c r="K171" s="231">
        <f>ROUND(P171*H171,2)</f>
        <v>0</v>
      </c>
      <c r="L171" s="227" t="s">
        <v>1</v>
      </c>
      <c r="M171" s="45"/>
      <c r="N171" s="232" t="s">
        <v>1</v>
      </c>
      <c r="O171" s="233" t="s">
        <v>38</v>
      </c>
      <c r="P171" s="234">
        <f>I171+J171</f>
        <v>0</v>
      </c>
      <c r="Q171" s="234">
        <f>ROUND(I171*H171,2)</f>
        <v>0</v>
      </c>
      <c r="R171" s="234">
        <f>ROUND(J171*H171,2)</f>
        <v>0</v>
      </c>
      <c r="S171" s="92"/>
      <c r="T171" s="235">
        <f>S171*H171</f>
        <v>0</v>
      </c>
      <c r="U171" s="235">
        <v>0.00022000000000000001</v>
      </c>
      <c r="V171" s="235">
        <f>U171*H171</f>
        <v>0.06002304</v>
      </c>
      <c r="W171" s="235">
        <v>0</v>
      </c>
      <c r="X171" s="236">
        <f>W171*H171</f>
        <v>0</v>
      </c>
      <c r="Y171" s="39"/>
      <c r="Z171" s="39"/>
      <c r="AA171" s="39"/>
      <c r="AB171" s="39"/>
      <c r="AC171" s="39"/>
      <c r="AD171" s="39"/>
      <c r="AE171" s="39"/>
      <c r="AR171" s="237" t="s">
        <v>173</v>
      </c>
      <c r="AT171" s="237" t="s">
        <v>157</v>
      </c>
      <c r="AU171" s="237" t="s">
        <v>85</v>
      </c>
      <c r="AY171" s="18" t="s">
        <v>156</v>
      </c>
      <c r="BE171" s="238">
        <f>IF(O171="základní",K171,0)</f>
        <v>0</v>
      </c>
      <c r="BF171" s="238">
        <f>IF(O171="snížená",K171,0)</f>
        <v>0</v>
      </c>
      <c r="BG171" s="238">
        <f>IF(O171="zákl. přenesená",K171,0)</f>
        <v>0</v>
      </c>
      <c r="BH171" s="238">
        <f>IF(O171="sníž. přenesená",K171,0)</f>
        <v>0</v>
      </c>
      <c r="BI171" s="238">
        <f>IF(O171="nulová",K171,0)</f>
        <v>0</v>
      </c>
      <c r="BJ171" s="18" t="s">
        <v>83</v>
      </c>
      <c r="BK171" s="238">
        <f>ROUND(P171*H171,2)</f>
        <v>0</v>
      </c>
      <c r="BL171" s="18" t="s">
        <v>173</v>
      </c>
      <c r="BM171" s="237" t="s">
        <v>1303</v>
      </c>
    </row>
    <row r="172" s="15" customFormat="1">
      <c r="A172" s="15"/>
      <c r="B172" s="289"/>
      <c r="C172" s="290"/>
      <c r="D172" s="241" t="s">
        <v>163</v>
      </c>
      <c r="E172" s="291" t="s">
        <v>1</v>
      </c>
      <c r="F172" s="292" t="s">
        <v>1304</v>
      </c>
      <c r="G172" s="290"/>
      <c r="H172" s="291" t="s">
        <v>1</v>
      </c>
      <c r="I172" s="293"/>
      <c r="J172" s="293"/>
      <c r="K172" s="290"/>
      <c r="L172" s="290"/>
      <c r="M172" s="294"/>
      <c r="N172" s="295"/>
      <c r="O172" s="296"/>
      <c r="P172" s="296"/>
      <c r="Q172" s="296"/>
      <c r="R172" s="296"/>
      <c r="S172" s="296"/>
      <c r="T172" s="296"/>
      <c r="U172" s="296"/>
      <c r="V172" s="296"/>
      <c r="W172" s="296"/>
      <c r="X172" s="297"/>
      <c r="Y172" s="15"/>
      <c r="Z172" s="15"/>
      <c r="AA172" s="15"/>
      <c r="AB172" s="15"/>
      <c r="AC172" s="15"/>
      <c r="AD172" s="15"/>
      <c r="AE172" s="15"/>
      <c r="AT172" s="298" t="s">
        <v>163</v>
      </c>
      <c r="AU172" s="298" t="s">
        <v>85</v>
      </c>
      <c r="AV172" s="15" t="s">
        <v>83</v>
      </c>
      <c r="AW172" s="15" t="s">
        <v>5</v>
      </c>
      <c r="AX172" s="15" t="s">
        <v>75</v>
      </c>
      <c r="AY172" s="298" t="s">
        <v>156</v>
      </c>
    </row>
    <row r="173" s="12" customFormat="1">
      <c r="A173" s="12"/>
      <c r="B173" s="239"/>
      <c r="C173" s="240"/>
      <c r="D173" s="241" t="s">
        <v>163</v>
      </c>
      <c r="E173" s="242" t="s">
        <v>1</v>
      </c>
      <c r="F173" s="243" t="s">
        <v>1305</v>
      </c>
      <c r="G173" s="240"/>
      <c r="H173" s="244">
        <v>272.83199999999999</v>
      </c>
      <c r="I173" s="245"/>
      <c r="J173" s="245"/>
      <c r="K173" s="240"/>
      <c r="L173" s="240"/>
      <c r="M173" s="246"/>
      <c r="N173" s="247"/>
      <c r="O173" s="248"/>
      <c r="P173" s="248"/>
      <c r="Q173" s="248"/>
      <c r="R173" s="248"/>
      <c r="S173" s="248"/>
      <c r="T173" s="248"/>
      <c r="U173" s="248"/>
      <c r="V173" s="248"/>
      <c r="W173" s="248"/>
      <c r="X173" s="249"/>
      <c r="Y173" s="12"/>
      <c r="Z173" s="12"/>
      <c r="AA173" s="12"/>
      <c r="AB173" s="12"/>
      <c r="AC173" s="12"/>
      <c r="AD173" s="12"/>
      <c r="AE173" s="12"/>
      <c r="AT173" s="250" t="s">
        <v>163</v>
      </c>
      <c r="AU173" s="250" t="s">
        <v>85</v>
      </c>
      <c r="AV173" s="12" t="s">
        <v>85</v>
      </c>
      <c r="AW173" s="12" t="s">
        <v>5</v>
      </c>
      <c r="AX173" s="12" t="s">
        <v>83</v>
      </c>
      <c r="AY173" s="250" t="s">
        <v>156</v>
      </c>
    </row>
    <row r="174" s="2" customFormat="1" ht="24.15" customHeight="1">
      <c r="A174" s="39"/>
      <c r="B174" s="40"/>
      <c r="C174" s="264" t="s">
        <v>211</v>
      </c>
      <c r="D174" s="264" t="s">
        <v>291</v>
      </c>
      <c r="E174" s="265" t="s">
        <v>1306</v>
      </c>
      <c r="F174" s="266" t="s">
        <v>1307</v>
      </c>
      <c r="G174" s="267" t="s">
        <v>197</v>
      </c>
      <c r="H174" s="268">
        <v>323.17000000000002</v>
      </c>
      <c r="I174" s="269"/>
      <c r="J174" s="270"/>
      <c r="K174" s="271">
        <f>ROUND(P174*H174,2)</f>
        <v>0</v>
      </c>
      <c r="L174" s="266" t="s">
        <v>1</v>
      </c>
      <c r="M174" s="272"/>
      <c r="N174" s="273" t="s">
        <v>1</v>
      </c>
      <c r="O174" s="233" t="s">
        <v>38</v>
      </c>
      <c r="P174" s="234">
        <f>I174+J174</f>
        <v>0</v>
      </c>
      <c r="Q174" s="234">
        <f>ROUND(I174*H174,2)</f>
        <v>0</v>
      </c>
      <c r="R174" s="234">
        <f>ROUND(J174*H174,2)</f>
        <v>0</v>
      </c>
      <c r="S174" s="92"/>
      <c r="T174" s="235">
        <f>S174*H174</f>
        <v>0</v>
      </c>
      <c r="U174" s="235">
        <v>0.00020000000000000001</v>
      </c>
      <c r="V174" s="235">
        <f>U174*H174</f>
        <v>0.064634000000000011</v>
      </c>
      <c r="W174" s="235">
        <v>0</v>
      </c>
      <c r="X174" s="236">
        <f>W174*H174</f>
        <v>0</v>
      </c>
      <c r="Y174" s="39"/>
      <c r="Z174" s="39"/>
      <c r="AA174" s="39"/>
      <c r="AB174" s="39"/>
      <c r="AC174" s="39"/>
      <c r="AD174" s="39"/>
      <c r="AE174" s="39"/>
      <c r="AR174" s="237" t="s">
        <v>266</v>
      </c>
      <c r="AT174" s="237" t="s">
        <v>291</v>
      </c>
      <c r="AU174" s="237" t="s">
        <v>85</v>
      </c>
      <c r="AY174" s="18" t="s">
        <v>156</v>
      </c>
      <c r="BE174" s="238">
        <f>IF(O174="základní",K174,0)</f>
        <v>0</v>
      </c>
      <c r="BF174" s="238">
        <f>IF(O174="snížená",K174,0)</f>
        <v>0</v>
      </c>
      <c r="BG174" s="238">
        <f>IF(O174="zákl. přenesená",K174,0)</f>
        <v>0</v>
      </c>
      <c r="BH174" s="238">
        <f>IF(O174="sníž. přenesená",K174,0)</f>
        <v>0</v>
      </c>
      <c r="BI174" s="238">
        <f>IF(O174="nulová",K174,0)</f>
        <v>0</v>
      </c>
      <c r="BJ174" s="18" t="s">
        <v>83</v>
      </c>
      <c r="BK174" s="238">
        <f>ROUND(P174*H174,2)</f>
        <v>0</v>
      </c>
      <c r="BL174" s="18" t="s">
        <v>173</v>
      </c>
      <c r="BM174" s="237" t="s">
        <v>1308</v>
      </c>
    </row>
    <row r="175" s="12" customFormat="1">
      <c r="A175" s="12"/>
      <c r="B175" s="239"/>
      <c r="C175" s="240"/>
      <c r="D175" s="241" t="s">
        <v>163</v>
      </c>
      <c r="E175" s="242" t="s">
        <v>1</v>
      </c>
      <c r="F175" s="243" t="s">
        <v>1309</v>
      </c>
      <c r="G175" s="240"/>
      <c r="H175" s="244">
        <v>272.83199999999999</v>
      </c>
      <c r="I175" s="245"/>
      <c r="J175" s="245"/>
      <c r="K175" s="240"/>
      <c r="L175" s="240"/>
      <c r="M175" s="246"/>
      <c r="N175" s="247"/>
      <c r="O175" s="248"/>
      <c r="P175" s="248"/>
      <c r="Q175" s="248"/>
      <c r="R175" s="248"/>
      <c r="S175" s="248"/>
      <c r="T175" s="248"/>
      <c r="U175" s="248"/>
      <c r="V175" s="248"/>
      <c r="W175" s="248"/>
      <c r="X175" s="249"/>
      <c r="Y175" s="12"/>
      <c r="Z175" s="12"/>
      <c r="AA175" s="12"/>
      <c r="AB175" s="12"/>
      <c r="AC175" s="12"/>
      <c r="AD175" s="12"/>
      <c r="AE175" s="12"/>
      <c r="AT175" s="250" t="s">
        <v>163</v>
      </c>
      <c r="AU175" s="250" t="s">
        <v>85</v>
      </c>
      <c r="AV175" s="12" t="s">
        <v>85</v>
      </c>
      <c r="AW175" s="12" t="s">
        <v>5</v>
      </c>
      <c r="AX175" s="12" t="s">
        <v>75</v>
      </c>
      <c r="AY175" s="250" t="s">
        <v>156</v>
      </c>
    </row>
    <row r="176" s="12" customFormat="1">
      <c r="A176" s="12"/>
      <c r="B176" s="239"/>
      <c r="C176" s="240"/>
      <c r="D176" s="241" t="s">
        <v>163</v>
      </c>
      <c r="E176" s="242" t="s">
        <v>1</v>
      </c>
      <c r="F176" s="243" t="s">
        <v>1310</v>
      </c>
      <c r="G176" s="240"/>
      <c r="H176" s="244">
        <v>323.17000000000002</v>
      </c>
      <c r="I176" s="245"/>
      <c r="J176" s="245"/>
      <c r="K176" s="240"/>
      <c r="L176" s="240"/>
      <c r="M176" s="246"/>
      <c r="N176" s="247"/>
      <c r="O176" s="248"/>
      <c r="P176" s="248"/>
      <c r="Q176" s="248"/>
      <c r="R176" s="248"/>
      <c r="S176" s="248"/>
      <c r="T176" s="248"/>
      <c r="U176" s="248"/>
      <c r="V176" s="248"/>
      <c r="W176" s="248"/>
      <c r="X176" s="249"/>
      <c r="Y176" s="12"/>
      <c r="Z176" s="12"/>
      <c r="AA176" s="12"/>
      <c r="AB176" s="12"/>
      <c r="AC176" s="12"/>
      <c r="AD176" s="12"/>
      <c r="AE176" s="12"/>
      <c r="AT176" s="250" t="s">
        <v>163</v>
      </c>
      <c r="AU176" s="250" t="s">
        <v>85</v>
      </c>
      <c r="AV176" s="12" t="s">
        <v>85</v>
      </c>
      <c r="AW176" s="12" t="s">
        <v>5</v>
      </c>
      <c r="AX176" s="12" t="s">
        <v>83</v>
      </c>
      <c r="AY176" s="250" t="s">
        <v>156</v>
      </c>
    </row>
    <row r="177" s="11" customFormat="1" ht="22.8" customHeight="1">
      <c r="A177" s="11"/>
      <c r="B177" s="210"/>
      <c r="C177" s="211"/>
      <c r="D177" s="212" t="s">
        <v>74</v>
      </c>
      <c r="E177" s="262" t="s">
        <v>168</v>
      </c>
      <c r="F177" s="262" t="s">
        <v>326</v>
      </c>
      <c r="G177" s="211"/>
      <c r="H177" s="211"/>
      <c r="I177" s="214"/>
      <c r="J177" s="214"/>
      <c r="K177" s="263">
        <f>BK177</f>
        <v>0</v>
      </c>
      <c r="L177" s="211"/>
      <c r="M177" s="216"/>
      <c r="N177" s="217"/>
      <c r="O177" s="218"/>
      <c r="P177" s="218"/>
      <c r="Q177" s="219">
        <f>SUM(Q178:Q180)</f>
        <v>0</v>
      </c>
      <c r="R177" s="219">
        <f>SUM(R178:R180)</f>
        <v>0</v>
      </c>
      <c r="S177" s="218"/>
      <c r="T177" s="220">
        <f>SUM(T178:T180)</f>
        <v>0</v>
      </c>
      <c r="U177" s="218"/>
      <c r="V177" s="220">
        <f>SUM(V178:V180)</f>
        <v>0</v>
      </c>
      <c r="W177" s="218"/>
      <c r="X177" s="221">
        <f>SUM(X178:X180)</f>
        <v>0</v>
      </c>
      <c r="Y177" s="11"/>
      <c r="Z177" s="11"/>
      <c r="AA177" s="11"/>
      <c r="AB177" s="11"/>
      <c r="AC177" s="11"/>
      <c r="AD177" s="11"/>
      <c r="AE177" s="11"/>
      <c r="AR177" s="222" t="s">
        <v>83</v>
      </c>
      <c r="AT177" s="223" t="s">
        <v>74</v>
      </c>
      <c r="AU177" s="223" t="s">
        <v>83</v>
      </c>
      <c r="AY177" s="222" t="s">
        <v>156</v>
      </c>
      <c r="BK177" s="224">
        <f>SUM(BK178:BK180)</f>
        <v>0</v>
      </c>
    </row>
    <row r="178" s="2" customFormat="1" ht="24.15" customHeight="1">
      <c r="A178" s="39"/>
      <c r="B178" s="40"/>
      <c r="C178" s="225" t="s">
        <v>201</v>
      </c>
      <c r="D178" s="225" t="s">
        <v>157</v>
      </c>
      <c r="E178" s="226" t="s">
        <v>1311</v>
      </c>
      <c r="F178" s="227" t="s">
        <v>1312</v>
      </c>
      <c r="G178" s="228" t="s">
        <v>227</v>
      </c>
      <c r="H178" s="229">
        <v>137.5</v>
      </c>
      <c r="I178" s="230"/>
      <c r="J178" s="230"/>
      <c r="K178" s="231">
        <f>ROUND(P178*H178,2)</f>
        <v>0</v>
      </c>
      <c r="L178" s="227" t="s">
        <v>1</v>
      </c>
      <c r="M178" s="45"/>
      <c r="N178" s="232" t="s">
        <v>1</v>
      </c>
      <c r="O178" s="233" t="s">
        <v>38</v>
      </c>
      <c r="P178" s="234">
        <f>I178+J178</f>
        <v>0</v>
      </c>
      <c r="Q178" s="234">
        <f>ROUND(I178*H178,2)</f>
        <v>0</v>
      </c>
      <c r="R178" s="234">
        <f>ROUND(J178*H178,2)</f>
        <v>0</v>
      </c>
      <c r="S178" s="92"/>
      <c r="T178" s="235">
        <f>S178*H178</f>
        <v>0</v>
      </c>
      <c r="U178" s="235">
        <v>0</v>
      </c>
      <c r="V178" s="235">
        <f>U178*H178</f>
        <v>0</v>
      </c>
      <c r="W178" s="235">
        <v>0</v>
      </c>
      <c r="X178" s="236">
        <f>W178*H178</f>
        <v>0</v>
      </c>
      <c r="Y178" s="39"/>
      <c r="Z178" s="39"/>
      <c r="AA178" s="39"/>
      <c r="AB178" s="39"/>
      <c r="AC178" s="39"/>
      <c r="AD178" s="39"/>
      <c r="AE178" s="39"/>
      <c r="AR178" s="237" t="s">
        <v>173</v>
      </c>
      <c r="AT178" s="237" t="s">
        <v>157</v>
      </c>
      <c r="AU178" s="237" t="s">
        <v>85</v>
      </c>
      <c r="AY178" s="18" t="s">
        <v>156</v>
      </c>
      <c r="BE178" s="238">
        <f>IF(O178="základní",K178,0)</f>
        <v>0</v>
      </c>
      <c r="BF178" s="238">
        <f>IF(O178="snížená",K178,0)</f>
        <v>0</v>
      </c>
      <c r="BG178" s="238">
        <f>IF(O178="zákl. přenesená",K178,0)</f>
        <v>0</v>
      </c>
      <c r="BH178" s="238">
        <f>IF(O178="sníž. přenesená",K178,0)</f>
        <v>0</v>
      </c>
      <c r="BI178" s="238">
        <f>IF(O178="nulová",K178,0)</f>
        <v>0</v>
      </c>
      <c r="BJ178" s="18" t="s">
        <v>83</v>
      </c>
      <c r="BK178" s="238">
        <f>ROUND(P178*H178,2)</f>
        <v>0</v>
      </c>
      <c r="BL178" s="18" t="s">
        <v>173</v>
      </c>
      <c r="BM178" s="237" t="s">
        <v>1313</v>
      </c>
    </row>
    <row r="179" s="15" customFormat="1">
      <c r="A179" s="15"/>
      <c r="B179" s="289"/>
      <c r="C179" s="290"/>
      <c r="D179" s="241" t="s">
        <v>163</v>
      </c>
      <c r="E179" s="291" t="s">
        <v>1</v>
      </c>
      <c r="F179" s="292" t="s">
        <v>1314</v>
      </c>
      <c r="G179" s="290"/>
      <c r="H179" s="291" t="s">
        <v>1</v>
      </c>
      <c r="I179" s="293"/>
      <c r="J179" s="293"/>
      <c r="K179" s="290"/>
      <c r="L179" s="290"/>
      <c r="M179" s="294"/>
      <c r="N179" s="295"/>
      <c r="O179" s="296"/>
      <c r="P179" s="296"/>
      <c r="Q179" s="296"/>
      <c r="R179" s="296"/>
      <c r="S179" s="296"/>
      <c r="T179" s="296"/>
      <c r="U179" s="296"/>
      <c r="V179" s="296"/>
      <c r="W179" s="296"/>
      <c r="X179" s="297"/>
      <c r="Y179" s="15"/>
      <c r="Z179" s="15"/>
      <c r="AA179" s="15"/>
      <c r="AB179" s="15"/>
      <c r="AC179" s="15"/>
      <c r="AD179" s="15"/>
      <c r="AE179" s="15"/>
      <c r="AT179" s="298" t="s">
        <v>163</v>
      </c>
      <c r="AU179" s="298" t="s">
        <v>85</v>
      </c>
      <c r="AV179" s="15" t="s">
        <v>83</v>
      </c>
      <c r="AW179" s="15" t="s">
        <v>5</v>
      </c>
      <c r="AX179" s="15" t="s">
        <v>75</v>
      </c>
      <c r="AY179" s="298" t="s">
        <v>156</v>
      </c>
    </row>
    <row r="180" s="12" customFormat="1">
      <c r="A180" s="12"/>
      <c r="B180" s="239"/>
      <c r="C180" s="240"/>
      <c r="D180" s="241" t="s">
        <v>163</v>
      </c>
      <c r="E180" s="242" t="s">
        <v>1</v>
      </c>
      <c r="F180" s="243" t="s">
        <v>1300</v>
      </c>
      <c r="G180" s="240"/>
      <c r="H180" s="244">
        <v>137.5</v>
      </c>
      <c r="I180" s="245"/>
      <c r="J180" s="245"/>
      <c r="K180" s="240"/>
      <c r="L180" s="240"/>
      <c r="M180" s="246"/>
      <c r="N180" s="247"/>
      <c r="O180" s="248"/>
      <c r="P180" s="248"/>
      <c r="Q180" s="248"/>
      <c r="R180" s="248"/>
      <c r="S180" s="248"/>
      <c r="T180" s="248"/>
      <c r="U180" s="248"/>
      <c r="V180" s="248"/>
      <c r="W180" s="248"/>
      <c r="X180" s="249"/>
      <c r="Y180" s="12"/>
      <c r="Z180" s="12"/>
      <c r="AA180" s="12"/>
      <c r="AB180" s="12"/>
      <c r="AC180" s="12"/>
      <c r="AD180" s="12"/>
      <c r="AE180" s="12"/>
      <c r="AT180" s="250" t="s">
        <v>163</v>
      </c>
      <c r="AU180" s="250" t="s">
        <v>85</v>
      </c>
      <c r="AV180" s="12" t="s">
        <v>85</v>
      </c>
      <c r="AW180" s="12" t="s">
        <v>5</v>
      </c>
      <c r="AX180" s="12" t="s">
        <v>83</v>
      </c>
      <c r="AY180" s="250" t="s">
        <v>156</v>
      </c>
    </row>
    <row r="181" s="11" customFormat="1" ht="22.8" customHeight="1">
      <c r="A181" s="11"/>
      <c r="B181" s="210"/>
      <c r="C181" s="211"/>
      <c r="D181" s="212" t="s">
        <v>74</v>
      </c>
      <c r="E181" s="262" t="s">
        <v>173</v>
      </c>
      <c r="F181" s="262" t="s">
        <v>920</v>
      </c>
      <c r="G181" s="211"/>
      <c r="H181" s="211"/>
      <c r="I181" s="214"/>
      <c r="J181" s="214"/>
      <c r="K181" s="263">
        <f>BK181</f>
        <v>0</v>
      </c>
      <c r="L181" s="211"/>
      <c r="M181" s="216"/>
      <c r="N181" s="217"/>
      <c r="O181" s="218"/>
      <c r="P181" s="218"/>
      <c r="Q181" s="219">
        <f>SUM(Q182:Q197)</f>
        <v>0</v>
      </c>
      <c r="R181" s="219">
        <f>SUM(R182:R197)</f>
        <v>0</v>
      </c>
      <c r="S181" s="218"/>
      <c r="T181" s="220">
        <f>SUM(T182:T197)</f>
        <v>0</v>
      </c>
      <c r="U181" s="218"/>
      <c r="V181" s="220">
        <f>SUM(V182:V197)</f>
        <v>101.1421647</v>
      </c>
      <c r="W181" s="218"/>
      <c r="X181" s="221">
        <f>SUM(X182:X197)</f>
        <v>0</v>
      </c>
      <c r="Y181" s="11"/>
      <c r="Z181" s="11"/>
      <c r="AA181" s="11"/>
      <c r="AB181" s="11"/>
      <c r="AC181" s="11"/>
      <c r="AD181" s="11"/>
      <c r="AE181" s="11"/>
      <c r="AR181" s="222" t="s">
        <v>83</v>
      </c>
      <c r="AT181" s="223" t="s">
        <v>74</v>
      </c>
      <c r="AU181" s="223" t="s">
        <v>83</v>
      </c>
      <c r="AY181" s="222" t="s">
        <v>156</v>
      </c>
      <c r="BK181" s="224">
        <f>SUM(BK182:BK197)</f>
        <v>0</v>
      </c>
    </row>
    <row r="182" s="2" customFormat="1" ht="24.15" customHeight="1">
      <c r="A182" s="39"/>
      <c r="B182" s="40"/>
      <c r="C182" s="225" t="s">
        <v>643</v>
      </c>
      <c r="D182" s="225" t="s">
        <v>157</v>
      </c>
      <c r="E182" s="226" t="s">
        <v>1315</v>
      </c>
      <c r="F182" s="227" t="s">
        <v>1316</v>
      </c>
      <c r="G182" s="228" t="s">
        <v>237</v>
      </c>
      <c r="H182" s="229">
        <v>37.488</v>
      </c>
      <c r="I182" s="230"/>
      <c r="J182" s="230"/>
      <c r="K182" s="231">
        <f>ROUND(P182*H182,2)</f>
        <v>0</v>
      </c>
      <c r="L182" s="227" t="s">
        <v>1</v>
      </c>
      <c r="M182" s="45"/>
      <c r="N182" s="232" t="s">
        <v>1</v>
      </c>
      <c r="O182" s="233" t="s">
        <v>38</v>
      </c>
      <c r="P182" s="234">
        <f>I182+J182</f>
        <v>0</v>
      </c>
      <c r="Q182" s="234">
        <f>ROUND(I182*H182,2)</f>
        <v>0</v>
      </c>
      <c r="R182" s="234">
        <f>ROUND(J182*H182,2)</f>
        <v>0</v>
      </c>
      <c r="S182" s="92"/>
      <c r="T182" s="235">
        <f>S182*H182</f>
        <v>0</v>
      </c>
      <c r="U182" s="235">
        <v>1.7034</v>
      </c>
      <c r="V182" s="235">
        <f>U182*H182</f>
        <v>63.857059200000002</v>
      </c>
      <c r="W182" s="235">
        <v>0</v>
      </c>
      <c r="X182" s="236">
        <f>W182*H182</f>
        <v>0</v>
      </c>
      <c r="Y182" s="39"/>
      <c r="Z182" s="39"/>
      <c r="AA182" s="39"/>
      <c r="AB182" s="39"/>
      <c r="AC182" s="39"/>
      <c r="AD182" s="39"/>
      <c r="AE182" s="39"/>
      <c r="AR182" s="237" t="s">
        <v>173</v>
      </c>
      <c r="AT182" s="237" t="s">
        <v>157</v>
      </c>
      <c r="AU182" s="237" t="s">
        <v>85</v>
      </c>
      <c r="AY182" s="18" t="s">
        <v>156</v>
      </c>
      <c r="BE182" s="238">
        <f>IF(O182="základní",K182,0)</f>
        <v>0</v>
      </c>
      <c r="BF182" s="238">
        <f>IF(O182="snížená",K182,0)</f>
        <v>0</v>
      </c>
      <c r="BG182" s="238">
        <f>IF(O182="zákl. přenesená",K182,0)</f>
        <v>0</v>
      </c>
      <c r="BH182" s="238">
        <f>IF(O182="sníž. přenesená",K182,0)</f>
        <v>0</v>
      </c>
      <c r="BI182" s="238">
        <f>IF(O182="nulová",K182,0)</f>
        <v>0</v>
      </c>
      <c r="BJ182" s="18" t="s">
        <v>83</v>
      </c>
      <c r="BK182" s="238">
        <f>ROUND(P182*H182,2)</f>
        <v>0</v>
      </c>
      <c r="BL182" s="18" t="s">
        <v>173</v>
      </c>
      <c r="BM182" s="237" t="s">
        <v>1317</v>
      </c>
    </row>
    <row r="183" s="15" customFormat="1">
      <c r="A183" s="15"/>
      <c r="B183" s="289"/>
      <c r="C183" s="290"/>
      <c r="D183" s="241" t="s">
        <v>163</v>
      </c>
      <c r="E183" s="291" t="s">
        <v>1</v>
      </c>
      <c r="F183" s="292" t="s">
        <v>1318</v>
      </c>
      <c r="G183" s="290"/>
      <c r="H183" s="291" t="s">
        <v>1</v>
      </c>
      <c r="I183" s="293"/>
      <c r="J183" s="293"/>
      <c r="K183" s="290"/>
      <c r="L183" s="290"/>
      <c r="M183" s="294"/>
      <c r="N183" s="295"/>
      <c r="O183" s="296"/>
      <c r="P183" s="296"/>
      <c r="Q183" s="296"/>
      <c r="R183" s="296"/>
      <c r="S183" s="296"/>
      <c r="T183" s="296"/>
      <c r="U183" s="296"/>
      <c r="V183" s="296"/>
      <c r="W183" s="296"/>
      <c r="X183" s="297"/>
      <c r="Y183" s="15"/>
      <c r="Z183" s="15"/>
      <c r="AA183" s="15"/>
      <c r="AB183" s="15"/>
      <c r="AC183" s="15"/>
      <c r="AD183" s="15"/>
      <c r="AE183" s="15"/>
      <c r="AT183" s="298" t="s">
        <v>163</v>
      </c>
      <c r="AU183" s="298" t="s">
        <v>85</v>
      </c>
      <c r="AV183" s="15" t="s">
        <v>83</v>
      </c>
      <c r="AW183" s="15" t="s">
        <v>5</v>
      </c>
      <c r="AX183" s="15" t="s">
        <v>75</v>
      </c>
      <c r="AY183" s="298" t="s">
        <v>156</v>
      </c>
    </row>
    <row r="184" s="12" customFormat="1">
      <c r="A184" s="12"/>
      <c r="B184" s="239"/>
      <c r="C184" s="240"/>
      <c r="D184" s="241" t="s">
        <v>163</v>
      </c>
      <c r="E184" s="242" t="s">
        <v>1</v>
      </c>
      <c r="F184" s="243" t="s">
        <v>1319</v>
      </c>
      <c r="G184" s="240"/>
      <c r="H184" s="244">
        <v>37.488</v>
      </c>
      <c r="I184" s="245"/>
      <c r="J184" s="245"/>
      <c r="K184" s="240"/>
      <c r="L184" s="240"/>
      <c r="M184" s="246"/>
      <c r="N184" s="247"/>
      <c r="O184" s="248"/>
      <c r="P184" s="248"/>
      <c r="Q184" s="248"/>
      <c r="R184" s="248"/>
      <c r="S184" s="248"/>
      <c r="T184" s="248"/>
      <c r="U184" s="248"/>
      <c r="V184" s="248"/>
      <c r="W184" s="248"/>
      <c r="X184" s="249"/>
      <c r="Y184" s="12"/>
      <c r="Z184" s="12"/>
      <c r="AA184" s="12"/>
      <c r="AB184" s="12"/>
      <c r="AC184" s="12"/>
      <c r="AD184" s="12"/>
      <c r="AE184" s="12"/>
      <c r="AT184" s="250" t="s">
        <v>163</v>
      </c>
      <c r="AU184" s="250" t="s">
        <v>85</v>
      </c>
      <c r="AV184" s="12" t="s">
        <v>85</v>
      </c>
      <c r="AW184" s="12" t="s">
        <v>5</v>
      </c>
      <c r="AX184" s="12" t="s">
        <v>83</v>
      </c>
      <c r="AY184" s="250" t="s">
        <v>156</v>
      </c>
    </row>
    <row r="185" s="2" customFormat="1" ht="24.15" customHeight="1">
      <c r="A185" s="39"/>
      <c r="B185" s="40"/>
      <c r="C185" s="225" t="s">
        <v>200</v>
      </c>
      <c r="D185" s="225" t="s">
        <v>157</v>
      </c>
      <c r="E185" s="226" t="s">
        <v>1320</v>
      </c>
      <c r="F185" s="227" t="s">
        <v>1321</v>
      </c>
      <c r="G185" s="228" t="s">
        <v>334</v>
      </c>
      <c r="H185" s="229">
        <v>2</v>
      </c>
      <c r="I185" s="230"/>
      <c r="J185" s="230"/>
      <c r="K185" s="231">
        <f>ROUND(P185*H185,2)</f>
        <v>0</v>
      </c>
      <c r="L185" s="227" t="s">
        <v>1</v>
      </c>
      <c r="M185" s="45"/>
      <c r="N185" s="232" t="s">
        <v>1</v>
      </c>
      <c r="O185" s="233" t="s">
        <v>38</v>
      </c>
      <c r="P185" s="234">
        <f>I185+J185</f>
        <v>0</v>
      </c>
      <c r="Q185" s="234">
        <f>ROUND(I185*H185,2)</f>
        <v>0</v>
      </c>
      <c r="R185" s="234">
        <f>ROUND(J185*H185,2)</f>
        <v>0</v>
      </c>
      <c r="S185" s="92"/>
      <c r="T185" s="235">
        <f>S185*H185</f>
        <v>0</v>
      </c>
      <c r="U185" s="235">
        <v>0.087419999999999998</v>
      </c>
      <c r="V185" s="235">
        <f>U185*H185</f>
        <v>0.17484</v>
      </c>
      <c r="W185" s="235">
        <v>0</v>
      </c>
      <c r="X185" s="236">
        <f>W185*H185</f>
        <v>0</v>
      </c>
      <c r="Y185" s="39"/>
      <c r="Z185" s="39"/>
      <c r="AA185" s="39"/>
      <c r="AB185" s="39"/>
      <c r="AC185" s="39"/>
      <c r="AD185" s="39"/>
      <c r="AE185" s="39"/>
      <c r="AR185" s="237" t="s">
        <v>173</v>
      </c>
      <c r="AT185" s="237" t="s">
        <v>157</v>
      </c>
      <c r="AU185" s="237" t="s">
        <v>85</v>
      </c>
      <c r="AY185" s="18" t="s">
        <v>156</v>
      </c>
      <c r="BE185" s="238">
        <f>IF(O185="základní",K185,0)</f>
        <v>0</v>
      </c>
      <c r="BF185" s="238">
        <f>IF(O185="snížená",K185,0)</f>
        <v>0</v>
      </c>
      <c r="BG185" s="238">
        <f>IF(O185="zákl. přenesená",K185,0)</f>
        <v>0</v>
      </c>
      <c r="BH185" s="238">
        <f>IF(O185="sníž. přenesená",K185,0)</f>
        <v>0</v>
      </c>
      <c r="BI185" s="238">
        <f>IF(O185="nulová",K185,0)</f>
        <v>0</v>
      </c>
      <c r="BJ185" s="18" t="s">
        <v>83</v>
      </c>
      <c r="BK185" s="238">
        <f>ROUND(P185*H185,2)</f>
        <v>0</v>
      </c>
      <c r="BL185" s="18" t="s">
        <v>173</v>
      </c>
      <c r="BM185" s="237" t="s">
        <v>1322</v>
      </c>
    </row>
    <row r="186" s="12" customFormat="1">
      <c r="A186" s="12"/>
      <c r="B186" s="239"/>
      <c r="C186" s="240"/>
      <c r="D186" s="241" t="s">
        <v>163</v>
      </c>
      <c r="E186" s="242" t="s">
        <v>1</v>
      </c>
      <c r="F186" s="243" t="s">
        <v>1323</v>
      </c>
      <c r="G186" s="240"/>
      <c r="H186" s="244">
        <v>2</v>
      </c>
      <c r="I186" s="245"/>
      <c r="J186" s="245"/>
      <c r="K186" s="240"/>
      <c r="L186" s="240"/>
      <c r="M186" s="246"/>
      <c r="N186" s="247"/>
      <c r="O186" s="248"/>
      <c r="P186" s="248"/>
      <c r="Q186" s="248"/>
      <c r="R186" s="248"/>
      <c r="S186" s="248"/>
      <c r="T186" s="248"/>
      <c r="U186" s="248"/>
      <c r="V186" s="248"/>
      <c r="W186" s="248"/>
      <c r="X186" s="249"/>
      <c r="Y186" s="12"/>
      <c r="Z186" s="12"/>
      <c r="AA186" s="12"/>
      <c r="AB186" s="12"/>
      <c r="AC186" s="12"/>
      <c r="AD186" s="12"/>
      <c r="AE186" s="12"/>
      <c r="AT186" s="250" t="s">
        <v>163</v>
      </c>
      <c r="AU186" s="250" t="s">
        <v>85</v>
      </c>
      <c r="AV186" s="12" t="s">
        <v>85</v>
      </c>
      <c r="AW186" s="12" t="s">
        <v>5</v>
      </c>
      <c r="AX186" s="12" t="s">
        <v>83</v>
      </c>
      <c r="AY186" s="250" t="s">
        <v>156</v>
      </c>
    </row>
    <row r="187" s="2" customFormat="1" ht="24.15" customHeight="1">
      <c r="A187" s="39"/>
      <c r="B187" s="40"/>
      <c r="C187" s="264" t="s">
        <v>245</v>
      </c>
      <c r="D187" s="264" t="s">
        <v>291</v>
      </c>
      <c r="E187" s="265" t="s">
        <v>1324</v>
      </c>
      <c r="F187" s="266" t="s">
        <v>1325</v>
      </c>
      <c r="G187" s="267" t="s">
        <v>334</v>
      </c>
      <c r="H187" s="268">
        <v>1</v>
      </c>
      <c r="I187" s="269"/>
      <c r="J187" s="270"/>
      <c r="K187" s="271">
        <f>ROUND(P187*H187,2)</f>
        <v>0</v>
      </c>
      <c r="L187" s="266" t="s">
        <v>1</v>
      </c>
      <c r="M187" s="272"/>
      <c r="N187" s="273" t="s">
        <v>1</v>
      </c>
      <c r="O187" s="233" t="s">
        <v>38</v>
      </c>
      <c r="P187" s="234">
        <f>I187+J187</f>
        <v>0</v>
      </c>
      <c r="Q187" s="234">
        <f>ROUND(I187*H187,2)</f>
        <v>0</v>
      </c>
      <c r="R187" s="234">
        <f>ROUND(J187*H187,2)</f>
        <v>0</v>
      </c>
      <c r="S187" s="92"/>
      <c r="T187" s="235">
        <f>S187*H187</f>
        <v>0</v>
      </c>
      <c r="U187" s="235">
        <v>0.040000000000000001</v>
      </c>
      <c r="V187" s="235">
        <f>U187*H187</f>
        <v>0.040000000000000001</v>
      </c>
      <c r="W187" s="235">
        <v>0</v>
      </c>
      <c r="X187" s="236">
        <f>W187*H187</f>
        <v>0</v>
      </c>
      <c r="Y187" s="39"/>
      <c r="Z187" s="39"/>
      <c r="AA187" s="39"/>
      <c r="AB187" s="39"/>
      <c r="AC187" s="39"/>
      <c r="AD187" s="39"/>
      <c r="AE187" s="39"/>
      <c r="AR187" s="237" t="s">
        <v>266</v>
      </c>
      <c r="AT187" s="237" t="s">
        <v>291</v>
      </c>
      <c r="AU187" s="237" t="s">
        <v>85</v>
      </c>
      <c r="AY187" s="18" t="s">
        <v>156</v>
      </c>
      <c r="BE187" s="238">
        <f>IF(O187="základní",K187,0)</f>
        <v>0</v>
      </c>
      <c r="BF187" s="238">
        <f>IF(O187="snížená",K187,0)</f>
        <v>0</v>
      </c>
      <c r="BG187" s="238">
        <f>IF(O187="zákl. přenesená",K187,0)</f>
        <v>0</v>
      </c>
      <c r="BH187" s="238">
        <f>IF(O187="sníž. přenesená",K187,0)</f>
        <v>0</v>
      </c>
      <c r="BI187" s="238">
        <f>IF(O187="nulová",K187,0)</f>
        <v>0</v>
      </c>
      <c r="BJ187" s="18" t="s">
        <v>83</v>
      </c>
      <c r="BK187" s="238">
        <f>ROUND(P187*H187,2)</f>
        <v>0</v>
      </c>
      <c r="BL187" s="18" t="s">
        <v>173</v>
      </c>
      <c r="BM187" s="237" t="s">
        <v>1326</v>
      </c>
    </row>
    <row r="188" s="12" customFormat="1">
      <c r="A188" s="12"/>
      <c r="B188" s="239"/>
      <c r="C188" s="240"/>
      <c r="D188" s="241" t="s">
        <v>163</v>
      </c>
      <c r="E188" s="242" t="s">
        <v>1</v>
      </c>
      <c r="F188" s="243" t="s">
        <v>83</v>
      </c>
      <c r="G188" s="240"/>
      <c r="H188" s="244">
        <v>1</v>
      </c>
      <c r="I188" s="245"/>
      <c r="J188" s="245"/>
      <c r="K188" s="240"/>
      <c r="L188" s="240"/>
      <c r="M188" s="246"/>
      <c r="N188" s="247"/>
      <c r="O188" s="248"/>
      <c r="P188" s="248"/>
      <c r="Q188" s="248"/>
      <c r="R188" s="248"/>
      <c r="S188" s="248"/>
      <c r="T188" s="248"/>
      <c r="U188" s="248"/>
      <c r="V188" s="248"/>
      <c r="W188" s="248"/>
      <c r="X188" s="249"/>
      <c r="Y188" s="12"/>
      <c r="Z188" s="12"/>
      <c r="AA188" s="12"/>
      <c r="AB188" s="12"/>
      <c r="AC188" s="12"/>
      <c r="AD188" s="12"/>
      <c r="AE188" s="12"/>
      <c r="AT188" s="250" t="s">
        <v>163</v>
      </c>
      <c r="AU188" s="250" t="s">
        <v>85</v>
      </c>
      <c r="AV188" s="12" t="s">
        <v>85</v>
      </c>
      <c r="AW188" s="12" t="s">
        <v>5</v>
      </c>
      <c r="AX188" s="12" t="s">
        <v>83</v>
      </c>
      <c r="AY188" s="250" t="s">
        <v>156</v>
      </c>
    </row>
    <row r="189" s="2" customFormat="1" ht="24.15" customHeight="1">
      <c r="A189" s="39"/>
      <c r="B189" s="40"/>
      <c r="C189" s="264" t="s">
        <v>250</v>
      </c>
      <c r="D189" s="264" t="s">
        <v>291</v>
      </c>
      <c r="E189" s="265" t="s">
        <v>1327</v>
      </c>
      <c r="F189" s="266" t="s">
        <v>1328</v>
      </c>
      <c r="G189" s="267" t="s">
        <v>334</v>
      </c>
      <c r="H189" s="268">
        <v>1</v>
      </c>
      <c r="I189" s="269"/>
      <c r="J189" s="270"/>
      <c r="K189" s="271">
        <f>ROUND(P189*H189,2)</f>
        <v>0</v>
      </c>
      <c r="L189" s="266" t="s">
        <v>1</v>
      </c>
      <c r="M189" s="272"/>
      <c r="N189" s="273" t="s">
        <v>1</v>
      </c>
      <c r="O189" s="233" t="s">
        <v>38</v>
      </c>
      <c r="P189" s="234">
        <f>I189+J189</f>
        <v>0</v>
      </c>
      <c r="Q189" s="234">
        <f>ROUND(I189*H189,2)</f>
        <v>0</v>
      </c>
      <c r="R189" s="234">
        <f>ROUND(J189*H189,2)</f>
        <v>0</v>
      </c>
      <c r="S189" s="92"/>
      <c r="T189" s="235">
        <f>S189*H189</f>
        <v>0</v>
      </c>
      <c r="U189" s="235">
        <v>0.028000000000000001</v>
      </c>
      <c r="V189" s="235">
        <f>U189*H189</f>
        <v>0.028000000000000001</v>
      </c>
      <c r="W189" s="235">
        <v>0</v>
      </c>
      <c r="X189" s="236">
        <f>W189*H189</f>
        <v>0</v>
      </c>
      <c r="Y189" s="39"/>
      <c r="Z189" s="39"/>
      <c r="AA189" s="39"/>
      <c r="AB189" s="39"/>
      <c r="AC189" s="39"/>
      <c r="AD189" s="39"/>
      <c r="AE189" s="39"/>
      <c r="AR189" s="237" t="s">
        <v>266</v>
      </c>
      <c r="AT189" s="237" t="s">
        <v>291</v>
      </c>
      <c r="AU189" s="237" t="s">
        <v>85</v>
      </c>
      <c r="AY189" s="18" t="s">
        <v>156</v>
      </c>
      <c r="BE189" s="238">
        <f>IF(O189="základní",K189,0)</f>
        <v>0</v>
      </c>
      <c r="BF189" s="238">
        <f>IF(O189="snížená",K189,0)</f>
        <v>0</v>
      </c>
      <c r="BG189" s="238">
        <f>IF(O189="zákl. přenesená",K189,0)</f>
        <v>0</v>
      </c>
      <c r="BH189" s="238">
        <f>IF(O189="sníž. přenesená",K189,0)</f>
        <v>0</v>
      </c>
      <c r="BI189" s="238">
        <f>IF(O189="nulová",K189,0)</f>
        <v>0</v>
      </c>
      <c r="BJ189" s="18" t="s">
        <v>83</v>
      </c>
      <c r="BK189" s="238">
        <f>ROUND(P189*H189,2)</f>
        <v>0</v>
      </c>
      <c r="BL189" s="18" t="s">
        <v>173</v>
      </c>
      <c r="BM189" s="237" t="s">
        <v>1329</v>
      </c>
    </row>
    <row r="190" s="12" customFormat="1">
      <c r="A190" s="12"/>
      <c r="B190" s="239"/>
      <c r="C190" s="240"/>
      <c r="D190" s="241" t="s">
        <v>163</v>
      </c>
      <c r="E190" s="242" t="s">
        <v>1</v>
      </c>
      <c r="F190" s="243" t="s">
        <v>83</v>
      </c>
      <c r="G190" s="240"/>
      <c r="H190" s="244">
        <v>1</v>
      </c>
      <c r="I190" s="245"/>
      <c r="J190" s="245"/>
      <c r="K190" s="240"/>
      <c r="L190" s="240"/>
      <c r="M190" s="246"/>
      <c r="N190" s="247"/>
      <c r="O190" s="248"/>
      <c r="P190" s="248"/>
      <c r="Q190" s="248"/>
      <c r="R190" s="248"/>
      <c r="S190" s="248"/>
      <c r="T190" s="248"/>
      <c r="U190" s="248"/>
      <c r="V190" s="248"/>
      <c r="W190" s="248"/>
      <c r="X190" s="249"/>
      <c r="Y190" s="12"/>
      <c r="Z190" s="12"/>
      <c r="AA190" s="12"/>
      <c r="AB190" s="12"/>
      <c r="AC190" s="12"/>
      <c r="AD190" s="12"/>
      <c r="AE190" s="12"/>
      <c r="AT190" s="250" t="s">
        <v>163</v>
      </c>
      <c r="AU190" s="250" t="s">
        <v>85</v>
      </c>
      <c r="AV190" s="12" t="s">
        <v>85</v>
      </c>
      <c r="AW190" s="12" t="s">
        <v>5</v>
      </c>
      <c r="AX190" s="12" t="s">
        <v>83</v>
      </c>
      <c r="AY190" s="250" t="s">
        <v>156</v>
      </c>
    </row>
    <row r="191" s="2" customFormat="1" ht="33" customHeight="1">
      <c r="A191" s="39"/>
      <c r="B191" s="40"/>
      <c r="C191" s="225" t="s">
        <v>649</v>
      </c>
      <c r="D191" s="225" t="s">
        <v>157</v>
      </c>
      <c r="E191" s="226" t="s">
        <v>1330</v>
      </c>
      <c r="F191" s="227" t="s">
        <v>1331</v>
      </c>
      <c r="G191" s="228" t="s">
        <v>334</v>
      </c>
      <c r="H191" s="229">
        <v>1</v>
      </c>
      <c r="I191" s="230"/>
      <c r="J191" s="230"/>
      <c r="K191" s="231">
        <f>ROUND(P191*H191,2)</f>
        <v>0</v>
      </c>
      <c r="L191" s="227" t="s">
        <v>1</v>
      </c>
      <c r="M191" s="45"/>
      <c r="N191" s="232" t="s">
        <v>1</v>
      </c>
      <c r="O191" s="233" t="s">
        <v>38</v>
      </c>
      <c r="P191" s="234">
        <f>I191+J191</f>
        <v>0</v>
      </c>
      <c r="Q191" s="234">
        <f>ROUND(I191*H191,2)</f>
        <v>0</v>
      </c>
      <c r="R191" s="234">
        <f>ROUND(J191*H191,2)</f>
        <v>0</v>
      </c>
      <c r="S191" s="92"/>
      <c r="T191" s="235">
        <f>S191*H191</f>
        <v>0</v>
      </c>
      <c r="U191" s="235">
        <v>0.087419999999999998</v>
      </c>
      <c r="V191" s="235">
        <f>U191*H191</f>
        <v>0.087419999999999998</v>
      </c>
      <c r="W191" s="235">
        <v>0</v>
      </c>
      <c r="X191" s="236">
        <f>W191*H191</f>
        <v>0</v>
      </c>
      <c r="Y191" s="39"/>
      <c r="Z191" s="39"/>
      <c r="AA191" s="39"/>
      <c r="AB191" s="39"/>
      <c r="AC191" s="39"/>
      <c r="AD191" s="39"/>
      <c r="AE191" s="39"/>
      <c r="AR191" s="237" t="s">
        <v>173</v>
      </c>
      <c r="AT191" s="237" t="s">
        <v>157</v>
      </c>
      <c r="AU191" s="237" t="s">
        <v>85</v>
      </c>
      <c r="AY191" s="18" t="s">
        <v>156</v>
      </c>
      <c r="BE191" s="238">
        <f>IF(O191="základní",K191,0)</f>
        <v>0</v>
      </c>
      <c r="BF191" s="238">
        <f>IF(O191="snížená",K191,0)</f>
        <v>0</v>
      </c>
      <c r="BG191" s="238">
        <f>IF(O191="zákl. přenesená",K191,0)</f>
        <v>0</v>
      </c>
      <c r="BH191" s="238">
        <f>IF(O191="sníž. přenesená",K191,0)</f>
        <v>0</v>
      </c>
      <c r="BI191" s="238">
        <f>IF(O191="nulová",K191,0)</f>
        <v>0</v>
      </c>
      <c r="BJ191" s="18" t="s">
        <v>83</v>
      </c>
      <c r="BK191" s="238">
        <f>ROUND(P191*H191,2)</f>
        <v>0</v>
      </c>
      <c r="BL191" s="18" t="s">
        <v>173</v>
      </c>
      <c r="BM191" s="237" t="s">
        <v>1332</v>
      </c>
    </row>
    <row r="192" s="12" customFormat="1">
      <c r="A192" s="12"/>
      <c r="B192" s="239"/>
      <c r="C192" s="240"/>
      <c r="D192" s="241" t="s">
        <v>163</v>
      </c>
      <c r="E192" s="242" t="s">
        <v>1</v>
      </c>
      <c r="F192" s="243" t="s">
        <v>83</v>
      </c>
      <c r="G192" s="240"/>
      <c r="H192" s="244">
        <v>1</v>
      </c>
      <c r="I192" s="245"/>
      <c r="J192" s="245"/>
      <c r="K192" s="240"/>
      <c r="L192" s="240"/>
      <c r="M192" s="246"/>
      <c r="N192" s="247"/>
      <c r="O192" s="248"/>
      <c r="P192" s="248"/>
      <c r="Q192" s="248"/>
      <c r="R192" s="248"/>
      <c r="S192" s="248"/>
      <c r="T192" s="248"/>
      <c r="U192" s="248"/>
      <c r="V192" s="248"/>
      <c r="W192" s="248"/>
      <c r="X192" s="249"/>
      <c r="Y192" s="12"/>
      <c r="Z192" s="12"/>
      <c r="AA192" s="12"/>
      <c r="AB192" s="12"/>
      <c r="AC192" s="12"/>
      <c r="AD192" s="12"/>
      <c r="AE192" s="12"/>
      <c r="AT192" s="250" t="s">
        <v>163</v>
      </c>
      <c r="AU192" s="250" t="s">
        <v>85</v>
      </c>
      <c r="AV192" s="12" t="s">
        <v>85</v>
      </c>
      <c r="AW192" s="12" t="s">
        <v>5</v>
      </c>
      <c r="AX192" s="12" t="s">
        <v>83</v>
      </c>
      <c r="AY192" s="250" t="s">
        <v>156</v>
      </c>
    </row>
    <row r="193" s="2" customFormat="1" ht="24.15" customHeight="1">
      <c r="A193" s="39"/>
      <c r="B193" s="40"/>
      <c r="C193" s="264" t="s">
        <v>8</v>
      </c>
      <c r="D193" s="264" t="s">
        <v>291</v>
      </c>
      <c r="E193" s="265" t="s">
        <v>1333</v>
      </c>
      <c r="F193" s="266" t="s">
        <v>1334</v>
      </c>
      <c r="G193" s="267" t="s">
        <v>334</v>
      </c>
      <c r="H193" s="268">
        <v>1</v>
      </c>
      <c r="I193" s="269"/>
      <c r="J193" s="270"/>
      <c r="K193" s="271">
        <f>ROUND(P193*H193,2)</f>
        <v>0</v>
      </c>
      <c r="L193" s="266" t="s">
        <v>1</v>
      </c>
      <c r="M193" s="272"/>
      <c r="N193" s="273" t="s">
        <v>1</v>
      </c>
      <c r="O193" s="233" t="s">
        <v>38</v>
      </c>
      <c r="P193" s="234">
        <f>I193+J193</f>
        <v>0</v>
      </c>
      <c r="Q193" s="234">
        <f>ROUND(I193*H193,2)</f>
        <v>0</v>
      </c>
      <c r="R193" s="234">
        <f>ROUND(J193*H193,2)</f>
        <v>0</v>
      </c>
      <c r="S193" s="92"/>
      <c r="T193" s="235">
        <f>S193*H193</f>
        <v>0</v>
      </c>
      <c r="U193" s="235">
        <v>0.081000000000000003</v>
      </c>
      <c r="V193" s="235">
        <f>U193*H193</f>
        <v>0.081000000000000003</v>
      </c>
      <c r="W193" s="235">
        <v>0</v>
      </c>
      <c r="X193" s="236">
        <f>W193*H193</f>
        <v>0</v>
      </c>
      <c r="Y193" s="39"/>
      <c r="Z193" s="39"/>
      <c r="AA193" s="39"/>
      <c r="AB193" s="39"/>
      <c r="AC193" s="39"/>
      <c r="AD193" s="39"/>
      <c r="AE193" s="39"/>
      <c r="AR193" s="237" t="s">
        <v>266</v>
      </c>
      <c r="AT193" s="237" t="s">
        <v>291</v>
      </c>
      <c r="AU193" s="237" t="s">
        <v>85</v>
      </c>
      <c r="AY193" s="18" t="s">
        <v>156</v>
      </c>
      <c r="BE193" s="238">
        <f>IF(O193="základní",K193,0)</f>
        <v>0</v>
      </c>
      <c r="BF193" s="238">
        <f>IF(O193="snížená",K193,0)</f>
        <v>0</v>
      </c>
      <c r="BG193" s="238">
        <f>IF(O193="zákl. přenesená",K193,0)</f>
        <v>0</v>
      </c>
      <c r="BH193" s="238">
        <f>IF(O193="sníž. přenesená",K193,0)</f>
        <v>0</v>
      </c>
      <c r="BI193" s="238">
        <f>IF(O193="nulová",K193,0)</f>
        <v>0</v>
      </c>
      <c r="BJ193" s="18" t="s">
        <v>83</v>
      </c>
      <c r="BK193" s="238">
        <f>ROUND(P193*H193,2)</f>
        <v>0</v>
      </c>
      <c r="BL193" s="18" t="s">
        <v>173</v>
      </c>
      <c r="BM193" s="237" t="s">
        <v>1335</v>
      </c>
    </row>
    <row r="194" s="12" customFormat="1">
      <c r="A194" s="12"/>
      <c r="B194" s="239"/>
      <c r="C194" s="240"/>
      <c r="D194" s="241" t="s">
        <v>163</v>
      </c>
      <c r="E194" s="242" t="s">
        <v>1</v>
      </c>
      <c r="F194" s="243" t="s">
        <v>83</v>
      </c>
      <c r="G194" s="240"/>
      <c r="H194" s="244">
        <v>1</v>
      </c>
      <c r="I194" s="245"/>
      <c r="J194" s="245"/>
      <c r="K194" s="240"/>
      <c r="L194" s="240"/>
      <c r="M194" s="246"/>
      <c r="N194" s="247"/>
      <c r="O194" s="248"/>
      <c r="P194" s="248"/>
      <c r="Q194" s="248"/>
      <c r="R194" s="248"/>
      <c r="S194" s="248"/>
      <c r="T194" s="248"/>
      <c r="U194" s="248"/>
      <c r="V194" s="248"/>
      <c r="W194" s="248"/>
      <c r="X194" s="249"/>
      <c r="Y194" s="12"/>
      <c r="Z194" s="12"/>
      <c r="AA194" s="12"/>
      <c r="AB194" s="12"/>
      <c r="AC194" s="12"/>
      <c r="AD194" s="12"/>
      <c r="AE194" s="12"/>
      <c r="AT194" s="250" t="s">
        <v>163</v>
      </c>
      <c r="AU194" s="250" t="s">
        <v>85</v>
      </c>
      <c r="AV194" s="12" t="s">
        <v>85</v>
      </c>
      <c r="AW194" s="12" t="s">
        <v>5</v>
      </c>
      <c r="AX194" s="12" t="s">
        <v>83</v>
      </c>
      <c r="AY194" s="250" t="s">
        <v>156</v>
      </c>
    </row>
    <row r="195" s="2" customFormat="1" ht="49.05" customHeight="1">
      <c r="A195" s="39"/>
      <c r="B195" s="40"/>
      <c r="C195" s="225" t="s">
        <v>467</v>
      </c>
      <c r="D195" s="225" t="s">
        <v>157</v>
      </c>
      <c r="E195" s="226" t="s">
        <v>1336</v>
      </c>
      <c r="F195" s="227" t="s">
        <v>1337</v>
      </c>
      <c r="G195" s="228" t="s">
        <v>237</v>
      </c>
      <c r="H195" s="229">
        <v>16.024999999999999</v>
      </c>
      <c r="I195" s="230"/>
      <c r="J195" s="230"/>
      <c r="K195" s="231">
        <f>ROUND(P195*H195,2)</f>
        <v>0</v>
      </c>
      <c r="L195" s="227" t="s">
        <v>1</v>
      </c>
      <c r="M195" s="45"/>
      <c r="N195" s="232" t="s">
        <v>1</v>
      </c>
      <c r="O195" s="233" t="s">
        <v>38</v>
      </c>
      <c r="P195" s="234">
        <f>I195+J195</f>
        <v>0</v>
      </c>
      <c r="Q195" s="234">
        <f>ROUND(I195*H195,2)</f>
        <v>0</v>
      </c>
      <c r="R195" s="234">
        <f>ROUND(J195*H195,2)</f>
        <v>0</v>
      </c>
      <c r="S195" s="92"/>
      <c r="T195" s="235">
        <f>S195*H195</f>
        <v>0</v>
      </c>
      <c r="U195" s="235">
        <v>2.3010199999999998</v>
      </c>
      <c r="V195" s="235">
        <f>U195*H195</f>
        <v>36.873845499999994</v>
      </c>
      <c r="W195" s="235">
        <v>0</v>
      </c>
      <c r="X195" s="236">
        <f>W195*H195</f>
        <v>0</v>
      </c>
      <c r="Y195" s="39"/>
      <c r="Z195" s="39"/>
      <c r="AA195" s="39"/>
      <c r="AB195" s="39"/>
      <c r="AC195" s="39"/>
      <c r="AD195" s="39"/>
      <c r="AE195" s="39"/>
      <c r="AR195" s="237" t="s">
        <v>173</v>
      </c>
      <c r="AT195" s="237" t="s">
        <v>157</v>
      </c>
      <c r="AU195" s="237" t="s">
        <v>85</v>
      </c>
      <c r="AY195" s="18" t="s">
        <v>156</v>
      </c>
      <c r="BE195" s="238">
        <f>IF(O195="základní",K195,0)</f>
        <v>0</v>
      </c>
      <c r="BF195" s="238">
        <f>IF(O195="snížená",K195,0)</f>
        <v>0</v>
      </c>
      <c r="BG195" s="238">
        <f>IF(O195="zákl. přenesená",K195,0)</f>
        <v>0</v>
      </c>
      <c r="BH195" s="238">
        <f>IF(O195="sníž. přenesená",K195,0)</f>
        <v>0</v>
      </c>
      <c r="BI195" s="238">
        <f>IF(O195="nulová",K195,0)</f>
        <v>0</v>
      </c>
      <c r="BJ195" s="18" t="s">
        <v>83</v>
      </c>
      <c r="BK195" s="238">
        <f>ROUND(P195*H195,2)</f>
        <v>0</v>
      </c>
      <c r="BL195" s="18" t="s">
        <v>173</v>
      </c>
      <c r="BM195" s="237" t="s">
        <v>1338</v>
      </c>
    </row>
    <row r="196" s="15" customFormat="1">
      <c r="A196" s="15"/>
      <c r="B196" s="289"/>
      <c r="C196" s="290"/>
      <c r="D196" s="241" t="s">
        <v>163</v>
      </c>
      <c r="E196" s="291" t="s">
        <v>1</v>
      </c>
      <c r="F196" s="292" t="s">
        <v>1339</v>
      </c>
      <c r="G196" s="290"/>
      <c r="H196" s="291" t="s">
        <v>1</v>
      </c>
      <c r="I196" s="293"/>
      <c r="J196" s="293"/>
      <c r="K196" s="290"/>
      <c r="L196" s="290"/>
      <c r="M196" s="294"/>
      <c r="N196" s="295"/>
      <c r="O196" s="296"/>
      <c r="P196" s="296"/>
      <c r="Q196" s="296"/>
      <c r="R196" s="296"/>
      <c r="S196" s="296"/>
      <c r="T196" s="296"/>
      <c r="U196" s="296"/>
      <c r="V196" s="296"/>
      <c r="W196" s="296"/>
      <c r="X196" s="297"/>
      <c r="Y196" s="15"/>
      <c r="Z196" s="15"/>
      <c r="AA196" s="15"/>
      <c r="AB196" s="15"/>
      <c r="AC196" s="15"/>
      <c r="AD196" s="15"/>
      <c r="AE196" s="15"/>
      <c r="AT196" s="298" t="s">
        <v>163</v>
      </c>
      <c r="AU196" s="298" t="s">
        <v>85</v>
      </c>
      <c r="AV196" s="15" t="s">
        <v>83</v>
      </c>
      <c r="AW196" s="15" t="s">
        <v>5</v>
      </c>
      <c r="AX196" s="15" t="s">
        <v>75</v>
      </c>
      <c r="AY196" s="298" t="s">
        <v>156</v>
      </c>
    </row>
    <row r="197" s="12" customFormat="1">
      <c r="A197" s="12"/>
      <c r="B197" s="239"/>
      <c r="C197" s="240"/>
      <c r="D197" s="241" t="s">
        <v>163</v>
      </c>
      <c r="E197" s="242" t="s">
        <v>1</v>
      </c>
      <c r="F197" s="243" t="s">
        <v>1340</v>
      </c>
      <c r="G197" s="240"/>
      <c r="H197" s="244">
        <v>16.024999999999999</v>
      </c>
      <c r="I197" s="245"/>
      <c r="J197" s="245"/>
      <c r="K197" s="240"/>
      <c r="L197" s="240"/>
      <c r="M197" s="246"/>
      <c r="N197" s="247"/>
      <c r="O197" s="248"/>
      <c r="P197" s="248"/>
      <c r="Q197" s="248"/>
      <c r="R197" s="248"/>
      <c r="S197" s="248"/>
      <c r="T197" s="248"/>
      <c r="U197" s="248"/>
      <c r="V197" s="248"/>
      <c r="W197" s="248"/>
      <c r="X197" s="249"/>
      <c r="Y197" s="12"/>
      <c r="Z197" s="12"/>
      <c r="AA197" s="12"/>
      <c r="AB197" s="12"/>
      <c r="AC197" s="12"/>
      <c r="AD197" s="12"/>
      <c r="AE197" s="12"/>
      <c r="AT197" s="250" t="s">
        <v>163</v>
      </c>
      <c r="AU197" s="250" t="s">
        <v>85</v>
      </c>
      <c r="AV197" s="12" t="s">
        <v>85</v>
      </c>
      <c r="AW197" s="12" t="s">
        <v>5</v>
      </c>
      <c r="AX197" s="12" t="s">
        <v>83</v>
      </c>
      <c r="AY197" s="250" t="s">
        <v>156</v>
      </c>
    </row>
    <row r="198" s="11" customFormat="1" ht="22.8" customHeight="1">
      <c r="A198" s="11"/>
      <c r="B198" s="210"/>
      <c r="C198" s="211"/>
      <c r="D198" s="212" t="s">
        <v>74</v>
      </c>
      <c r="E198" s="262" t="s">
        <v>266</v>
      </c>
      <c r="F198" s="262" t="s">
        <v>453</v>
      </c>
      <c r="G198" s="211"/>
      <c r="H198" s="211"/>
      <c r="I198" s="214"/>
      <c r="J198" s="214"/>
      <c r="K198" s="263">
        <f>BK198</f>
        <v>0</v>
      </c>
      <c r="L198" s="211"/>
      <c r="M198" s="216"/>
      <c r="N198" s="217"/>
      <c r="O198" s="218"/>
      <c r="P198" s="218"/>
      <c r="Q198" s="219">
        <f>SUM(Q199:Q289)</f>
        <v>0</v>
      </c>
      <c r="R198" s="219">
        <f>SUM(R199:R289)</f>
        <v>0</v>
      </c>
      <c r="S198" s="218"/>
      <c r="T198" s="220">
        <f>SUM(T199:T289)</f>
        <v>0</v>
      </c>
      <c r="U198" s="218"/>
      <c r="V198" s="220">
        <f>SUM(V199:V289)</f>
        <v>147.32997949999998</v>
      </c>
      <c r="W198" s="218"/>
      <c r="X198" s="221">
        <f>SUM(X199:X289)</f>
        <v>7.1999999999999993</v>
      </c>
      <c r="Y198" s="11"/>
      <c r="Z198" s="11"/>
      <c r="AA198" s="11"/>
      <c r="AB198" s="11"/>
      <c r="AC198" s="11"/>
      <c r="AD198" s="11"/>
      <c r="AE198" s="11"/>
      <c r="AR198" s="222" t="s">
        <v>83</v>
      </c>
      <c r="AT198" s="223" t="s">
        <v>74</v>
      </c>
      <c r="AU198" s="223" t="s">
        <v>83</v>
      </c>
      <c r="AY198" s="222" t="s">
        <v>156</v>
      </c>
      <c r="BK198" s="224">
        <f>SUM(BK199:BK289)</f>
        <v>0</v>
      </c>
    </row>
    <row r="199" s="2" customFormat="1" ht="24.15" customHeight="1">
      <c r="A199" s="39"/>
      <c r="B199" s="40"/>
      <c r="C199" s="225" t="s">
        <v>229</v>
      </c>
      <c r="D199" s="225" t="s">
        <v>157</v>
      </c>
      <c r="E199" s="226" t="s">
        <v>1341</v>
      </c>
      <c r="F199" s="227" t="s">
        <v>1342</v>
      </c>
      <c r="G199" s="228" t="s">
        <v>227</v>
      </c>
      <c r="H199" s="229">
        <v>72.200000000000003</v>
      </c>
      <c r="I199" s="230"/>
      <c r="J199" s="230"/>
      <c r="K199" s="231">
        <f>ROUND(P199*H199,2)</f>
        <v>0</v>
      </c>
      <c r="L199" s="227" t="s">
        <v>1</v>
      </c>
      <c r="M199" s="45"/>
      <c r="N199" s="232" t="s">
        <v>1</v>
      </c>
      <c r="O199" s="233" t="s">
        <v>38</v>
      </c>
      <c r="P199" s="234">
        <f>I199+J199</f>
        <v>0</v>
      </c>
      <c r="Q199" s="234">
        <f>ROUND(I199*H199,2)</f>
        <v>0</v>
      </c>
      <c r="R199" s="234">
        <f>ROUND(J199*H199,2)</f>
        <v>0</v>
      </c>
      <c r="S199" s="92"/>
      <c r="T199" s="235">
        <f>S199*H199</f>
        <v>0</v>
      </c>
      <c r="U199" s="235">
        <v>1.0000000000000001E-05</v>
      </c>
      <c r="V199" s="235">
        <f>U199*H199</f>
        <v>0.00072200000000000009</v>
      </c>
      <c r="W199" s="235">
        <v>0</v>
      </c>
      <c r="X199" s="236">
        <f>W199*H199</f>
        <v>0</v>
      </c>
      <c r="Y199" s="39"/>
      <c r="Z199" s="39"/>
      <c r="AA199" s="39"/>
      <c r="AB199" s="39"/>
      <c r="AC199" s="39"/>
      <c r="AD199" s="39"/>
      <c r="AE199" s="39"/>
      <c r="AR199" s="237" t="s">
        <v>173</v>
      </c>
      <c r="AT199" s="237" t="s">
        <v>157</v>
      </c>
      <c r="AU199" s="237" t="s">
        <v>85</v>
      </c>
      <c r="AY199" s="18" t="s">
        <v>156</v>
      </c>
      <c r="BE199" s="238">
        <f>IF(O199="základní",K199,0)</f>
        <v>0</v>
      </c>
      <c r="BF199" s="238">
        <f>IF(O199="snížená",K199,0)</f>
        <v>0</v>
      </c>
      <c r="BG199" s="238">
        <f>IF(O199="zákl. přenesená",K199,0)</f>
        <v>0</v>
      </c>
      <c r="BH199" s="238">
        <f>IF(O199="sníž. přenesená",K199,0)</f>
        <v>0</v>
      </c>
      <c r="BI199" s="238">
        <f>IF(O199="nulová",K199,0)</f>
        <v>0</v>
      </c>
      <c r="BJ199" s="18" t="s">
        <v>83</v>
      </c>
      <c r="BK199" s="238">
        <f>ROUND(P199*H199,2)</f>
        <v>0</v>
      </c>
      <c r="BL199" s="18" t="s">
        <v>173</v>
      </c>
      <c r="BM199" s="237" t="s">
        <v>1343</v>
      </c>
    </row>
    <row r="200" s="15" customFormat="1">
      <c r="A200" s="15"/>
      <c r="B200" s="289"/>
      <c r="C200" s="290"/>
      <c r="D200" s="241" t="s">
        <v>163</v>
      </c>
      <c r="E200" s="291" t="s">
        <v>1</v>
      </c>
      <c r="F200" s="292" t="s">
        <v>1344</v>
      </c>
      <c r="G200" s="290"/>
      <c r="H200" s="291" t="s">
        <v>1</v>
      </c>
      <c r="I200" s="293"/>
      <c r="J200" s="293"/>
      <c r="K200" s="290"/>
      <c r="L200" s="290"/>
      <c r="M200" s="294"/>
      <c r="N200" s="295"/>
      <c r="O200" s="296"/>
      <c r="P200" s="296"/>
      <c r="Q200" s="296"/>
      <c r="R200" s="296"/>
      <c r="S200" s="296"/>
      <c r="T200" s="296"/>
      <c r="U200" s="296"/>
      <c r="V200" s="296"/>
      <c r="W200" s="296"/>
      <c r="X200" s="297"/>
      <c r="Y200" s="15"/>
      <c r="Z200" s="15"/>
      <c r="AA200" s="15"/>
      <c r="AB200" s="15"/>
      <c r="AC200" s="15"/>
      <c r="AD200" s="15"/>
      <c r="AE200" s="15"/>
      <c r="AT200" s="298" t="s">
        <v>163</v>
      </c>
      <c r="AU200" s="298" t="s">
        <v>85</v>
      </c>
      <c r="AV200" s="15" t="s">
        <v>83</v>
      </c>
      <c r="AW200" s="15" t="s">
        <v>5</v>
      </c>
      <c r="AX200" s="15" t="s">
        <v>75</v>
      </c>
      <c r="AY200" s="298" t="s">
        <v>156</v>
      </c>
    </row>
    <row r="201" s="12" customFormat="1">
      <c r="A201" s="12"/>
      <c r="B201" s="239"/>
      <c r="C201" s="240"/>
      <c r="D201" s="241" t="s">
        <v>163</v>
      </c>
      <c r="E201" s="242" t="s">
        <v>1</v>
      </c>
      <c r="F201" s="243" t="s">
        <v>1345</v>
      </c>
      <c r="G201" s="240"/>
      <c r="H201" s="244">
        <v>72.200000000000003</v>
      </c>
      <c r="I201" s="245"/>
      <c r="J201" s="245"/>
      <c r="K201" s="240"/>
      <c r="L201" s="240"/>
      <c r="M201" s="246"/>
      <c r="N201" s="247"/>
      <c r="O201" s="248"/>
      <c r="P201" s="248"/>
      <c r="Q201" s="248"/>
      <c r="R201" s="248"/>
      <c r="S201" s="248"/>
      <c r="T201" s="248"/>
      <c r="U201" s="248"/>
      <c r="V201" s="248"/>
      <c r="W201" s="248"/>
      <c r="X201" s="249"/>
      <c r="Y201" s="12"/>
      <c r="Z201" s="12"/>
      <c r="AA201" s="12"/>
      <c r="AB201" s="12"/>
      <c r="AC201" s="12"/>
      <c r="AD201" s="12"/>
      <c r="AE201" s="12"/>
      <c r="AT201" s="250" t="s">
        <v>163</v>
      </c>
      <c r="AU201" s="250" t="s">
        <v>85</v>
      </c>
      <c r="AV201" s="12" t="s">
        <v>85</v>
      </c>
      <c r="AW201" s="12" t="s">
        <v>5</v>
      </c>
      <c r="AX201" s="12" t="s">
        <v>83</v>
      </c>
      <c r="AY201" s="250" t="s">
        <v>156</v>
      </c>
    </row>
    <row r="202" s="2" customFormat="1" ht="24.15" customHeight="1">
      <c r="A202" s="39"/>
      <c r="B202" s="40"/>
      <c r="C202" s="264" t="s">
        <v>564</v>
      </c>
      <c r="D202" s="264" t="s">
        <v>291</v>
      </c>
      <c r="E202" s="265" t="s">
        <v>1346</v>
      </c>
      <c r="F202" s="266" t="s">
        <v>1347</v>
      </c>
      <c r="G202" s="267" t="s">
        <v>227</v>
      </c>
      <c r="H202" s="268">
        <v>79.420000000000002</v>
      </c>
      <c r="I202" s="269"/>
      <c r="J202" s="270"/>
      <c r="K202" s="271">
        <f>ROUND(P202*H202,2)</f>
        <v>0</v>
      </c>
      <c r="L202" s="266" t="s">
        <v>1</v>
      </c>
      <c r="M202" s="272"/>
      <c r="N202" s="273" t="s">
        <v>1</v>
      </c>
      <c r="O202" s="233" t="s">
        <v>38</v>
      </c>
      <c r="P202" s="234">
        <f>I202+J202</f>
        <v>0</v>
      </c>
      <c r="Q202" s="234">
        <f>ROUND(I202*H202,2)</f>
        <v>0</v>
      </c>
      <c r="R202" s="234">
        <f>ROUND(J202*H202,2)</f>
        <v>0</v>
      </c>
      <c r="S202" s="92"/>
      <c r="T202" s="235">
        <f>S202*H202</f>
        <v>0</v>
      </c>
      <c r="U202" s="235">
        <v>0.0067299999999999999</v>
      </c>
      <c r="V202" s="235">
        <f>U202*H202</f>
        <v>0.53449659999999999</v>
      </c>
      <c r="W202" s="235">
        <v>0</v>
      </c>
      <c r="X202" s="236">
        <f>W202*H202</f>
        <v>0</v>
      </c>
      <c r="Y202" s="39"/>
      <c r="Z202" s="39"/>
      <c r="AA202" s="39"/>
      <c r="AB202" s="39"/>
      <c r="AC202" s="39"/>
      <c r="AD202" s="39"/>
      <c r="AE202" s="39"/>
      <c r="AR202" s="237" t="s">
        <v>266</v>
      </c>
      <c r="AT202" s="237" t="s">
        <v>291</v>
      </c>
      <c r="AU202" s="237" t="s">
        <v>85</v>
      </c>
      <c r="AY202" s="18" t="s">
        <v>156</v>
      </c>
      <c r="BE202" s="238">
        <f>IF(O202="základní",K202,0)</f>
        <v>0</v>
      </c>
      <c r="BF202" s="238">
        <f>IF(O202="snížená",K202,0)</f>
        <v>0</v>
      </c>
      <c r="BG202" s="238">
        <f>IF(O202="zákl. přenesená",K202,0)</f>
        <v>0</v>
      </c>
      <c r="BH202" s="238">
        <f>IF(O202="sníž. přenesená",K202,0)</f>
        <v>0</v>
      </c>
      <c r="BI202" s="238">
        <f>IF(O202="nulová",K202,0)</f>
        <v>0</v>
      </c>
      <c r="BJ202" s="18" t="s">
        <v>83</v>
      </c>
      <c r="BK202" s="238">
        <f>ROUND(P202*H202,2)</f>
        <v>0</v>
      </c>
      <c r="BL202" s="18" t="s">
        <v>173</v>
      </c>
      <c r="BM202" s="237" t="s">
        <v>1348</v>
      </c>
    </row>
    <row r="203" s="15" customFormat="1">
      <c r="A203" s="15"/>
      <c r="B203" s="289"/>
      <c r="C203" s="290"/>
      <c r="D203" s="241" t="s">
        <v>163</v>
      </c>
      <c r="E203" s="291" t="s">
        <v>1</v>
      </c>
      <c r="F203" s="292" t="s">
        <v>1349</v>
      </c>
      <c r="G203" s="290"/>
      <c r="H203" s="291" t="s">
        <v>1</v>
      </c>
      <c r="I203" s="293"/>
      <c r="J203" s="293"/>
      <c r="K203" s="290"/>
      <c r="L203" s="290"/>
      <c r="M203" s="294"/>
      <c r="N203" s="295"/>
      <c r="O203" s="296"/>
      <c r="P203" s="296"/>
      <c r="Q203" s="296"/>
      <c r="R203" s="296"/>
      <c r="S203" s="296"/>
      <c r="T203" s="296"/>
      <c r="U203" s="296"/>
      <c r="V203" s="296"/>
      <c r="W203" s="296"/>
      <c r="X203" s="297"/>
      <c r="Y203" s="15"/>
      <c r="Z203" s="15"/>
      <c r="AA203" s="15"/>
      <c r="AB203" s="15"/>
      <c r="AC203" s="15"/>
      <c r="AD203" s="15"/>
      <c r="AE203" s="15"/>
      <c r="AT203" s="298" t="s">
        <v>163</v>
      </c>
      <c r="AU203" s="298" t="s">
        <v>85</v>
      </c>
      <c r="AV203" s="15" t="s">
        <v>83</v>
      </c>
      <c r="AW203" s="15" t="s">
        <v>5</v>
      </c>
      <c r="AX203" s="15" t="s">
        <v>75</v>
      </c>
      <c r="AY203" s="298" t="s">
        <v>156</v>
      </c>
    </row>
    <row r="204" s="12" customFormat="1">
      <c r="A204" s="12"/>
      <c r="B204" s="239"/>
      <c r="C204" s="240"/>
      <c r="D204" s="241" t="s">
        <v>163</v>
      </c>
      <c r="E204" s="242" t="s">
        <v>1</v>
      </c>
      <c r="F204" s="243" t="s">
        <v>1350</v>
      </c>
      <c r="G204" s="240"/>
      <c r="H204" s="244">
        <v>79.420000000000002</v>
      </c>
      <c r="I204" s="245"/>
      <c r="J204" s="245"/>
      <c r="K204" s="240"/>
      <c r="L204" s="240"/>
      <c r="M204" s="246"/>
      <c r="N204" s="247"/>
      <c r="O204" s="248"/>
      <c r="P204" s="248"/>
      <c r="Q204" s="248"/>
      <c r="R204" s="248"/>
      <c r="S204" s="248"/>
      <c r="T204" s="248"/>
      <c r="U204" s="248"/>
      <c r="V204" s="248"/>
      <c r="W204" s="248"/>
      <c r="X204" s="249"/>
      <c r="Y204" s="12"/>
      <c r="Z204" s="12"/>
      <c r="AA204" s="12"/>
      <c r="AB204" s="12"/>
      <c r="AC204" s="12"/>
      <c r="AD204" s="12"/>
      <c r="AE204" s="12"/>
      <c r="AT204" s="250" t="s">
        <v>163</v>
      </c>
      <c r="AU204" s="250" t="s">
        <v>85</v>
      </c>
      <c r="AV204" s="12" t="s">
        <v>85</v>
      </c>
      <c r="AW204" s="12" t="s">
        <v>5</v>
      </c>
      <c r="AX204" s="12" t="s">
        <v>83</v>
      </c>
      <c r="AY204" s="250" t="s">
        <v>156</v>
      </c>
    </row>
    <row r="205" s="2" customFormat="1" ht="24.15" customHeight="1">
      <c r="A205" s="39"/>
      <c r="B205" s="40"/>
      <c r="C205" s="225" t="s">
        <v>255</v>
      </c>
      <c r="D205" s="225" t="s">
        <v>157</v>
      </c>
      <c r="E205" s="226" t="s">
        <v>1351</v>
      </c>
      <c r="F205" s="227" t="s">
        <v>1352</v>
      </c>
      <c r="G205" s="228" t="s">
        <v>227</v>
      </c>
      <c r="H205" s="229">
        <v>65.299999999999997</v>
      </c>
      <c r="I205" s="230"/>
      <c r="J205" s="230"/>
      <c r="K205" s="231">
        <f>ROUND(P205*H205,2)</f>
        <v>0</v>
      </c>
      <c r="L205" s="227" t="s">
        <v>1</v>
      </c>
      <c r="M205" s="45"/>
      <c r="N205" s="232" t="s">
        <v>1</v>
      </c>
      <c r="O205" s="233" t="s">
        <v>38</v>
      </c>
      <c r="P205" s="234">
        <f>I205+J205</f>
        <v>0</v>
      </c>
      <c r="Q205" s="234">
        <f>ROUND(I205*H205,2)</f>
        <v>0</v>
      </c>
      <c r="R205" s="234">
        <f>ROUND(J205*H205,2)</f>
        <v>0</v>
      </c>
      <c r="S205" s="92"/>
      <c r="T205" s="235">
        <f>S205*H205</f>
        <v>0</v>
      </c>
      <c r="U205" s="235">
        <v>2.0000000000000002E-05</v>
      </c>
      <c r="V205" s="235">
        <f>U205*H205</f>
        <v>0.0013060000000000001</v>
      </c>
      <c r="W205" s="235">
        <v>0</v>
      </c>
      <c r="X205" s="236">
        <f>W205*H205</f>
        <v>0</v>
      </c>
      <c r="Y205" s="39"/>
      <c r="Z205" s="39"/>
      <c r="AA205" s="39"/>
      <c r="AB205" s="39"/>
      <c r="AC205" s="39"/>
      <c r="AD205" s="39"/>
      <c r="AE205" s="39"/>
      <c r="AR205" s="237" t="s">
        <v>173</v>
      </c>
      <c r="AT205" s="237" t="s">
        <v>157</v>
      </c>
      <c r="AU205" s="237" t="s">
        <v>85</v>
      </c>
      <c r="AY205" s="18" t="s">
        <v>156</v>
      </c>
      <c r="BE205" s="238">
        <f>IF(O205="základní",K205,0)</f>
        <v>0</v>
      </c>
      <c r="BF205" s="238">
        <f>IF(O205="snížená",K205,0)</f>
        <v>0</v>
      </c>
      <c r="BG205" s="238">
        <f>IF(O205="zákl. přenesená",K205,0)</f>
        <v>0</v>
      </c>
      <c r="BH205" s="238">
        <f>IF(O205="sníž. přenesená",K205,0)</f>
        <v>0</v>
      </c>
      <c r="BI205" s="238">
        <f>IF(O205="nulová",K205,0)</f>
        <v>0</v>
      </c>
      <c r="BJ205" s="18" t="s">
        <v>83</v>
      </c>
      <c r="BK205" s="238">
        <f>ROUND(P205*H205,2)</f>
        <v>0</v>
      </c>
      <c r="BL205" s="18" t="s">
        <v>173</v>
      </c>
      <c r="BM205" s="237" t="s">
        <v>1353</v>
      </c>
    </row>
    <row r="206" s="15" customFormat="1">
      <c r="A206" s="15"/>
      <c r="B206" s="289"/>
      <c r="C206" s="290"/>
      <c r="D206" s="241" t="s">
        <v>163</v>
      </c>
      <c r="E206" s="291" t="s">
        <v>1</v>
      </c>
      <c r="F206" s="292" t="s">
        <v>1354</v>
      </c>
      <c r="G206" s="290"/>
      <c r="H206" s="291" t="s">
        <v>1</v>
      </c>
      <c r="I206" s="293"/>
      <c r="J206" s="293"/>
      <c r="K206" s="290"/>
      <c r="L206" s="290"/>
      <c r="M206" s="294"/>
      <c r="N206" s="295"/>
      <c r="O206" s="296"/>
      <c r="P206" s="296"/>
      <c r="Q206" s="296"/>
      <c r="R206" s="296"/>
      <c r="S206" s="296"/>
      <c r="T206" s="296"/>
      <c r="U206" s="296"/>
      <c r="V206" s="296"/>
      <c r="W206" s="296"/>
      <c r="X206" s="297"/>
      <c r="Y206" s="15"/>
      <c r="Z206" s="15"/>
      <c r="AA206" s="15"/>
      <c r="AB206" s="15"/>
      <c r="AC206" s="15"/>
      <c r="AD206" s="15"/>
      <c r="AE206" s="15"/>
      <c r="AT206" s="298" t="s">
        <v>163</v>
      </c>
      <c r="AU206" s="298" t="s">
        <v>85</v>
      </c>
      <c r="AV206" s="15" t="s">
        <v>83</v>
      </c>
      <c r="AW206" s="15" t="s">
        <v>5</v>
      </c>
      <c r="AX206" s="15" t="s">
        <v>75</v>
      </c>
      <c r="AY206" s="298" t="s">
        <v>156</v>
      </c>
    </row>
    <row r="207" s="12" customFormat="1">
      <c r="A207" s="12"/>
      <c r="B207" s="239"/>
      <c r="C207" s="240"/>
      <c r="D207" s="241" t="s">
        <v>163</v>
      </c>
      <c r="E207" s="242" t="s">
        <v>1</v>
      </c>
      <c r="F207" s="243" t="s">
        <v>1355</v>
      </c>
      <c r="G207" s="240"/>
      <c r="H207" s="244">
        <v>60.899999999999999</v>
      </c>
      <c r="I207" s="245"/>
      <c r="J207" s="245"/>
      <c r="K207" s="240"/>
      <c r="L207" s="240"/>
      <c r="M207" s="246"/>
      <c r="N207" s="247"/>
      <c r="O207" s="248"/>
      <c r="P207" s="248"/>
      <c r="Q207" s="248"/>
      <c r="R207" s="248"/>
      <c r="S207" s="248"/>
      <c r="T207" s="248"/>
      <c r="U207" s="248"/>
      <c r="V207" s="248"/>
      <c r="W207" s="248"/>
      <c r="X207" s="249"/>
      <c r="Y207" s="12"/>
      <c r="Z207" s="12"/>
      <c r="AA207" s="12"/>
      <c r="AB207" s="12"/>
      <c r="AC207" s="12"/>
      <c r="AD207" s="12"/>
      <c r="AE207" s="12"/>
      <c r="AT207" s="250" t="s">
        <v>163</v>
      </c>
      <c r="AU207" s="250" t="s">
        <v>85</v>
      </c>
      <c r="AV207" s="12" t="s">
        <v>85</v>
      </c>
      <c r="AW207" s="12" t="s">
        <v>5</v>
      </c>
      <c r="AX207" s="12" t="s">
        <v>75</v>
      </c>
      <c r="AY207" s="250" t="s">
        <v>156</v>
      </c>
    </row>
    <row r="208" s="15" customFormat="1">
      <c r="A208" s="15"/>
      <c r="B208" s="289"/>
      <c r="C208" s="290"/>
      <c r="D208" s="241" t="s">
        <v>163</v>
      </c>
      <c r="E208" s="291" t="s">
        <v>1</v>
      </c>
      <c r="F208" s="292" t="s">
        <v>1356</v>
      </c>
      <c r="G208" s="290"/>
      <c r="H208" s="291" t="s">
        <v>1</v>
      </c>
      <c r="I208" s="293"/>
      <c r="J208" s="293"/>
      <c r="K208" s="290"/>
      <c r="L208" s="290"/>
      <c r="M208" s="294"/>
      <c r="N208" s="295"/>
      <c r="O208" s="296"/>
      <c r="P208" s="296"/>
      <c r="Q208" s="296"/>
      <c r="R208" s="296"/>
      <c r="S208" s="296"/>
      <c r="T208" s="296"/>
      <c r="U208" s="296"/>
      <c r="V208" s="296"/>
      <c r="W208" s="296"/>
      <c r="X208" s="297"/>
      <c r="Y208" s="15"/>
      <c r="Z208" s="15"/>
      <c r="AA208" s="15"/>
      <c r="AB208" s="15"/>
      <c r="AC208" s="15"/>
      <c r="AD208" s="15"/>
      <c r="AE208" s="15"/>
      <c r="AT208" s="298" t="s">
        <v>163</v>
      </c>
      <c r="AU208" s="298" t="s">
        <v>85</v>
      </c>
      <c r="AV208" s="15" t="s">
        <v>83</v>
      </c>
      <c r="AW208" s="15" t="s">
        <v>5</v>
      </c>
      <c r="AX208" s="15" t="s">
        <v>75</v>
      </c>
      <c r="AY208" s="298" t="s">
        <v>156</v>
      </c>
    </row>
    <row r="209" s="12" customFormat="1">
      <c r="A209" s="12"/>
      <c r="B209" s="239"/>
      <c r="C209" s="240"/>
      <c r="D209" s="241" t="s">
        <v>163</v>
      </c>
      <c r="E209" s="242" t="s">
        <v>1</v>
      </c>
      <c r="F209" s="243" t="s">
        <v>1357</v>
      </c>
      <c r="G209" s="240"/>
      <c r="H209" s="244">
        <v>4.4000000000000004</v>
      </c>
      <c r="I209" s="245"/>
      <c r="J209" s="245"/>
      <c r="K209" s="240"/>
      <c r="L209" s="240"/>
      <c r="M209" s="246"/>
      <c r="N209" s="247"/>
      <c r="O209" s="248"/>
      <c r="P209" s="248"/>
      <c r="Q209" s="248"/>
      <c r="R209" s="248"/>
      <c r="S209" s="248"/>
      <c r="T209" s="248"/>
      <c r="U209" s="248"/>
      <c r="V209" s="248"/>
      <c r="W209" s="248"/>
      <c r="X209" s="249"/>
      <c r="Y209" s="12"/>
      <c r="Z209" s="12"/>
      <c r="AA209" s="12"/>
      <c r="AB209" s="12"/>
      <c r="AC209" s="12"/>
      <c r="AD209" s="12"/>
      <c r="AE209" s="12"/>
      <c r="AT209" s="250" t="s">
        <v>163</v>
      </c>
      <c r="AU209" s="250" t="s">
        <v>85</v>
      </c>
      <c r="AV209" s="12" t="s">
        <v>85</v>
      </c>
      <c r="AW209" s="12" t="s">
        <v>5</v>
      </c>
      <c r="AX209" s="12" t="s">
        <v>75</v>
      </c>
      <c r="AY209" s="250" t="s">
        <v>156</v>
      </c>
    </row>
    <row r="210" s="14" customFormat="1">
      <c r="A210" s="14"/>
      <c r="B210" s="278"/>
      <c r="C210" s="279"/>
      <c r="D210" s="241" t="s">
        <v>163</v>
      </c>
      <c r="E210" s="280" t="s">
        <v>1</v>
      </c>
      <c r="F210" s="281" t="s">
        <v>741</v>
      </c>
      <c r="G210" s="279"/>
      <c r="H210" s="282">
        <v>65.299999999999997</v>
      </c>
      <c r="I210" s="283"/>
      <c r="J210" s="283"/>
      <c r="K210" s="279"/>
      <c r="L210" s="279"/>
      <c r="M210" s="284"/>
      <c r="N210" s="285"/>
      <c r="O210" s="286"/>
      <c r="P210" s="286"/>
      <c r="Q210" s="286"/>
      <c r="R210" s="286"/>
      <c r="S210" s="286"/>
      <c r="T210" s="286"/>
      <c r="U210" s="286"/>
      <c r="V210" s="286"/>
      <c r="W210" s="286"/>
      <c r="X210" s="287"/>
      <c r="Y210" s="14"/>
      <c r="Z210" s="14"/>
      <c r="AA210" s="14"/>
      <c r="AB210" s="14"/>
      <c r="AC210" s="14"/>
      <c r="AD210" s="14"/>
      <c r="AE210" s="14"/>
      <c r="AT210" s="288" t="s">
        <v>163</v>
      </c>
      <c r="AU210" s="288" t="s">
        <v>85</v>
      </c>
      <c r="AV210" s="14" t="s">
        <v>173</v>
      </c>
      <c r="AW210" s="14" t="s">
        <v>5</v>
      </c>
      <c r="AX210" s="14" t="s">
        <v>83</v>
      </c>
      <c r="AY210" s="288" t="s">
        <v>156</v>
      </c>
    </row>
    <row r="211" s="2" customFormat="1" ht="24.15" customHeight="1">
      <c r="A211" s="39"/>
      <c r="B211" s="40"/>
      <c r="C211" s="264" t="s">
        <v>281</v>
      </c>
      <c r="D211" s="264" t="s">
        <v>291</v>
      </c>
      <c r="E211" s="265" t="s">
        <v>1358</v>
      </c>
      <c r="F211" s="266" t="s">
        <v>1359</v>
      </c>
      <c r="G211" s="267" t="s">
        <v>227</v>
      </c>
      <c r="H211" s="268">
        <v>71.829999999999998</v>
      </c>
      <c r="I211" s="269"/>
      <c r="J211" s="270"/>
      <c r="K211" s="271">
        <f>ROUND(P211*H211,2)</f>
        <v>0</v>
      </c>
      <c r="L211" s="266" t="s">
        <v>1</v>
      </c>
      <c r="M211" s="272"/>
      <c r="N211" s="273" t="s">
        <v>1</v>
      </c>
      <c r="O211" s="233" t="s">
        <v>38</v>
      </c>
      <c r="P211" s="234">
        <f>I211+J211</f>
        <v>0</v>
      </c>
      <c r="Q211" s="234">
        <f>ROUND(I211*H211,2)</f>
        <v>0</v>
      </c>
      <c r="R211" s="234">
        <f>ROUND(J211*H211,2)</f>
        <v>0</v>
      </c>
      <c r="S211" s="92"/>
      <c r="T211" s="235">
        <f>S211*H211</f>
        <v>0</v>
      </c>
      <c r="U211" s="235">
        <v>0.01052</v>
      </c>
      <c r="V211" s="235">
        <f>U211*H211</f>
        <v>0.75565159999999998</v>
      </c>
      <c r="W211" s="235">
        <v>0</v>
      </c>
      <c r="X211" s="236">
        <f>W211*H211</f>
        <v>0</v>
      </c>
      <c r="Y211" s="39"/>
      <c r="Z211" s="39"/>
      <c r="AA211" s="39"/>
      <c r="AB211" s="39"/>
      <c r="AC211" s="39"/>
      <c r="AD211" s="39"/>
      <c r="AE211" s="39"/>
      <c r="AR211" s="237" t="s">
        <v>266</v>
      </c>
      <c r="AT211" s="237" t="s">
        <v>291</v>
      </c>
      <c r="AU211" s="237" t="s">
        <v>85</v>
      </c>
      <c r="AY211" s="18" t="s">
        <v>156</v>
      </c>
      <c r="BE211" s="238">
        <f>IF(O211="základní",K211,0)</f>
        <v>0</v>
      </c>
      <c r="BF211" s="238">
        <f>IF(O211="snížená",K211,0)</f>
        <v>0</v>
      </c>
      <c r="BG211" s="238">
        <f>IF(O211="zákl. přenesená",K211,0)</f>
        <v>0</v>
      </c>
      <c r="BH211" s="238">
        <f>IF(O211="sníž. přenesená",K211,0)</f>
        <v>0</v>
      </c>
      <c r="BI211" s="238">
        <f>IF(O211="nulová",K211,0)</f>
        <v>0</v>
      </c>
      <c r="BJ211" s="18" t="s">
        <v>83</v>
      </c>
      <c r="BK211" s="238">
        <f>ROUND(P211*H211,2)</f>
        <v>0</v>
      </c>
      <c r="BL211" s="18" t="s">
        <v>173</v>
      </c>
      <c r="BM211" s="237" t="s">
        <v>1360</v>
      </c>
    </row>
    <row r="212" s="15" customFormat="1">
      <c r="A212" s="15"/>
      <c r="B212" s="289"/>
      <c r="C212" s="290"/>
      <c r="D212" s="241" t="s">
        <v>163</v>
      </c>
      <c r="E212" s="291" t="s">
        <v>1</v>
      </c>
      <c r="F212" s="292" t="s">
        <v>1361</v>
      </c>
      <c r="G212" s="290"/>
      <c r="H212" s="291" t="s">
        <v>1</v>
      </c>
      <c r="I212" s="293"/>
      <c r="J212" s="293"/>
      <c r="K212" s="290"/>
      <c r="L212" s="290"/>
      <c r="M212" s="294"/>
      <c r="N212" s="295"/>
      <c r="O212" s="296"/>
      <c r="P212" s="296"/>
      <c r="Q212" s="296"/>
      <c r="R212" s="296"/>
      <c r="S212" s="296"/>
      <c r="T212" s="296"/>
      <c r="U212" s="296"/>
      <c r="V212" s="296"/>
      <c r="W212" s="296"/>
      <c r="X212" s="297"/>
      <c r="Y212" s="15"/>
      <c r="Z212" s="15"/>
      <c r="AA212" s="15"/>
      <c r="AB212" s="15"/>
      <c r="AC212" s="15"/>
      <c r="AD212" s="15"/>
      <c r="AE212" s="15"/>
      <c r="AT212" s="298" t="s">
        <v>163</v>
      </c>
      <c r="AU212" s="298" t="s">
        <v>85</v>
      </c>
      <c r="AV212" s="15" t="s">
        <v>83</v>
      </c>
      <c r="AW212" s="15" t="s">
        <v>5</v>
      </c>
      <c r="AX212" s="15" t="s">
        <v>75</v>
      </c>
      <c r="AY212" s="298" t="s">
        <v>156</v>
      </c>
    </row>
    <row r="213" s="12" customFormat="1">
      <c r="A213" s="12"/>
      <c r="B213" s="239"/>
      <c r="C213" s="240"/>
      <c r="D213" s="241" t="s">
        <v>163</v>
      </c>
      <c r="E213" s="242" t="s">
        <v>1</v>
      </c>
      <c r="F213" s="243" t="s">
        <v>1362</v>
      </c>
      <c r="G213" s="240"/>
      <c r="H213" s="244">
        <v>71.829999999999998</v>
      </c>
      <c r="I213" s="245"/>
      <c r="J213" s="245"/>
      <c r="K213" s="240"/>
      <c r="L213" s="240"/>
      <c r="M213" s="246"/>
      <c r="N213" s="247"/>
      <c r="O213" s="248"/>
      <c r="P213" s="248"/>
      <c r="Q213" s="248"/>
      <c r="R213" s="248"/>
      <c r="S213" s="248"/>
      <c r="T213" s="248"/>
      <c r="U213" s="248"/>
      <c r="V213" s="248"/>
      <c r="W213" s="248"/>
      <c r="X213" s="249"/>
      <c r="Y213" s="12"/>
      <c r="Z213" s="12"/>
      <c r="AA213" s="12"/>
      <c r="AB213" s="12"/>
      <c r="AC213" s="12"/>
      <c r="AD213" s="12"/>
      <c r="AE213" s="12"/>
      <c r="AT213" s="250" t="s">
        <v>163</v>
      </c>
      <c r="AU213" s="250" t="s">
        <v>85</v>
      </c>
      <c r="AV213" s="12" t="s">
        <v>85</v>
      </c>
      <c r="AW213" s="12" t="s">
        <v>5</v>
      </c>
      <c r="AX213" s="12" t="s">
        <v>83</v>
      </c>
      <c r="AY213" s="250" t="s">
        <v>156</v>
      </c>
    </row>
    <row r="214" s="2" customFormat="1" ht="37.8" customHeight="1">
      <c r="A214" s="39"/>
      <c r="B214" s="40"/>
      <c r="C214" s="225" t="s">
        <v>286</v>
      </c>
      <c r="D214" s="225" t="s">
        <v>157</v>
      </c>
      <c r="E214" s="226" t="s">
        <v>1363</v>
      </c>
      <c r="F214" s="227" t="s">
        <v>1364</v>
      </c>
      <c r="G214" s="228" t="s">
        <v>334</v>
      </c>
      <c r="H214" s="229">
        <v>1</v>
      </c>
      <c r="I214" s="230"/>
      <c r="J214" s="230"/>
      <c r="K214" s="231">
        <f>ROUND(P214*H214,2)</f>
        <v>0</v>
      </c>
      <c r="L214" s="227" t="s">
        <v>1</v>
      </c>
      <c r="M214" s="45"/>
      <c r="N214" s="232" t="s">
        <v>1</v>
      </c>
      <c r="O214" s="233" t="s">
        <v>38</v>
      </c>
      <c r="P214" s="234">
        <f>I214+J214</f>
        <v>0</v>
      </c>
      <c r="Q214" s="234">
        <f>ROUND(I214*H214,2)</f>
        <v>0</v>
      </c>
      <c r="R214" s="234">
        <f>ROUND(J214*H214,2)</f>
        <v>0</v>
      </c>
      <c r="S214" s="92"/>
      <c r="T214" s="235">
        <f>S214*H214</f>
        <v>0</v>
      </c>
      <c r="U214" s="235">
        <v>0</v>
      </c>
      <c r="V214" s="235">
        <f>U214*H214</f>
        <v>0</v>
      </c>
      <c r="W214" s="235">
        <v>0</v>
      </c>
      <c r="X214" s="236">
        <f>W214*H214</f>
        <v>0</v>
      </c>
      <c r="Y214" s="39"/>
      <c r="Z214" s="39"/>
      <c r="AA214" s="39"/>
      <c r="AB214" s="39"/>
      <c r="AC214" s="39"/>
      <c r="AD214" s="39"/>
      <c r="AE214" s="39"/>
      <c r="AR214" s="237" t="s">
        <v>173</v>
      </c>
      <c r="AT214" s="237" t="s">
        <v>157</v>
      </c>
      <c r="AU214" s="237" t="s">
        <v>85</v>
      </c>
      <c r="AY214" s="18" t="s">
        <v>156</v>
      </c>
      <c r="BE214" s="238">
        <f>IF(O214="základní",K214,0)</f>
        <v>0</v>
      </c>
      <c r="BF214" s="238">
        <f>IF(O214="snížená",K214,0)</f>
        <v>0</v>
      </c>
      <c r="BG214" s="238">
        <f>IF(O214="zákl. přenesená",K214,0)</f>
        <v>0</v>
      </c>
      <c r="BH214" s="238">
        <f>IF(O214="sníž. přenesená",K214,0)</f>
        <v>0</v>
      </c>
      <c r="BI214" s="238">
        <f>IF(O214="nulová",K214,0)</f>
        <v>0</v>
      </c>
      <c r="BJ214" s="18" t="s">
        <v>83</v>
      </c>
      <c r="BK214" s="238">
        <f>ROUND(P214*H214,2)</f>
        <v>0</v>
      </c>
      <c r="BL214" s="18" t="s">
        <v>173</v>
      </c>
      <c r="BM214" s="237" t="s">
        <v>1365</v>
      </c>
    </row>
    <row r="215" s="15" customFormat="1">
      <c r="A215" s="15"/>
      <c r="B215" s="289"/>
      <c r="C215" s="290"/>
      <c r="D215" s="241" t="s">
        <v>163</v>
      </c>
      <c r="E215" s="291" t="s">
        <v>1</v>
      </c>
      <c r="F215" s="292" t="s">
        <v>1366</v>
      </c>
      <c r="G215" s="290"/>
      <c r="H215" s="291" t="s">
        <v>1</v>
      </c>
      <c r="I215" s="293"/>
      <c r="J215" s="293"/>
      <c r="K215" s="290"/>
      <c r="L215" s="290"/>
      <c r="M215" s="294"/>
      <c r="N215" s="295"/>
      <c r="O215" s="296"/>
      <c r="P215" s="296"/>
      <c r="Q215" s="296"/>
      <c r="R215" s="296"/>
      <c r="S215" s="296"/>
      <c r="T215" s="296"/>
      <c r="U215" s="296"/>
      <c r="V215" s="296"/>
      <c r="W215" s="296"/>
      <c r="X215" s="297"/>
      <c r="Y215" s="15"/>
      <c r="Z215" s="15"/>
      <c r="AA215" s="15"/>
      <c r="AB215" s="15"/>
      <c r="AC215" s="15"/>
      <c r="AD215" s="15"/>
      <c r="AE215" s="15"/>
      <c r="AT215" s="298" t="s">
        <v>163</v>
      </c>
      <c r="AU215" s="298" t="s">
        <v>85</v>
      </c>
      <c r="AV215" s="15" t="s">
        <v>83</v>
      </c>
      <c r="AW215" s="15" t="s">
        <v>5</v>
      </c>
      <c r="AX215" s="15" t="s">
        <v>75</v>
      </c>
      <c r="AY215" s="298" t="s">
        <v>156</v>
      </c>
    </row>
    <row r="216" s="12" customFormat="1">
      <c r="A216" s="12"/>
      <c r="B216" s="239"/>
      <c r="C216" s="240"/>
      <c r="D216" s="241" t="s">
        <v>163</v>
      </c>
      <c r="E216" s="242" t="s">
        <v>1</v>
      </c>
      <c r="F216" s="243" t="s">
        <v>83</v>
      </c>
      <c r="G216" s="240"/>
      <c r="H216" s="244">
        <v>1</v>
      </c>
      <c r="I216" s="245"/>
      <c r="J216" s="245"/>
      <c r="K216" s="240"/>
      <c r="L216" s="240"/>
      <c r="M216" s="246"/>
      <c r="N216" s="247"/>
      <c r="O216" s="248"/>
      <c r="P216" s="248"/>
      <c r="Q216" s="248"/>
      <c r="R216" s="248"/>
      <c r="S216" s="248"/>
      <c r="T216" s="248"/>
      <c r="U216" s="248"/>
      <c r="V216" s="248"/>
      <c r="W216" s="248"/>
      <c r="X216" s="249"/>
      <c r="Y216" s="12"/>
      <c r="Z216" s="12"/>
      <c r="AA216" s="12"/>
      <c r="AB216" s="12"/>
      <c r="AC216" s="12"/>
      <c r="AD216" s="12"/>
      <c r="AE216" s="12"/>
      <c r="AT216" s="250" t="s">
        <v>163</v>
      </c>
      <c r="AU216" s="250" t="s">
        <v>85</v>
      </c>
      <c r="AV216" s="12" t="s">
        <v>85</v>
      </c>
      <c r="AW216" s="12" t="s">
        <v>5</v>
      </c>
      <c r="AX216" s="12" t="s">
        <v>83</v>
      </c>
      <c r="AY216" s="250" t="s">
        <v>156</v>
      </c>
    </row>
    <row r="217" s="2" customFormat="1" ht="24.15" customHeight="1">
      <c r="A217" s="39"/>
      <c r="B217" s="40"/>
      <c r="C217" s="264" t="s">
        <v>290</v>
      </c>
      <c r="D217" s="264" t="s">
        <v>291</v>
      </c>
      <c r="E217" s="265" t="s">
        <v>1367</v>
      </c>
      <c r="F217" s="266" t="s">
        <v>1368</v>
      </c>
      <c r="G217" s="267" t="s">
        <v>334</v>
      </c>
      <c r="H217" s="268">
        <v>1</v>
      </c>
      <c r="I217" s="269"/>
      <c r="J217" s="270"/>
      <c r="K217" s="271">
        <f>ROUND(P217*H217,2)</f>
        <v>0</v>
      </c>
      <c r="L217" s="266" t="s">
        <v>1</v>
      </c>
      <c r="M217" s="272"/>
      <c r="N217" s="273" t="s">
        <v>1</v>
      </c>
      <c r="O217" s="233" t="s">
        <v>38</v>
      </c>
      <c r="P217" s="234">
        <f>I217+J217</f>
        <v>0</v>
      </c>
      <c r="Q217" s="234">
        <f>ROUND(I217*H217,2)</f>
        <v>0</v>
      </c>
      <c r="R217" s="234">
        <f>ROUND(J217*H217,2)</f>
        <v>0</v>
      </c>
      <c r="S217" s="92"/>
      <c r="T217" s="235">
        <f>S217*H217</f>
        <v>0</v>
      </c>
      <c r="U217" s="235">
        <v>0.0028999999999999998</v>
      </c>
      <c r="V217" s="235">
        <f>U217*H217</f>
        <v>0.0028999999999999998</v>
      </c>
      <c r="W217" s="235">
        <v>0</v>
      </c>
      <c r="X217" s="236">
        <f>W217*H217</f>
        <v>0</v>
      </c>
      <c r="Y217" s="39"/>
      <c r="Z217" s="39"/>
      <c r="AA217" s="39"/>
      <c r="AB217" s="39"/>
      <c r="AC217" s="39"/>
      <c r="AD217" s="39"/>
      <c r="AE217" s="39"/>
      <c r="AR217" s="237" t="s">
        <v>266</v>
      </c>
      <c r="AT217" s="237" t="s">
        <v>291</v>
      </c>
      <c r="AU217" s="237" t="s">
        <v>85</v>
      </c>
      <c r="AY217" s="18" t="s">
        <v>156</v>
      </c>
      <c r="BE217" s="238">
        <f>IF(O217="základní",K217,0)</f>
        <v>0</v>
      </c>
      <c r="BF217" s="238">
        <f>IF(O217="snížená",K217,0)</f>
        <v>0</v>
      </c>
      <c r="BG217" s="238">
        <f>IF(O217="zákl. přenesená",K217,0)</f>
        <v>0</v>
      </c>
      <c r="BH217" s="238">
        <f>IF(O217="sníž. přenesená",K217,0)</f>
        <v>0</v>
      </c>
      <c r="BI217" s="238">
        <f>IF(O217="nulová",K217,0)</f>
        <v>0</v>
      </c>
      <c r="BJ217" s="18" t="s">
        <v>83</v>
      </c>
      <c r="BK217" s="238">
        <f>ROUND(P217*H217,2)</f>
        <v>0</v>
      </c>
      <c r="BL217" s="18" t="s">
        <v>173</v>
      </c>
      <c r="BM217" s="237" t="s">
        <v>1369</v>
      </c>
    </row>
    <row r="218" s="12" customFormat="1">
      <c r="A218" s="12"/>
      <c r="B218" s="239"/>
      <c r="C218" s="240"/>
      <c r="D218" s="241" t="s">
        <v>163</v>
      </c>
      <c r="E218" s="242" t="s">
        <v>1</v>
      </c>
      <c r="F218" s="243" t="s">
        <v>83</v>
      </c>
      <c r="G218" s="240"/>
      <c r="H218" s="244">
        <v>1</v>
      </c>
      <c r="I218" s="245"/>
      <c r="J218" s="245"/>
      <c r="K218" s="240"/>
      <c r="L218" s="240"/>
      <c r="M218" s="246"/>
      <c r="N218" s="247"/>
      <c r="O218" s="248"/>
      <c r="P218" s="248"/>
      <c r="Q218" s="248"/>
      <c r="R218" s="248"/>
      <c r="S218" s="248"/>
      <c r="T218" s="248"/>
      <c r="U218" s="248"/>
      <c r="V218" s="248"/>
      <c r="W218" s="248"/>
      <c r="X218" s="249"/>
      <c r="Y218" s="12"/>
      <c r="Z218" s="12"/>
      <c r="AA218" s="12"/>
      <c r="AB218" s="12"/>
      <c r="AC218" s="12"/>
      <c r="AD218" s="12"/>
      <c r="AE218" s="12"/>
      <c r="AT218" s="250" t="s">
        <v>163</v>
      </c>
      <c r="AU218" s="250" t="s">
        <v>85</v>
      </c>
      <c r="AV218" s="12" t="s">
        <v>85</v>
      </c>
      <c r="AW218" s="12" t="s">
        <v>5</v>
      </c>
      <c r="AX218" s="12" t="s">
        <v>83</v>
      </c>
      <c r="AY218" s="250" t="s">
        <v>156</v>
      </c>
    </row>
    <row r="219" s="2" customFormat="1" ht="37.8" customHeight="1">
      <c r="A219" s="39"/>
      <c r="B219" s="40"/>
      <c r="C219" s="225" t="s">
        <v>357</v>
      </c>
      <c r="D219" s="225" t="s">
        <v>157</v>
      </c>
      <c r="E219" s="226" t="s">
        <v>1370</v>
      </c>
      <c r="F219" s="227" t="s">
        <v>1371</v>
      </c>
      <c r="G219" s="228" t="s">
        <v>334</v>
      </c>
      <c r="H219" s="229">
        <v>3</v>
      </c>
      <c r="I219" s="230"/>
      <c r="J219" s="230"/>
      <c r="K219" s="231">
        <f>ROUND(P219*H219,2)</f>
        <v>0</v>
      </c>
      <c r="L219" s="227" t="s">
        <v>1</v>
      </c>
      <c r="M219" s="45"/>
      <c r="N219" s="232" t="s">
        <v>1</v>
      </c>
      <c r="O219" s="233" t="s">
        <v>38</v>
      </c>
      <c r="P219" s="234">
        <f>I219+J219</f>
        <v>0</v>
      </c>
      <c r="Q219" s="234">
        <f>ROUND(I219*H219,2)</f>
        <v>0</v>
      </c>
      <c r="R219" s="234">
        <f>ROUND(J219*H219,2)</f>
        <v>0</v>
      </c>
      <c r="S219" s="92"/>
      <c r="T219" s="235">
        <f>S219*H219</f>
        <v>0</v>
      </c>
      <c r="U219" s="235">
        <v>0</v>
      </c>
      <c r="V219" s="235">
        <f>U219*H219</f>
        <v>0</v>
      </c>
      <c r="W219" s="235">
        <v>0</v>
      </c>
      <c r="X219" s="236">
        <f>W219*H219</f>
        <v>0</v>
      </c>
      <c r="Y219" s="39"/>
      <c r="Z219" s="39"/>
      <c r="AA219" s="39"/>
      <c r="AB219" s="39"/>
      <c r="AC219" s="39"/>
      <c r="AD219" s="39"/>
      <c r="AE219" s="39"/>
      <c r="AR219" s="237" t="s">
        <v>173</v>
      </c>
      <c r="AT219" s="237" t="s">
        <v>157</v>
      </c>
      <c r="AU219" s="237" t="s">
        <v>85</v>
      </c>
      <c r="AY219" s="18" t="s">
        <v>156</v>
      </c>
      <c r="BE219" s="238">
        <f>IF(O219="základní",K219,0)</f>
        <v>0</v>
      </c>
      <c r="BF219" s="238">
        <f>IF(O219="snížená",K219,0)</f>
        <v>0</v>
      </c>
      <c r="BG219" s="238">
        <f>IF(O219="zákl. přenesená",K219,0)</f>
        <v>0</v>
      </c>
      <c r="BH219" s="238">
        <f>IF(O219="sníž. přenesená",K219,0)</f>
        <v>0</v>
      </c>
      <c r="BI219" s="238">
        <f>IF(O219="nulová",K219,0)</f>
        <v>0</v>
      </c>
      <c r="BJ219" s="18" t="s">
        <v>83</v>
      </c>
      <c r="BK219" s="238">
        <f>ROUND(P219*H219,2)</f>
        <v>0</v>
      </c>
      <c r="BL219" s="18" t="s">
        <v>173</v>
      </c>
      <c r="BM219" s="237" t="s">
        <v>1372</v>
      </c>
    </row>
    <row r="220" s="15" customFormat="1">
      <c r="A220" s="15"/>
      <c r="B220" s="289"/>
      <c r="C220" s="290"/>
      <c r="D220" s="241" t="s">
        <v>163</v>
      </c>
      <c r="E220" s="291" t="s">
        <v>1</v>
      </c>
      <c r="F220" s="292" t="s">
        <v>1373</v>
      </c>
      <c r="G220" s="290"/>
      <c r="H220" s="291" t="s">
        <v>1</v>
      </c>
      <c r="I220" s="293"/>
      <c r="J220" s="293"/>
      <c r="K220" s="290"/>
      <c r="L220" s="290"/>
      <c r="M220" s="294"/>
      <c r="N220" s="295"/>
      <c r="O220" s="296"/>
      <c r="P220" s="296"/>
      <c r="Q220" s="296"/>
      <c r="R220" s="296"/>
      <c r="S220" s="296"/>
      <c r="T220" s="296"/>
      <c r="U220" s="296"/>
      <c r="V220" s="296"/>
      <c r="W220" s="296"/>
      <c r="X220" s="297"/>
      <c r="Y220" s="15"/>
      <c r="Z220" s="15"/>
      <c r="AA220" s="15"/>
      <c r="AB220" s="15"/>
      <c r="AC220" s="15"/>
      <c r="AD220" s="15"/>
      <c r="AE220" s="15"/>
      <c r="AT220" s="298" t="s">
        <v>163</v>
      </c>
      <c r="AU220" s="298" t="s">
        <v>85</v>
      </c>
      <c r="AV220" s="15" t="s">
        <v>83</v>
      </c>
      <c r="AW220" s="15" t="s">
        <v>5</v>
      </c>
      <c r="AX220" s="15" t="s">
        <v>75</v>
      </c>
      <c r="AY220" s="298" t="s">
        <v>156</v>
      </c>
    </row>
    <row r="221" s="12" customFormat="1">
      <c r="A221" s="12"/>
      <c r="B221" s="239"/>
      <c r="C221" s="240"/>
      <c r="D221" s="241" t="s">
        <v>163</v>
      </c>
      <c r="E221" s="242" t="s">
        <v>1</v>
      </c>
      <c r="F221" s="243" t="s">
        <v>1374</v>
      </c>
      <c r="G221" s="240"/>
      <c r="H221" s="244">
        <v>3</v>
      </c>
      <c r="I221" s="245"/>
      <c r="J221" s="245"/>
      <c r="K221" s="240"/>
      <c r="L221" s="240"/>
      <c r="M221" s="246"/>
      <c r="N221" s="247"/>
      <c r="O221" s="248"/>
      <c r="P221" s="248"/>
      <c r="Q221" s="248"/>
      <c r="R221" s="248"/>
      <c r="S221" s="248"/>
      <c r="T221" s="248"/>
      <c r="U221" s="248"/>
      <c r="V221" s="248"/>
      <c r="W221" s="248"/>
      <c r="X221" s="249"/>
      <c r="Y221" s="12"/>
      <c r="Z221" s="12"/>
      <c r="AA221" s="12"/>
      <c r="AB221" s="12"/>
      <c r="AC221" s="12"/>
      <c r="AD221" s="12"/>
      <c r="AE221" s="12"/>
      <c r="AT221" s="250" t="s">
        <v>163</v>
      </c>
      <c r="AU221" s="250" t="s">
        <v>85</v>
      </c>
      <c r="AV221" s="12" t="s">
        <v>85</v>
      </c>
      <c r="AW221" s="12" t="s">
        <v>5</v>
      </c>
      <c r="AX221" s="12" t="s">
        <v>83</v>
      </c>
      <c r="AY221" s="250" t="s">
        <v>156</v>
      </c>
    </row>
    <row r="222" s="2" customFormat="1" ht="24.15" customHeight="1">
      <c r="A222" s="39"/>
      <c r="B222" s="40"/>
      <c r="C222" s="264" t="s">
        <v>361</v>
      </c>
      <c r="D222" s="264" t="s">
        <v>291</v>
      </c>
      <c r="E222" s="265" t="s">
        <v>1375</v>
      </c>
      <c r="F222" s="266" t="s">
        <v>1376</v>
      </c>
      <c r="G222" s="267" t="s">
        <v>334</v>
      </c>
      <c r="H222" s="268">
        <v>3</v>
      </c>
      <c r="I222" s="269"/>
      <c r="J222" s="270"/>
      <c r="K222" s="271">
        <f>ROUND(P222*H222,2)</f>
        <v>0</v>
      </c>
      <c r="L222" s="266" t="s">
        <v>1</v>
      </c>
      <c r="M222" s="272"/>
      <c r="N222" s="273" t="s">
        <v>1</v>
      </c>
      <c r="O222" s="233" t="s">
        <v>38</v>
      </c>
      <c r="P222" s="234">
        <f>I222+J222</f>
        <v>0</v>
      </c>
      <c r="Q222" s="234">
        <f>ROUND(I222*H222,2)</f>
        <v>0</v>
      </c>
      <c r="R222" s="234">
        <f>ROUND(J222*H222,2)</f>
        <v>0</v>
      </c>
      <c r="S222" s="92"/>
      <c r="T222" s="235">
        <f>S222*H222</f>
        <v>0</v>
      </c>
      <c r="U222" s="235">
        <v>0.0044999999999999997</v>
      </c>
      <c r="V222" s="235">
        <f>U222*H222</f>
        <v>0.013499999999999998</v>
      </c>
      <c r="W222" s="235">
        <v>0</v>
      </c>
      <c r="X222" s="236">
        <f>W222*H222</f>
        <v>0</v>
      </c>
      <c r="Y222" s="39"/>
      <c r="Z222" s="39"/>
      <c r="AA222" s="39"/>
      <c r="AB222" s="39"/>
      <c r="AC222" s="39"/>
      <c r="AD222" s="39"/>
      <c r="AE222" s="39"/>
      <c r="AR222" s="237" t="s">
        <v>266</v>
      </c>
      <c r="AT222" s="237" t="s">
        <v>291</v>
      </c>
      <c r="AU222" s="237" t="s">
        <v>85</v>
      </c>
      <c r="AY222" s="18" t="s">
        <v>156</v>
      </c>
      <c r="BE222" s="238">
        <f>IF(O222="základní",K222,0)</f>
        <v>0</v>
      </c>
      <c r="BF222" s="238">
        <f>IF(O222="snížená",K222,0)</f>
        <v>0</v>
      </c>
      <c r="BG222" s="238">
        <f>IF(O222="zákl. přenesená",K222,0)</f>
        <v>0</v>
      </c>
      <c r="BH222" s="238">
        <f>IF(O222="sníž. přenesená",K222,0)</f>
        <v>0</v>
      </c>
      <c r="BI222" s="238">
        <f>IF(O222="nulová",K222,0)</f>
        <v>0</v>
      </c>
      <c r="BJ222" s="18" t="s">
        <v>83</v>
      </c>
      <c r="BK222" s="238">
        <f>ROUND(P222*H222,2)</f>
        <v>0</v>
      </c>
      <c r="BL222" s="18" t="s">
        <v>173</v>
      </c>
      <c r="BM222" s="237" t="s">
        <v>1377</v>
      </c>
    </row>
    <row r="223" s="12" customFormat="1">
      <c r="A223" s="12"/>
      <c r="B223" s="239"/>
      <c r="C223" s="240"/>
      <c r="D223" s="241" t="s">
        <v>163</v>
      </c>
      <c r="E223" s="242" t="s">
        <v>1</v>
      </c>
      <c r="F223" s="243" t="s">
        <v>168</v>
      </c>
      <c r="G223" s="240"/>
      <c r="H223" s="244">
        <v>3</v>
      </c>
      <c r="I223" s="245"/>
      <c r="J223" s="245"/>
      <c r="K223" s="240"/>
      <c r="L223" s="240"/>
      <c r="M223" s="246"/>
      <c r="N223" s="247"/>
      <c r="O223" s="248"/>
      <c r="P223" s="248"/>
      <c r="Q223" s="248"/>
      <c r="R223" s="248"/>
      <c r="S223" s="248"/>
      <c r="T223" s="248"/>
      <c r="U223" s="248"/>
      <c r="V223" s="248"/>
      <c r="W223" s="248"/>
      <c r="X223" s="249"/>
      <c r="Y223" s="12"/>
      <c r="Z223" s="12"/>
      <c r="AA223" s="12"/>
      <c r="AB223" s="12"/>
      <c r="AC223" s="12"/>
      <c r="AD223" s="12"/>
      <c r="AE223" s="12"/>
      <c r="AT223" s="250" t="s">
        <v>163</v>
      </c>
      <c r="AU223" s="250" t="s">
        <v>85</v>
      </c>
      <c r="AV223" s="12" t="s">
        <v>85</v>
      </c>
      <c r="AW223" s="12" t="s">
        <v>5</v>
      </c>
      <c r="AX223" s="12" t="s">
        <v>83</v>
      </c>
      <c r="AY223" s="250" t="s">
        <v>156</v>
      </c>
    </row>
    <row r="224" s="2" customFormat="1" ht="21.75" customHeight="1">
      <c r="A224" s="39"/>
      <c r="B224" s="40"/>
      <c r="C224" s="225" t="s">
        <v>366</v>
      </c>
      <c r="D224" s="225" t="s">
        <v>157</v>
      </c>
      <c r="E224" s="226" t="s">
        <v>1378</v>
      </c>
      <c r="F224" s="227" t="s">
        <v>1379</v>
      </c>
      <c r="G224" s="228" t="s">
        <v>227</v>
      </c>
      <c r="H224" s="229">
        <v>72.200000000000003</v>
      </c>
      <c r="I224" s="230"/>
      <c r="J224" s="230"/>
      <c r="K224" s="231">
        <f>ROUND(P224*H224,2)</f>
        <v>0</v>
      </c>
      <c r="L224" s="227" t="s">
        <v>1</v>
      </c>
      <c r="M224" s="45"/>
      <c r="N224" s="232" t="s">
        <v>1</v>
      </c>
      <c r="O224" s="233" t="s">
        <v>38</v>
      </c>
      <c r="P224" s="234">
        <f>I224+J224</f>
        <v>0</v>
      </c>
      <c r="Q224" s="234">
        <f>ROUND(I224*H224,2)</f>
        <v>0</v>
      </c>
      <c r="R224" s="234">
        <f>ROUND(J224*H224,2)</f>
        <v>0</v>
      </c>
      <c r="S224" s="92"/>
      <c r="T224" s="235">
        <f>S224*H224</f>
        <v>0</v>
      </c>
      <c r="U224" s="235">
        <v>0</v>
      </c>
      <c r="V224" s="235">
        <f>U224*H224</f>
        <v>0</v>
      </c>
      <c r="W224" s="235">
        <v>0</v>
      </c>
      <c r="X224" s="236">
        <f>W224*H224</f>
        <v>0</v>
      </c>
      <c r="Y224" s="39"/>
      <c r="Z224" s="39"/>
      <c r="AA224" s="39"/>
      <c r="AB224" s="39"/>
      <c r="AC224" s="39"/>
      <c r="AD224" s="39"/>
      <c r="AE224" s="39"/>
      <c r="AR224" s="237" t="s">
        <v>173</v>
      </c>
      <c r="AT224" s="237" t="s">
        <v>157</v>
      </c>
      <c r="AU224" s="237" t="s">
        <v>85</v>
      </c>
      <c r="AY224" s="18" t="s">
        <v>156</v>
      </c>
      <c r="BE224" s="238">
        <f>IF(O224="základní",K224,0)</f>
        <v>0</v>
      </c>
      <c r="BF224" s="238">
        <f>IF(O224="snížená",K224,0)</f>
        <v>0</v>
      </c>
      <c r="BG224" s="238">
        <f>IF(O224="zákl. přenesená",K224,0)</f>
        <v>0</v>
      </c>
      <c r="BH224" s="238">
        <f>IF(O224="sníž. přenesená",K224,0)</f>
        <v>0</v>
      </c>
      <c r="BI224" s="238">
        <f>IF(O224="nulová",K224,0)</f>
        <v>0</v>
      </c>
      <c r="BJ224" s="18" t="s">
        <v>83</v>
      </c>
      <c r="BK224" s="238">
        <f>ROUND(P224*H224,2)</f>
        <v>0</v>
      </c>
      <c r="BL224" s="18" t="s">
        <v>173</v>
      </c>
      <c r="BM224" s="237" t="s">
        <v>1380</v>
      </c>
    </row>
    <row r="225" s="15" customFormat="1">
      <c r="A225" s="15"/>
      <c r="B225" s="289"/>
      <c r="C225" s="290"/>
      <c r="D225" s="241" t="s">
        <v>163</v>
      </c>
      <c r="E225" s="291" t="s">
        <v>1</v>
      </c>
      <c r="F225" s="292" t="s">
        <v>1381</v>
      </c>
      <c r="G225" s="290"/>
      <c r="H225" s="291" t="s">
        <v>1</v>
      </c>
      <c r="I225" s="293"/>
      <c r="J225" s="293"/>
      <c r="K225" s="290"/>
      <c r="L225" s="290"/>
      <c r="M225" s="294"/>
      <c r="N225" s="295"/>
      <c r="O225" s="296"/>
      <c r="P225" s="296"/>
      <c r="Q225" s="296"/>
      <c r="R225" s="296"/>
      <c r="S225" s="296"/>
      <c r="T225" s="296"/>
      <c r="U225" s="296"/>
      <c r="V225" s="296"/>
      <c r="W225" s="296"/>
      <c r="X225" s="297"/>
      <c r="Y225" s="15"/>
      <c r="Z225" s="15"/>
      <c r="AA225" s="15"/>
      <c r="AB225" s="15"/>
      <c r="AC225" s="15"/>
      <c r="AD225" s="15"/>
      <c r="AE225" s="15"/>
      <c r="AT225" s="298" t="s">
        <v>163</v>
      </c>
      <c r="AU225" s="298" t="s">
        <v>85</v>
      </c>
      <c r="AV225" s="15" t="s">
        <v>83</v>
      </c>
      <c r="AW225" s="15" t="s">
        <v>5</v>
      </c>
      <c r="AX225" s="15" t="s">
        <v>75</v>
      </c>
      <c r="AY225" s="298" t="s">
        <v>156</v>
      </c>
    </row>
    <row r="226" s="12" customFormat="1">
      <c r="A226" s="12"/>
      <c r="B226" s="239"/>
      <c r="C226" s="240"/>
      <c r="D226" s="241" t="s">
        <v>163</v>
      </c>
      <c r="E226" s="242" t="s">
        <v>1</v>
      </c>
      <c r="F226" s="243" t="s">
        <v>1345</v>
      </c>
      <c r="G226" s="240"/>
      <c r="H226" s="244">
        <v>72.200000000000003</v>
      </c>
      <c r="I226" s="245"/>
      <c r="J226" s="245"/>
      <c r="K226" s="240"/>
      <c r="L226" s="240"/>
      <c r="M226" s="246"/>
      <c r="N226" s="247"/>
      <c r="O226" s="248"/>
      <c r="P226" s="248"/>
      <c r="Q226" s="248"/>
      <c r="R226" s="248"/>
      <c r="S226" s="248"/>
      <c r="T226" s="248"/>
      <c r="U226" s="248"/>
      <c r="V226" s="248"/>
      <c r="W226" s="248"/>
      <c r="X226" s="249"/>
      <c r="Y226" s="12"/>
      <c r="Z226" s="12"/>
      <c r="AA226" s="12"/>
      <c r="AB226" s="12"/>
      <c r="AC226" s="12"/>
      <c r="AD226" s="12"/>
      <c r="AE226" s="12"/>
      <c r="AT226" s="250" t="s">
        <v>163</v>
      </c>
      <c r="AU226" s="250" t="s">
        <v>85</v>
      </c>
      <c r="AV226" s="12" t="s">
        <v>85</v>
      </c>
      <c r="AW226" s="12" t="s">
        <v>5</v>
      </c>
      <c r="AX226" s="12" t="s">
        <v>83</v>
      </c>
      <c r="AY226" s="250" t="s">
        <v>156</v>
      </c>
    </row>
    <row r="227" s="2" customFormat="1" ht="24.15" customHeight="1">
      <c r="A227" s="39"/>
      <c r="B227" s="40"/>
      <c r="C227" s="225" t="s">
        <v>371</v>
      </c>
      <c r="D227" s="225" t="s">
        <v>157</v>
      </c>
      <c r="E227" s="226" t="s">
        <v>1382</v>
      </c>
      <c r="F227" s="227" t="s">
        <v>1383</v>
      </c>
      <c r="G227" s="228" t="s">
        <v>334</v>
      </c>
      <c r="H227" s="229">
        <v>10</v>
      </c>
      <c r="I227" s="230"/>
      <c r="J227" s="230"/>
      <c r="K227" s="231">
        <f>ROUND(P227*H227,2)</f>
        <v>0</v>
      </c>
      <c r="L227" s="227" t="s">
        <v>1</v>
      </c>
      <c r="M227" s="45"/>
      <c r="N227" s="232" t="s">
        <v>1</v>
      </c>
      <c r="O227" s="233" t="s">
        <v>38</v>
      </c>
      <c r="P227" s="234">
        <f>I227+J227</f>
        <v>0</v>
      </c>
      <c r="Q227" s="234">
        <f>ROUND(I227*H227,2)</f>
        <v>0</v>
      </c>
      <c r="R227" s="234">
        <f>ROUND(J227*H227,2)</f>
        <v>0</v>
      </c>
      <c r="S227" s="92"/>
      <c r="T227" s="235">
        <f>S227*H227</f>
        <v>0</v>
      </c>
      <c r="U227" s="235">
        <v>0.45937</v>
      </c>
      <c r="V227" s="235">
        <f>U227*H227</f>
        <v>4.5937000000000001</v>
      </c>
      <c r="W227" s="235">
        <v>0</v>
      </c>
      <c r="X227" s="236">
        <f>W227*H227</f>
        <v>0</v>
      </c>
      <c r="Y227" s="39"/>
      <c r="Z227" s="39"/>
      <c r="AA227" s="39"/>
      <c r="AB227" s="39"/>
      <c r="AC227" s="39"/>
      <c r="AD227" s="39"/>
      <c r="AE227" s="39"/>
      <c r="AR227" s="237" t="s">
        <v>173</v>
      </c>
      <c r="AT227" s="237" t="s">
        <v>157</v>
      </c>
      <c r="AU227" s="237" t="s">
        <v>85</v>
      </c>
      <c r="AY227" s="18" t="s">
        <v>156</v>
      </c>
      <c r="BE227" s="238">
        <f>IF(O227="základní",K227,0)</f>
        <v>0</v>
      </c>
      <c r="BF227" s="238">
        <f>IF(O227="snížená",K227,0)</f>
        <v>0</v>
      </c>
      <c r="BG227" s="238">
        <f>IF(O227="zákl. přenesená",K227,0)</f>
        <v>0</v>
      </c>
      <c r="BH227" s="238">
        <f>IF(O227="sníž. přenesená",K227,0)</f>
        <v>0</v>
      </c>
      <c r="BI227" s="238">
        <f>IF(O227="nulová",K227,0)</f>
        <v>0</v>
      </c>
      <c r="BJ227" s="18" t="s">
        <v>83</v>
      </c>
      <c r="BK227" s="238">
        <f>ROUND(P227*H227,2)</f>
        <v>0</v>
      </c>
      <c r="BL227" s="18" t="s">
        <v>173</v>
      </c>
      <c r="BM227" s="237" t="s">
        <v>1384</v>
      </c>
    </row>
    <row r="228" s="12" customFormat="1">
      <c r="A228" s="12"/>
      <c r="B228" s="239"/>
      <c r="C228" s="240"/>
      <c r="D228" s="241" t="s">
        <v>163</v>
      </c>
      <c r="E228" s="242" t="s">
        <v>1</v>
      </c>
      <c r="F228" s="243" t="s">
        <v>271</v>
      </c>
      <c r="G228" s="240"/>
      <c r="H228" s="244">
        <v>10</v>
      </c>
      <c r="I228" s="245"/>
      <c r="J228" s="245"/>
      <c r="K228" s="240"/>
      <c r="L228" s="240"/>
      <c r="M228" s="246"/>
      <c r="N228" s="247"/>
      <c r="O228" s="248"/>
      <c r="P228" s="248"/>
      <c r="Q228" s="248"/>
      <c r="R228" s="248"/>
      <c r="S228" s="248"/>
      <c r="T228" s="248"/>
      <c r="U228" s="248"/>
      <c r="V228" s="248"/>
      <c r="W228" s="248"/>
      <c r="X228" s="249"/>
      <c r="Y228" s="12"/>
      <c r="Z228" s="12"/>
      <c r="AA228" s="12"/>
      <c r="AB228" s="12"/>
      <c r="AC228" s="12"/>
      <c r="AD228" s="12"/>
      <c r="AE228" s="12"/>
      <c r="AT228" s="250" t="s">
        <v>163</v>
      </c>
      <c r="AU228" s="250" t="s">
        <v>85</v>
      </c>
      <c r="AV228" s="12" t="s">
        <v>85</v>
      </c>
      <c r="AW228" s="12" t="s">
        <v>5</v>
      </c>
      <c r="AX228" s="12" t="s">
        <v>83</v>
      </c>
      <c r="AY228" s="250" t="s">
        <v>156</v>
      </c>
    </row>
    <row r="229" s="2" customFormat="1" ht="24.15" customHeight="1">
      <c r="A229" s="39"/>
      <c r="B229" s="40"/>
      <c r="C229" s="225" t="s">
        <v>376</v>
      </c>
      <c r="D229" s="225" t="s">
        <v>157</v>
      </c>
      <c r="E229" s="226" t="s">
        <v>1385</v>
      </c>
      <c r="F229" s="227" t="s">
        <v>1386</v>
      </c>
      <c r="G229" s="228" t="s">
        <v>227</v>
      </c>
      <c r="H229" s="229">
        <v>65.299999999999997</v>
      </c>
      <c r="I229" s="230"/>
      <c r="J229" s="230"/>
      <c r="K229" s="231">
        <f>ROUND(P229*H229,2)</f>
        <v>0</v>
      </c>
      <c r="L229" s="227" t="s">
        <v>1</v>
      </c>
      <c r="M229" s="45"/>
      <c r="N229" s="232" t="s">
        <v>1</v>
      </c>
      <c r="O229" s="233" t="s">
        <v>38</v>
      </c>
      <c r="P229" s="234">
        <f>I229+J229</f>
        <v>0</v>
      </c>
      <c r="Q229" s="234">
        <f>ROUND(I229*H229,2)</f>
        <v>0</v>
      </c>
      <c r="R229" s="234">
        <f>ROUND(J229*H229,2)</f>
        <v>0</v>
      </c>
      <c r="S229" s="92"/>
      <c r="T229" s="235">
        <f>S229*H229</f>
        <v>0</v>
      </c>
      <c r="U229" s="235">
        <v>0</v>
      </c>
      <c r="V229" s="235">
        <f>U229*H229</f>
        <v>0</v>
      </c>
      <c r="W229" s="235">
        <v>0</v>
      </c>
      <c r="X229" s="236">
        <f>W229*H229</f>
        <v>0</v>
      </c>
      <c r="Y229" s="39"/>
      <c r="Z229" s="39"/>
      <c r="AA229" s="39"/>
      <c r="AB229" s="39"/>
      <c r="AC229" s="39"/>
      <c r="AD229" s="39"/>
      <c r="AE229" s="39"/>
      <c r="AR229" s="237" t="s">
        <v>173</v>
      </c>
      <c r="AT229" s="237" t="s">
        <v>157</v>
      </c>
      <c r="AU229" s="237" t="s">
        <v>85</v>
      </c>
      <c r="AY229" s="18" t="s">
        <v>156</v>
      </c>
      <c r="BE229" s="238">
        <f>IF(O229="základní",K229,0)</f>
        <v>0</v>
      </c>
      <c r="BF229" s="238">
        <f>IF(O229="snížená",K229,0)</f>
        <v>0</v>
      </c>
      <c r="BG229" s="238">
        <f>IF(O229="zákl. přenesená",K229,0)</f>
        <v>0</v>
      </c>
      <c r="BH229" s="238">
        <f>IF(O229="sníž. přenesená",K229,0)</f>
        <v>0</v>
      </c>
      <c r="BI229" s="238">
        <f>IF(O229="nulová",K229,0)</f>
        <v>0</v>
      </c>
      <c r="BJ229" s="18" t="s">
        <v>83</v>
      </c>
      <c r="BK229" s="238">
        <f>ROUND(P229*H229,2)</f>
        <v>0</v>
      </c>
      <c r="BL229" s="18" t="s">
        <v>173</v>
      </c>
      <c r="BM229" s="237" t="s">
        <v>1387</v>
      </c>
    </row>
    <row r="230" s="15" customFormat="1">
      <c r="A230" s="15"/>
      <c r="B230" s="289"/>
      <c r="C230" s="290"/>
      <c r="D230" s="241" t="s">
        <v>163</v>
      </c>
      <c r="E230" s="291" t="s">
        <v>1</v>
      </c>
      <c r="F230" s="292" t="s">
        <v>1388</v>
      </c>
      <c r="G230" s="290"/>
      <c r="H230" s="291" t="s">
        <v>1</v>
      </c>
      <c r="I230" s="293"/>
      <c r="J230" s="293"/>
      <c r="K230" s="290"/>
      <c r="L230" s="290"/>
      <c r="M230" s="294"/>
      <c r="N230" s="295"/>
      <c r="O230" s="296"/>
      <c r="P230" s="296"/>
      <c r="Q230" s="296"/>
      <c r="R230" s="296"/>
      <c r="S230" s="296"/>
      <c r="T230" s="296"/>
      <c r="U230" s="296"/>
      <c r="V230" s="296"/>
      <c r="W230" s="296"/>
      <c r="X230" s="297"/>
      <c r="Y230" s="15"/>
      <c r="Z230" s="15"/>
      <c r="AA230" s="15"/>
      <c r="AB230" s="15"/>
      <c r="AC230" s="15"/>
      <c r="AD230" s="15"/>
      <c r="AE230" s="15"/>
      <c r="AT230" s="298" t="s">
        <v>163</v>
      </c>
      <c r="AU230" s="298" t="s">
        <v>85</v>
      </c>
      <c r="AV230" s="15" t="s">
        <v>83</v>
      </c>
      <c r="AW230" s="15" t="s">
        <v>5</v>
      </c>
      <c r="AX230" s="15" t="s">
        <v>75</v>
      </c>
      <c r="AY230" s="298" t="s">
        <v>156</v>
      </c>
    </row>
    <row r="231" s="12" customFormat="1">
      <c r="A231" s="12"/>
      <c r="B231" s="239"/>
      <c r="C231" s="240"/>
      <c r="D231" s="241" t="s">
        <v>163</v>
      </c>
      <c r="E231" s="242" t="s">
        <v>1</v>
      </c>
      <c r="F231" s="243" t="s">
        <v>1389</v>
      </c>
      <c r="G231" s="240"/>
      <c r="H231" s="244">
        <v>65.299999999999997</v>
      </c>
      <c r="I231" s="245"/>
      <c r="J231" s="245"/>
      <c r="K231" s="240"/>
      <c r="L231" s="240"/>
      <c r="M231" s="246"/>
      <c r="N231" s="247"/>
      <c r="O231" s="248"/>
      <c r="P231" s="248"/>
      <c r="Q231" s="248"/>
      <c r="R231" s="248"/>
      <c r="S231" s="248"/>
      <c r="T231" s="248"/>
      <c r="U231" s="248"/>
      <c r="V231" s="248"/>
      <c r="W231" s="248"/>
      <c r="X231" s="249"/>
      <c r="Y231" s="12"/>
      <c r="Z231" s="12"/>
      <c r="AA231" s="12"/>
      <c r="AB231" s="12"/>
      <c r="AC231" s="12"/>
      <c r="AD231" s="12"/>
      <c r="AE231" s="12"/>
      <c r="AT231" s="250" t="s">
        <v>163</v>
      </c>
      <c r="AU231" s="250" t="s">
        <v>85</v>
      </c>
      <c r="AV231" s="12" t="s">
        <v>85</v>
      </c>
      <c r="AW231" s="12" t="s">
        <v>5</v>
      </c>
      <c r="AX231" s="12" t="s">
        <v>83</v>
      </c>
      <c r="AY231" s="250" t="s">
        <v>156</v>
      </c>
    </row>
    <row r="232" s="2" customFormat="1" ht="24.15" customHeight="1">
      <c r="A232" s="39"/>
      <c r="B232" s="40"/>
      <c r="C232" s="225" t="s">
        <v>400</v>
      </c>
      <c r="D232" s="225" t="s">
        <v>157</v>
      </c>
      <c r="E232" s="226" t="s">
        <v>1390</v>
      </c>
      <c r="F232" s="227" t="s">
        <v>1391</v>
      </c>
      <c r="G232" s="228" t="s">
        <v>334</v>
      </c>
      <c r="H232" s="229">
        <v>3</v>
      </c>
      <c r="I232" s="230"/>
      <c r="J232" s="230"/>
      <c r="K232" s="231">
        <f>ROUND(P232*H232,2)</f>
        <v>0</v>
      </c>
      <c r="L232" s="227" t="s">
        <v>1</v>
      </c>
      <c r="M232" s="45"/>
      <c r="N232" s="232" t="s">
        <v>1</v>
      </c>
      <c r="O232" s="233" t="s">
        <v>38</v>
      </c>
      <c r="P232" s="234">
        <f>I232+J232</f>
        <v>0</v>
      </c>
      <c r="Q232" s="234">
        <f>ROUND(I232*H232,2)</f>
        <v>0</v>
      </c>
      <c r="R232" s="234">
        <f>ROUND(J232*H232,2)</f>
        <v>0</v>
      </c>
      <c r="S232" s="92"/>
      <c r="T232" s="235">
        <f>S232*H232</f>
        <v>0</v>
      </c>
      <c r="U232" s="235">
        <v>0.41948000000000002</v>
      </c>
      <c r="V232" s="235">
        <f>U232*H232</f>
        <v>1.25844</v>
      </c>
      <c r="W232" s="235">
        <v>0</v>
      </c>
      <c r="X232" s="236">
        <f>W232*H232</f>
        <v>0</v>
      </c>
      <c r="Y232" s="39"/>
      <c r="Z232" s="39"/>
      <c r="AA232" s="39"/>
      <c r="AB232" s="39"/>
      <c r="AC232" s="39"/>
      <c r="AD232" s="39"/>
      <c r="AE232" s="39"/>
      <c r="AR232" s="237" t="s">
        <v>173</v>
      </c>
      <c r="AT232" s="237" t="s">
        <v>157</v>
      </c>
      <c r="AU232" s="237" t="s">
        <v>85</v>
      </c>
      <c r="AY232" s="18" t="s">
        <v>156</v>
      </c>
      <c r="BE232" s="238">
        <f>IF(O232="základní",K232,0)</f>
        <v>0</v>
      </c>
      <c r="BF232" s="238">
        <f>IF(O232="snížená",K232,0)</f>
        <v>0</v>
      </c>
      <c r="BG232" s="238">
        <f>IF(O232="zákl. přenesená",K232,0)</f>
        <v>0</v>
      </c>
      <c r="BH232" s="238">
        <f>IF(O232="sníž. přenesená",K232,0)</f>
        <v>0</v>
      </c>
      <c r="BI232" s="238">
        <f>IF(O232="nulová",K232,0)</f>
        <v>0</v>
      </c>
      <c r="BJ232" s="18" t="s">
        <v>83</v>
      </c>
      <c r="BK232" s="238">
        <f>ROUND(P232*H232,2)</f>
        <v>0</v>
      </c>
      <c r="BL232" s="18" t="s">
        <v>173</v>
      </c>
      <c r="BM232" s="237" t="s">
        <v>1392</v>
      </c>
    </row>
    <row r="233" s="15" customFormat="1">
      <c r="A233" s="15"/>
      <c r="B233" s="289"/>
      <c r="C233" s="290"/>
      <c r="D233" s="241" t="s">
        <v>163</v>
      </c>
      <c r="E233" s="291" t="s">
        <v>1</v>
      </c>
      <c r="F233" s="292" t="s">
        <v>1393</v>
      </c>
      <c r="G233" s="290"/>
      <c r="H233" s="291" t="s">
        <v>1</v>
      </c>
      <c r="I233" s="293"/>
      <c r="J233" s="293"/>
      <c r="K233" s="290"/>
      <c r="L233" s="290"/>
      <c r="M233" s="294"/>
      <c r="N233" s="295"/>
      <c r="O233" s="296"/>
      <c r="P233" s="296"/>
      <c r="Q233" s="296"/>
      <c r="R233" s="296"/>
      <c r="S233" s="296"/>
      <c r="T233" s="296"/>
      <c r="U233" s="296"/>
      <c r="V233" s="296"/>
      <c r="W233" s="296"/>
      <c r="X233" s="297"/>
      <c r="Y233" s="15"/>
      <c r="Z233" s="15"/>
      <c r="AA233" s="15"/>
      <c r="AB233" s="15"/>
      <c r="AC233" s="15"/>
      <c r="AD233" s="15"/>
      <c r="AE233" s="15"/>
      <c r="AT233" s="298" t="s">
        <v>163</v>
      </c>
      <c r="AU233" s="298" t="s">
        <v>85</v>
      </c>
      <c r="AV233" s="15" t="s">
        <v>83</v>
      </c>
      <c r="AW233" s="15" t="s">
        <v>5</v>
      </c>
      <c r="AX233" s="15" t="s">
        <v>75</v>
      </c>
      <c r="AY233" s="298" t="s">
        <v>156</v>
      </c>
    </row>
    <row r="234" s="12" customFormat="1">
      <c r="A234" s="12"/>
      <c r="B234" s="239"/>
      <c r="C234" s="240"/>
      <c r="D234" s="241" t="s">
        <v>163</v>
      </c>
      <c r="E234" s="242" t="s">
        <v>1</v>
      </c>
      <c r="F234" s="243" t="s">
        <v>168</v>
      </c>
      <c r="G234" s="240"/>
      <c r="H234" s="244">
        <v>3</v>
      </c>
      <c r="I234" s="245"/>
      <c r="J234" s="245"/>
      <c r="K234" s="240"/>
      <c r="L234" s="240"/>
      <c r="M234" s="246"/>
      <c r="N234" s="247"/>
      <c r="O234" s="248"/>
      <c r="P234" s="248"/>
      <c r="Q234" s="248"/>
      <c r="R234" s="248"/>
      <c r="S234" s="248"/>
      <c r="T234" s="248"/>
      <c r="U234" s="248"/>
      <c r="V234" s="248"/>
      <c r="W234" s="248"/>
      <c r="X234" s="249"/>
      <c r="Y234" s="12"/>
      <c r="Z234" s="12"/>
      <c r="AA234" s="12"/>
      <c r="AB234" s="12"/>
      <c r="AC234" s="12"/>
      <c r="AD234" s="12"/>
      <c r="AE234" s="12"/>
      <c r="AT234" s="250" t="s">
        <v>163</v>
      </c>
      <c r="AU234" s="250" t="s">
        <v>85</v>
      </c>
      <c r="AV234" s="12" t="s">
        <v>85</v>
      </c>
      <c r="AW234" s="12" t="s">
        <v>5</v>
      </c>
      <c r="AX234" s="12" t="s">
        <v>83</v>
      </c>
      <c r="AY234" s="250" t="s">
        <v>156</v>
      </c>
    </row>
    <row r="235" s="2" customFormat="1" ht="21.75" customHeight="1">
      <c r="A235" s="39"/>
      <c r="B235" s="40"/>
      <c r="C235" s="264" t="s">
        <v>409</v>
      </c>
      <c r="D235" s="264" t="s">
        <v>291</v>
      </c>
      <c r="E235" s="265" t="s">
        <v>1394</v>
      </c>
      <c r="F235" s="266" t="s">
        <v>1395</v>
      </c>
      <c r="G235" s="267" t="s">
        <v>334</v>
      </c>
      <c r="H235" s="268">
        <v>3</v>
      </c>
      <c r="I235" s="269"/>
      <c r="J235" s="270"/>
      <c r="K235" s="271">
        <f>ROUND(P235*H235,2)</f>
        <v>0</v>
      </c>
      <c r="L235" s="266" t="s">
        <v>1</v>
      </c>
      <c r="M235" s="272"/>
      <c r="N235" s="273" t="s">
        <v>1</v>
      </c>
      <c r="O235" s="233" t="s">
        <v>38</v>
      </c>
      <c r="P235" s="234">
        <f>I235+J235</f>
        <v>0</v>
      </c>
      <c r="Q235" s="234">
        <f>ROUND(I235*H235,2)</f>
        <v>0</v>
      </c>
      <c r="R235" s="234">
        <f>ROUND(J235*H235,2)</f>
        <v>0</v>
      </c>
      <c r="S235" s="92"/>
      <c r="T235" s="235">
        <f>S235*H235</f>
        <v>0</v>
      </c>
      <c r="U235" s="235">
        <v>1.23</v>
      </c>
      <c r="V235" s="235">
        <f>U235*H235</f>
        <v>3.6899999999999999</v>
      </c>
      <c r="W235" s="235">
        <v>0</v>
      </c>
      <c r="X235" s="236">
        <f>W235*H235</f>
        <v>0</v>
      </c>
      <c r="Y235" s="39"/>
      <c r="Z235" s="39"/>
      <c r="AA235" s="39"/>
      <c r="AB235" s="39"/>
      <c r="AC235" s="39"/>
      <c r="AD235" s="39"/>
      <c r="AE235" s="39"/>
      <c r="AR235" s="237" t="s">
        <v>266</v>
      </c>
      <c r="AT235" s="237" t="s">
        <v>291</v>
      </c>
      <c r="AU235" s="237" t="s">
        <v>85</v>
      </c>
      <c r="AY235" s="18" t="s">
        <v>156</v>
      </c>
      <c r="BE235" s="238">
        <f>IF(O235="základní",K235,0)</f>
        <v>0</v>
      </c>
      <c r="BF235" s="238">
        <f>IF(O235="snížená",K235,0)</f>
        <v>0</v>
      </c>
      <c r="BG235" s="238">
        <f>IF(O235="zákl. přenesená",K235,0)</f>
        <v>0</v>
      </c>
      <c r="BH235" s="238">
        <f>IF(O235="sníž. přenesená",K235,0)</f>
        <v>0</v>
      </c>
      <c r="BI235" s="238">
        <f>IF(O235="nulová",K235,0)</f>
        <v>0</v>
      </c>
      <c r="BJ235" s="18" t="s">
        <v>83</v>
      </c>
      <c r="BK235" s="238">
        <f>ROUND(P235*H235,2)</f>
        <v>0</v>
      </c>
      <c r="BL235" s="18" t="s">
        <v>173</v>
      </c>
      <c r="BM235" s="237" t="s">
        <v>1396</v>
      </c>
    </row>
    <row r="236" s="12" customFormat="1">
      <c r="A236" s="12"/>
      <c r="B236" s="239"/>
      <c r="C236" s="240"/>
      <c r="D236" s="241" t="s">
        <v>163</v>
      </c>
      <c r="E236" s="242" t="s">
        <v>1</v>
      </c>
      <c r="F236" s="243" t="s">
        <v>168</v>
      </c>
      <c r="G236" s="240"/>
      <c r="H236" s="244">
        <v>3</v>
      </c>
      <c r="I236" s="245"/>
      <c r="J236" s="245"/>
      <c r="K236" s="240"/>
      <c r="L236" s="240"/>
      <c r="M236" s="246"/>
      <c r="N236" s="247"/>
      <c r="O236" s="248"/>
      <c r="P236" s="248"/>
      <c r="Q236" s="248"/>
      <c r="R236" s="248"/>
      <c r="S236" s="248"/>
      <c r="T236" s="248"/>
      <c r="U236" s="248"/>
      <c r="V236" s="248"/>
      <c r="W236" s="248"/>
      <c r="X236" s="249"/>
      <c r="Y236" s="12"/>
      <c r="Z236" s="12"/>
      <c r="AA236" s="12"/>
      <c r="AB236" s="12"/>
      <c r="AC236" s="12"/>
      <c r="AD236" s="12"/>
      <c r="AE236" s="12"/>
      <c r="AT236" s="250" t="s">
        <v>163</v>
      </c>
      <c r="AU236" s="250" t="s">
        <v>85</v>
      </c>
      <c r="AV236" s="12" t="s">
        <v>85</v>
      </c>
      <c r="AW236" s="12" t="s">
        <v>5</v>
      </c>
      <c r="AX236" s="12" t="s">
        <v>83</v>
      </c>
      <c r="AY236" s="250" t="s">
        <v>156</v>
      </c>
    </row>
    <row r="237" s="2" customFormat="1" ht="24.15" customHeight="1">
      <c r="A237" s="39"/>
      <c r="B237" s="40"/>
      <c r="C237" s="225" t="s">
        <v>414</v>
      </c>
      <c r="D237" s="225" t="s">
        <v>157</v>
      </c>
      <c r="E237" s="226" t="s">
        <v>1397</v>
      </c>
      <c r="F237" s="227" t="s">
        <v>1398</v>
      </c>
      <c r="G237" s="228" t="s">
        <v>334</v>
      </c>
      <c r="H237" s="229">
        <v>1</v>
      </c>
      <c r="I237" s="230"/>
      <c r="J237" s="230"/>
      <c r="K237" s="231">
        <f>ROUND(P237*H237,2)</f>
        <v>0</v>
      </c>
      <c r="L237" s="227" t="s">
        <v>1</v>
      </c>
      <c r="M237" s="45"/>
      <c r="N237" s="232" t="s">
        <v>1</v>
      </c>
      <c r="O237" s="233" t="s">
        <v>38</v>
      </c>
      <c r="P237" s="234">
        <f>I237+J237</f>
        <v>0</v>
      </c>
      <c r="Q237" s="234">
        <f>ROUND(I237*H237,2)</f>
        <v>0</v>
      </c>
      <c r="R237" s="234">
        <f>ROUND(J237*H237,2)</f>
        <v>0</v>
      </c>
      <c r="S237" s="92"/>
      <c r="T237" s="235">
        <f>S237*H237</f>
        <v>0</v>
      </c>
      <c r="U237" s="235">
        <v>0.41948000000000002</v>
      </c>
      <c r="V237" s="235">
        <f>U237*H237</f>
        <v>0.41948000000000002</v>
      </c>
      <c r="W237" s="235">
        <v>0</v>
      </c>
      <c r="X237" s="236">
        <f>W237*H237</f>
        <v>0</v>
      </c>
      <c r="Y237" s="39"/>
      <c r="Z237" s="39"/>
      <c r="AA237" s="39"/>
      <c r="AB237" s="39"/>
      <c r="AC237" s="39"/>
      <c r="AD237" s="39"/>
      <c r="AE237" s="39"/>
      <c r="AR237" s="237" t="s">
        <v>173</v>
      </c>
      <c r="AT237" s="237" t="s">
        <v>157</v>
      </c>
      <c r="AU237" s="237" t="s">
        <v>85</v>
      </c>
      <c r="AY237" s="18" t="s">
        <v>156</v>
      </c>
      <c r="BE237" s="238">
        <f>IF(O237="základní",K237,0)</f>
        <v>0</v>
      </c>
      <c r="BF237" s="238">
        <f>IF(O237="snížená",K237,0)</f>
        <v>0</v>
      </c>
      <c r="BG237" s="238">
        <f>IF(O237="zákl. přenesená",K237,0)</f>
        <v>0</v>
      </c>
      <c r="BH237" s="238">
        <f>IF(O237="sníž. přenesená",K237,0)</f>
        <v>0</v>
      </c>
      <c r="BI237" s="238">
        <f>IF(O237="nulová",K237,0)</f>
        <v>0</v>
      </c>
      <c r="BJ237" s="18" t="s">
        <v>83</v>
      </c>
      <c r="BK237" s="238">
        <f>ROUND(P237*H237,2)</f>
        <v>0</v>
      </c>
      <c r="BL237" s="18" t="s">
        <v>173</v>
      </c>
      <c r="BM237" s="237" t="s">
        <v>1399</v>
      </c>
    </row>
    <row r="238" s="15" customFormat="1">
      <c r="A238" s="15"/>
      <c r="B238" s="289"/>
      <c r="C238" s="290"/>
      <c r="D238" s="241" t="s">
        <v>163</v>
      </c>
      <c r="E238" s="291" t="s">
        <v>1</v>
      </c>
      <c r="F238" s="292" t="s">
        <v>1400</v>
      </c>
      <c r="G238" s="290"/>
      <c r="H238" s="291" t="s">
        <v>1</v>
      </c>
      <c r="I238" s="293"/>
      <c r="J238" s="293"/>
      <c r="K238" s="290"/>
      <c r="L238" s="290"/>
      <c r="M238" s="294"/>
      <c r="N238" s="295"/>
      <c r="O238" s="296"/>
      <c r="P238" s="296"/>
      <c r="Q238" s="296"/>
      <c r="R238" s="296"/>
      <c r="S238" s="296"/>
      <c r="T238" s="296"/>
      <c r="U238" s="296"/>
      <c r="V238" s="296"/>
      <c r="W238" s="296"/>
      <c r="X238" s="297"/>
      <c r="Y238" s="15"/>
      <c r="Z238" s="15"/>
      <c r="AA238" s="15"/>
      <c r="AB238" s="15"/>
      <c r="AC238" s="15"/>
      <c r="AD238" s="15"/>
      <c r="AE238" s="15"/>
      <c r="AT238" s="298" t="s">
        <v>163</v>
      </c>
      <c r="AU238" s="298" t="s">
        <v>85</v>
      </c>
      <c r="AV238" s="15" t="s">
        <v>83</v>
      </c>
      <c r="AW238" s="15" t="s">
        <v>5</v>
      </c>
      <c r="AX238" s="15" t="s">
        <v>75</v>
      </c>
      <c r="AY238" s="298" t="s">
        <v>156</v>
      </c>
    </row>
    <row r="239" s="12" customFormat="1">
      <c r="A239" s="12"/>
      <c r="B239" s="239"/>
      <c r="C239" s="240"/>
      <c r="D239" s="241" t="s">
        <v>163</v>
      </c>
      <c r="E239" s="242" t="s">
        <v>1</v>
      </c>
      <c r="F239" s="243" t="s">
        <v>83</v>
      </c>
      <c r="G239" s="240"/>
      <c r="H239" s="244">
        <v>1</v>
      </c>
      <c r="I239" s="245"/>
      <c r="J239" s="245"/>
      <c r="K239" s="240"/>
      <c r="L239" s="240"/>
      <c r="M239" s="246"/>
      <c r="N239" s="247"/>
      <c r="O239" s="248"/>
      <c r="P239" s="248"/>
      <c r="Q239" s="248"/>
      <c r="R239" s="248"/>
      <c r="S239" s="248"/>
      <c r="T239" s="248"/>
      <c r="U239" s="248"/>
      <c r="V239" s="248"/>
      <c r="W239" s="248"/>
      <c r="X239" s="249"/>
      <c r="Y239" s="12"/>
      <c r="Z239" s="12"/>
      <c r="AA239" s="12"/>
      <c r="AB239" s="12"/>
      <c r="AC239" s="12"/>
      <c r="AD239" s="12"/>
      <c r="AE239" s="12"/>
      <c r="AT239" s="250" t="s">
        <v>163</v>
      </c>
      <c r="AU239" s="250" t="s">
        <v>85</v>
      </c>
      <c r="AV239" s="12" t="s">
        <v>85</v>
      </c>
      <c r="AW239" s="12" t="s">
        <v>5</v>
      </c>
      <c r="AX239" s="12" t="s">
        <v>83</v>
      </c>
      <c r="AY239" s="250" t="s">
        <v>156</v>
      </c>
    </row>
    <row r="240" s="2" customFormat="1" ht="21.75" customHeight="1">
      <c r="A240" s="39"/>
      <c r="B240" s="40"/>
      <c r="C240" s="264" t="s">
        <v>418</v>
      </c>
      <c r="D240" s="264" t="s">
        <v>291</v>
      </c>
      <c r="E240" s="265" t="s">
        <v>1401</v>
      </c>
      <c r="F240" s="266" t="s">
        <v>1402</v>
      </c>
      <c r="G240" s="267" t="s">
        <v>334</v>
      </c>
      <c r="H240" s="268">
        <v>1</v>
      </c>
      <c r="I240" s="269"/>
      <c r="J240" s="270"/>
      <c r="K240" s="271">
        <f>ROUND(P240*H240,2)</f>
        <v>0</v>
      </c>
      <c r="L240" s="266" t="s">
        <v>1</v>
      </c>
      <c r="M240" s="272"/>
      <c r="N240" s="273" t="s">
        <v>1</v>
      </c>
      <c r="O240" s="233" t="s">
        <v>38</v>
      </c>
      <c r="P240" s="234">
        <f>I240+J240</f>
        <v>0</v>
      </c>
      <c r="Q240" s="234">
        <f>ROUND(I240*H240,2)</f>
        <v>0</v>
      </c>
      <c r="R240" s="234">
        <f>ROUND(J240*H240,2)</f>
        <v>0</v>
      </c>
      <c r="S240" s="92"/>
      <c r="T240" s="235">
        <f>S240*H240</f>
        <v>0</v>
      </c>
      <c r="U240" s="235">
        <v>1.8700000000000001</v>
      </c>
      <c r="V240" s="235">
        <f>U240*H240</f>
        <v>1.8700000000000001</v>
      </c>
      <c r="W240" s="235">
        <v>0</v>
      </c>
      <c r="X240" s="236">
        <f>W240*H240</f>
        <v>0</v>
      </c>
      <c r="Y240" s="39"/>
      <c r="Z240" s="39"/>
      <c r="AA240" s="39"/>
      <c r="AB240" s="39"/>
      <c r="AC240" s="39"/>
      <c r="AD240" s="39"/>
      <c r="AE240" s="39"/>
      <c r="AR240" s="237" t="s">
        <v>266</v>
      </c>
      <c r="AT240" s="237" t="s">
        <v>291</v>
      </c>
      <c r="AU240" s="237" t="s">
        <v>85</v>
      </c>
      <c r="AY240" s="18" t="s">
        <v>156</v>
      </c>
      <c r="BE240" s="238">
        <f>IF(O240="základní",K240,0)</f>
        <v>0</v>
      </c>
      <c r="BF240" s="238">
        <f>IF(O240="snížená",K240,0)</f>
        <v>0</v>
      </c>
      <c r="BG240" s="238">
        <f>IF(O240="zákl. přenesená",K240,0)</f>
        <v>0</v>
      </c>
      <c r="BH240" s="238">
        <f>IF(O240="sníž. přenesená",K240,0)</f>
        <v>0</v>
      </c>
      <c r="BI240" s="238">
        <f>IF(O240="nulová",K240,0)</f>
        <v>0</v>
      </c>
      <c r="BJ240" s="18" t="s">
        <v>83</v>
      </c>
      <c r="BK240" s="238">
        <f>ROUND(P240*H240,2)</f>
        <v>0</v>
      </c>
      <c r="BL240" s="18" t="s">
        <v>173</v>
      </c>
      <c r="BM240" s="237" t="s">
        <v>1403</v>
      </c>
    </row>
    <row r="241" s="12" customFormat="1">
      <c r="A241" s="12"/>
      <c r="B241" s="239"/>
      <c r="C241" s="240"/>
      <c r="D241" s="241" t="s">
        <v>163</v>
      </c>
      <c r="E241" s="242" t="s">
        <v>1</v>
      </c>
      <c r="F241" s="243" t="s">
        <v>83</v>
      </c>
      <c r="G241" s="240"/>
      <c r="H241" s="244">
        <v>1</v>
      </c>
      <c r="I241" s="245"/>
      <c r="J241" s="245"/>
      <c r="K241" s="240"/>
      <c r="L241" s="240"/>
      <c r="M241" s="246"/>
      <c r="N241" s="247"/>
      <c r="O241" s="248"/>
      <c r="P241" s="248"/>
      <c r="Q241" s="248"/>
      <c r="R241" s="248"/>
      <c r="S241" s="248"/>
      <c r="T241" s="248"/>
      <c r="U241" s="248"/>
      <c r="V241" s="248"/>
      <c r="W241" s="248"/>
      <c r="X241" s="249"/>
      <c r="Y241" s="12"/>
      <c r="Z241" s="12"/>
      <c r="AA241" s="12"/>
      <c r="AB241" s="12"/>
      <c r="AC241" s="12"/>
      <c r="AD241" s="12"/>
      <c r="AE241" s="12"/>
      <c r="AT241" s="250" t="s">
        <v>163</v>
      </c>
      <c r="AU241" s="250" t="s">
        <v>85</v>
      </c>
      <c r="AV241" s="12" t="s">
        <v>85</v>
      </c>
      <c r="AW241" s="12" t="s">
        <v>5</v>
      </c>
      <c r="AX241" s="12" t="s">
        <v>83</v>
      </c>
      <c r="AY241" s="250" t="s">
        <v>156</v>
      </c>
    </row>
    <row r="242" s="2" customFormat="1" ht="16.5" customHeight="1">
      <c r="A242" s="39"/>
      <c r="B242" s="40"/>
      <c r="C242" s="264" t="s">
        <v>679</v>
      </c>
      <c r="D242" s="264" t="s">
        <v>291</v>
      </c>
      <c r="E242" s="265" t="s">
        <v>1404</v>
      </c>
      <c r="F242" s="266" t="s">
        <v>1405</v>
      </c>
      <c r="G242" s="267" t="s">
        <v>334</v>
      </c>
      <c r="H242" s="268">
        <v>4</v>
      </c>
      <c r="I242" s="269"/>
      <c r="J242" s="270"/>
      <c r="K242" s="271">
        <f>ROUND(P242*H242,2)</f>
        <v>0</v>
      </c>
      <c r="L242" s="266" t="s">
        <v>1</v>
      </c>
      <c r="M242" s="272"/>
      <c r="N242" s="273" t="s">
        <v>1</v>
      </c>
      <c r="O242" s="233" t="s">
        <v>38</v>
      </c>
      <c r="P242" s="234">
        <f>I242+J242</f>
        <v>0</v>
      </c>
      <c r="Q242" s="234">
        <f>ROUND(I242*H242,2)</f>
        <v>0</v>
      </c>
      <c r="R242" s="234">
        <f>ROUND(J242*H242,2)</f>
        <v>0</v>
      </c>
      <c r="S242" s="92"/>
      <c r="T242" s="235">
        <f>S242*H242</f>
        <v>0</v>
      </c>
      <c r="U242" s="235">
        <v>0.002</v>
      </c>
      <c r="V242" s="235">
        <f>U242*H242</f>
        <v>0.0080000000000000002</v>
      </c>
      <c r="W242" s="235">
        <v>0</v>
      </c>
      <c r="X242" s="236">
        <f>W242*H242</f>
        <v>0</v>
      </c>
      <c r="Y242" s="39"/>
      <c r="Z242" s="39"/>
      <c r="AA242" s="39"/>
      <c r="AB242" s="39"/>
      <c r="AC242" s="39"/>
      <c r="AD242" s="39"/>
      <c r="AE242" s="39"/>
      <c r="AR242" s="237" t="s">
        <v>266</v>
      </c>
      <c r="AT242" s="237" t="s">
        <v>291</v>
      </c>
      <c r="AU242" s="237" t="s">
        <v>85</v>
      </c>
      <c r="AY242" s="18" t="s">
        <v>156</v>
      </c>
      <c r="BE242" s="238">
        <f>IF(O242="základní",K242,0)</f>
        <v>0</v>
      </c>
      <c r="BF242" s="238">
        <f>IF(O242="snížená",K242,0)</f>
        <v>0</v>
      </c>
      <c r="BG242" s="238">
        <f>IF(O242="zákl. přenesená",K242,0)</f>
        <v>0</v>
      </c>
      <c r="BH242" s="238">
        <f>IF(O242="sníž. přenesená",K242,0)</f>
        <v>0</v>
      </c>
      <c r="BI242" s="238">
        <f>IF(O242="nulová",K242,0)</f>
        <v>0</v>
      </c>
      <c r="BJ242" s="18" t="s">
        <v>83</v>
      </c>
      <c r="BK242" s="238">
        <f>ROUND(P242*H242,2)</f>
        <v>0</v>
      </c>
      <c r="BL242" s="18" t="s">
        <v>173</v>
      </c>
      <c r="BM242" s="237" t="s">
        <v>1406</v>
      </c>
    </row>
    <row r="243" s="12" customFormat="1">
      <c r="A243" s="12"/>
      <c r="B243" s="239"/>
      <c r="C243" s="240"/>
      <c r="D243" s="241" t="s">
        <v>163</v>
      </c>
      <c r="E243" s="242" t="s">
        <v>1</v>
      </c>
      <c r="F243" s="243" t="s">
        <v>173</v>
      </c>
      <c r="G243" s="240"/>
      <c r="H243" s="244">
        <v>4</v>
      </c>
      <c r="I243" s="245"/>
      <c r="J243" s="245"/>
      <c r="K243" s="240"/>
      <c r="L243" s="240"/>
      <c r="M243" s="246"/>
      <c r="N243" s="247"/>
      <c r="O243" s="248"/>
      <c r="P243" s="248"/>
      <c r="Q243" s="248"/>
      <c r="R243" s="248"/>
      <c r="S243" s="248"/>
      <c r="T243" s="248"/>
      <c r="U243" s="248"/>
      <c r="V243" s="248"/>
      <c r="W243" s="248"/>
      <c r="X243" s="249"/>
      <c r="Y243" s="12"/>
      <c r="Z243" s="12"/>
      <c r="AA243" s="12"/>
      <c r="AB243" s="12"/>
      <c r="AC243" s="12"/>
      <c r="AD243" s="12"/>
      <c r="AE243" s="12"/>
      <c r="AT243" s="250" t="s">
        <v>163</v>
      </c>
      <c r="AU243" s="250" t="s">
        <v>85</v>
      </c>
      <c r="AV243" s="12" t="s">
        <v>85</v>
      </c>
      <c r="AW243" s="12" t="s">
        <v>5</v>
      </c>
      <c r="AX243" s="12" t="s">
        <v>83</v>
      </c>
      <c r="AY243" s="250" t="s">
        <v>156</v>
      </c>
    </row>
    <row r="244" s="2" customFormat="1" ht="24.15" customHeight="1">
      <c r="A244" s="39"/>
      <c r="B244" s="40"/>
      <c r="C244" s="225" t="s">
        <v>681</v>
      </c>
      <c r="D244" s="225" t="s">
        <v>157</v>
      </c>
      <c r="E244" s="226" t="s">
        <v>1407</v>
      </c>
      <c r="F244" s="227" t="s">
        <v>1408</v>
      </c>
      <c r="G244" s="228" t="s">
        <v>334</v>
      </c>
      <c r="H244" s="229">
        <v>4</v>
      </c>
      <c r="I244" s="230"/>
      <c r="J244" s="230"/>
      <c r="K244" s="231">
        <f>ROUND(P244*H244,2)</f>
        <v>0</v>
      </c>
      <c r="L244" s="227" t="s">
        <v>1</v>
      </c>
      <c r="M244" s="45"/>
      <c r="N244" s="232" t="s">
        <v>1</v>
      </c>
      <c r="O244" s="233" t="s">
        <v>38</v>
      </c>
      <c r="P244" s="234">
        <f>I244+J244</f>
        <v>0</v>
      </c>
      <c r="Q244" s="234">
        <f>ROUND(I244*H244,2)</f>
        <v>0</v>
      </c>
      <c r="R244" s="234">
        <f>ROUND(J244*H244,2)</f>
        <v>0</v>
      </c>
      <c r="S244" s="92"/>
      <c r="T244" s="235">
        <f>S244*H244</f>
        <v>0</v>
      </c>
      <c r="U244" s="235">
        <v>0.01018</v>
      </c>
      <c r="V244" s="235">
        <f>U244*H244</f>
        <v>0.040719999999999999</v>
      </c>
      <c r="W244" s="235">
        <v>0</v>
      </c>
      <c r="X244" s="236">
        <f>W244*H244</f>
        <v>0</v>
      </c>
      <c r="Y244" s="39"/>
      <c r="Z244" s="39"/>
      <c r="AA244" s="39"/>
      <c r="AB244" s="39"/>
      <c r="AC244" s="39"/>
      <c r="AD244" s="39"/>
      <c r="AE244" s="39"/>
      <c r="AR244" s="237" t="s">
        <v>173</v>
      </c>
      <c r="AT244" s="237" t="s">
        <v>157</v>
      </c>
      <c r="AU244" s="237" t="s">
        <v>85</v>
      </c>
      <c r="AY244" s="18" t="s">
        <v>156</v>
      </c>
      <c r="BE244" s="238">
        <f>IF(O244="základní",K244,0)</f>
        <v>0</v>
      </c>
      <c r="BF244" s="238">
        <f>IF(O244="snížená",K244,0)</f>
        <v>0</v>
      </c>
      <c r="BG244" s="238">
        <f>IF(O244="zákl. přenesená",K244,0)</f>
        <v>0</v>
      </c>
      <c r="BH244" s="238">
        <f>IF(O244="sníž. přenesená",K244,0)</f>
        <v>0</v>
      </c>
      <c r="BI244" s="238">
        <f>IF(O244="nulová",K244,0)</f>
        <v>0</v>
      </c>
      <c r="BJ244" s="18" t="s">
        <v>83</v>
      </c>
      <c r="BK244" s="238">
        <f>ROUND(P244*H244,2)</f>
        <v>0</v>
      </c>
      <c r="BL244" s="18" t="s">
        <v>173</v>
      </c>
      <c r="BM244" s="237" t="s">
        <v>1409</v>
      </c>
    </row>
    <row r="245" s="15" customFormat="1">
      <c r="A245" s="15"/>
      <c r="B245" s="289"/>
      <c r="C245" s="290"/>
      <c r="D245" s="241" t="s">
        <v>163</v>
      </c>
      <c r="E245" s="291" t="s">
        <v>1</v>
      </c>
      <c r="F245" s="292" t="s">
        <v>1410</v>
      </c>
      <c r="G245" s="290"/>
      <c r="H245" s="291" t="s">
        <v>1</v>
      </c>
      <c r="I245" s="293"/>
      <c r="J245" s="293"/>
      <c r="K245" s="290"/>
      <c r="L245" s="290"/>
      <c r="M245" s="294"/>
      <c r="N245" s="295"/>
      <c r="O245" s="296"/>
      <c r="P245" s="296"/>
      <c r="Q245" s="296"/>
      <c r="R245" s="296"/>
      <c r="S245" s="296"/>
      <c r="T245" s="296"/>
      <c r="U245" s="296"/>
      <c r="V245" s="296"/>
      <c r="W245" s="296"/>
      <c r="X245" s="297"/>
      <c r="Y245" s="15"/>
      <c r="Z245" s="15"/>
      <c r="AA245" s="15"/>
      <c r="AB245" s="15"/>
      <c r="AC245" s="15"/>
      <c r="AD245" s="15"/>
      <c r="AE245" s="15"/>
      <c r="AT245" s="298" t="s">
        <v>163</v>
      </c>
      <c r="AU245" s="298" t="s">
        <v>85</v>
      </c>
      <c r="AV245" s="15" t="s">
        <v>83</v>
      </c>
      <c r="AW245" s="15" t="s">
        <v>5</v>
      </c>
      <c r="AX245" s="15" t="s">
        <v>75</v>
      </c>
      <c r="AY245" s="298" t="s">
        <v>156</v>
      </c>
    </row>
    <row r="246" s="12" customFormat="1">
      <c r="A246" s="12"/>
      <c r="B246" s="239"/>
      <c r="C246" s="240"/>
      <c r="D246" s="241" t="s">
        <v>163</v>
      </c>
      <c r="E246" s="242" t="s">
        <v>1</v>
      </c>
      <c r="F246" s="243" t="s">
        <v>173</v>
      </c>
      <c r="G246" s="240"/>
      <c r="H246" s="244">
        <v>4</v>
      </c>
      <c r="I246" s="245"/>
      <c r="J246" s="245"/>
      <c r="K246" s="240"/>
      <c r="L246" s="240"/>
      <c r="M246" s="246"/>
      <c r="N246" s="247"/>
      <c r="O246" s="248"/>
      <c r="P246" s="248"/>
      <c r="Q246" s="248"/>
      <c r="R246" s="248"/>
      <c r="S246" s="248"/>
      <c r="T246" s="248"/>
      <c r="U246" s="248"/>
      <c r="V246" s="248"/>
      <c r="W246" s="248"/>
      <c r="X246" s="249"/>
      <c r="Y246" s="12"/>
      <c r="Z246" s="12"/>
      <c r="AA246" s="12"/>
      <c r="AB246" s="12"/>
      <c r="AC246" s="12"/>
      <c r="AD246" s="12"/>
      <c r="AE246" s="12"/>
      <c r="AT246" s="250" t="s">
        <v>163</v>
      </c>
      <c r="AU246" s="250" t="s">
        <v>85</v>
      </c>
      <c r="AV246" s="12" t="s">
        <v>85</v>
      </c>
      <c r="AW246" s="12" t="s">
        <v>5</v>
      </c>
      <c r="AX246" s="12" t="s">
        <v>83</v>
      </c>
      <c r="AY246" s="250" t="s">
        <v>156</v>
      </c>
    </row>
    <row r="247" s="2" customFormat="1" ht="24.15" customHeight="1">
      <c r="A247" s="39"/>
      <c r="B247" s="40"/>
      <c r="C247" s="264" t="s">
        <v>683</v>
      </c>
      <c r="D247" s="264" t="s">
        <v>291</v>
      </c>
      <c r="E247" s="265" t="s">
        <v>1411</v>
      </c>
      <c r="F247" s="266" t="s">
        <v>1412</v>
      </c>
      <c r="G247" s="267" t="s">
        <v>334</v>
      </c>
      <c r="H247" s="268">
        <v>4</v>
      </c>
      <c r="I247" s="269"/>
      <c r="J247" s="270"/>
      <c r="K247" s="271">
        <f>ROUND(P247*H247,2)</f>
        <v>0</v>
      </c>
      <c r="L247" s="266" t="s">
        <v>1</v>
      </c>
      <c r="M247" s="272"/>
      <c r="N247" s="273" t="s">
        <v>1</v>
      </c>
      <c r="O247" s="233" t="s">
        <v>38</v>
      </c>
      <c r="P247" s="234">
        <f>I247+J247</f>
        <v>0</v>
      </c>
      <c r="Q247" s="234">
        <f>ROUND(I247*H247,2)</f>
        <v>0</v>
      </c>
      <c r="R247" s="234">
        <f>ROUND(J247*H247,2)</f>
        <v>0</v>
      </c>
      <c r="S247" s="92"/>
      <c r="T247" s="235">
        <f>S247*H247</f>
        <v>0</v>
      </c>
      <c r="U247" s="235">
        <v>0.68899999999999995</v>
      </c>
      <c r="V247" s="235">
        <f>U247*H247</f>
        <v>2.7559999999999998</v>
      </c>
      <c r="W247" s="235">
        <v>0</v>
      </c>
      <c r="X247" s="236">
        <f>W247*H247</f>
        <v>0</v>
      </c>
      <c r="Y247" s="39"/>
      <c r="Z247" s="39"/>
      <c r="AA247" s="39"/>
      <c r="AB247" s="39"/>
      <c r="AC247" s="39"/>
      <c r="AD247" s="39"/>
      <c r="AE247" s="39"/>
      <c r="AR247" s="237" t="s">
        <v>266</v>
      </c>
      <c r="AT247" s="237" t="s">
        <v>291</v>
      </c>
      <c r="AU247" s="237" t="s">
        <v>85</v>
      </c>
      <c r="AY247" s="18" t="s">
        <v>156</v>
      </c>
      <c r="BE247" s="238">
        <f>IF(O247="základní",K247,0)</f>
        <v>0</v>
      </c>
      <c r="BF247" s="238">
        <f>IF(O247="snížená",K247,0)</f>
        <v>0</v>
      </c>
      <c r="BG247" s="238">
        <f>IF(O247="zákl. přenesená",K247,0)</f>
        <v>0</v>
      </c>
      <c r="BH247" s="238">
        <f>IF(O247="sníž. přenesená",K247,0)</f>
        <v>0</v>
      </c>
      <c r="BI247" s="238">
        <f>IF(O247="nulová",K247,0)</f>
        <v>0</v>
      </c>
      <c r="BJ247" s="18" t="s">
        <v>83</v>
      </c>
      <c r="BK247" s="238">
        <f>ROUND(P247*H247,2)</f>
        <v>0</v>
      </c>
      <c r="BL247" s="18" t="s">
        <v>173</v>
      </c>
      <c r="BM247" s="237" t="s">
        <v>1413</v>
      </c>
    </row>
    <row r="248" s="12" customFormat="1">
      <c r="A248" s="12"/>
      <c r="B248" s="239"/>
      <c r="C248" s="240"/>
      <c r="D248" s="241" t="s">
        <v>163</v>
      </c>
      <c r="E248" s="242" t="s">
        <v>1</v>
      </c>
      <c r="F248" s="243" t="s">
        <v>173</v>
      </c>
      <c r="G248" s="240"/>
      <c r="H248" s="244">
        <v>4</v>
      </c>
      <c r="I248" s="245"/>
      <c r="J248" s="245"/>
      <c r="K248" s="240"/>
      <c r="L248" s="240"/>
      <c r="M248" s="246"/>
      <c r="N248" s="247"/>
      <c r="O248" s="248"/>
      <c r="P248" s="248"/>
      <c r="Q248" s="248"/>
      <c r="R248" s="248"/>
      <c r="S248" s="248"/>
      <c r="T248" s="248"/>
      <c r="U248" s="248"/>
      <c r="V248" s="248"/>
      <c r="W248" s="248"/>
      <c r="X248" s="249"/>
      <c r="Y248" s="12"/>
      <c r="Z248" s="12"/>
      <c r="AA248" s="12"/>
      <c r="AB248" s="12"/>
      <c r="AC248" s="12"/>
      <c r="AD248" s="12"/>
      <c r="AE248" s="12"/>
      <c r="AT248" s="250" t="s">
        <v>163</v>
      </c>
      <c r="AU248" s="250" t="s">
        <v>85</v>
      </c>
      <c r="AV248" s="12" t="s">
        <v>85</v>
      </c>
      <c r="AW248" s="12" t="s">
        <v>5</v>
      </c>
      <c r="AX248" s="12" t="s">
        <v>83</v>
      </c>
      <c r="AY248" s="250" t="s">
        <v>156</v>
      </c>
    </row>
    <row r="249" s="2" customFormat="1" ht="24.15" customHeight="1">
      <c r="A249" s="39"/>
      <c r="B249" s="40"/>
      <c r="C249" s="225" t="s">
        <v>686</v>
      </c>
      <c r="D249" s="225" t="s">
        <v>157</v>
      </c>
      <c r="E249" s="226" t="s">
        <v>1414</v>
      </c>
      <c r="F249" s="227" t="s">
        <v>1415</v>
      </c>
      <c r="G249" s="228" t="s">
        <v>334</v>
      </c>
      <c r="H249" s="229">
        <v>5</v>
      </c>
      <c r="I249" s="230"/>
      <c r="J249" s="230"/>
      <c r="K249" s="231">
        <f>ROUND(P249*H249,2)</f>
        <v>0</v>
      </c>
      <c r="L249" s="227" t="s">
        <v>1</v>
      </c>
      <c r="M249" s="45"/>
      <c r="N249" s="232" t="s">
        <v>1</v>
      </c>
      <c r="O249" s="233" t="s">
        <v>38</v>
      </c>
      <c r="P249" s="234">
        <f>I249+J249</f>
        <v>0</v>
      </c>
      <c r="Q249" s="234">
        <f>ROUND(I249*H249,2)</f>
        <v>0</v>
      </c>
      <c r="R249" s="234">
        <f>ROUND(J249*H249,2)</f>
        <v>0</v>
      </c>
      <c r="S249" s="92"/>
      <c r="T249" s="235">
        <f>S249*H249</f>
        <v>0</v>
      </c>
      <c r="U249" s="235">
        <v>0.12526000000000001</v>
      </c>
      <c r="V249" s="235">
        <f>U249*H249</f>
        <v>0.62630000000000008</v>
      </c>
      <c r="W249" s="235">
        <v>0</v>
      </c>
      <c r="X249" s="236">
        <f>W249*H249</f>
        <v>0</v>
      </c>
      <c r="Y249" s="39"/>
      <c r="Z249" s="39"/>
      <c r="AA249" s="39"/>
      <c r="AB249" s="39"/>
      <c r="AC249" s="39"/>
      <c r="AD249" s="39"/>
      <c r="AE249" s="39"/>
      <c r="AR249" s="237" t="s">
        <v>173</v>
      </c>
      <c r="AT249" s="237" t="s">
        <v>157</v>
      </c>
      <c r="AU249" s="237" t="s">
        <v>85</v>
      </c>
      <c r="AY249" s="18" t="s">
        <v>156</v>
      </c>
      <c r="BE249" s="238">
        <f>IF(O249="základní",K249,0)</f>
        <v>0</v>
      </c>
      <c r="BF249" s="238">
        <f>IF(O249="snížená",K249,0)</f>
        <v>0</v>
      </c>
      <c r="BG249" s="238">
        <f>IF(O249="zákl. přenesená",K249,0)</f>
        <v>0</v>
      </c>
      <c r="BH249" s="238">
        <f>IF(O249="sníž. přenesená",K249,0)</f>
        <v>0</v>
      </c>
      <c r="BI249" s="238">
        <f>IF(O249="nulová",K249,0)</f>
        <v>0</v>
      </c>
      <c r="BJ249" s="18" t="s">
        <v>83</v>
      </c>
      <c r="BK249" s="238">
        <f>ROUND(P249*H249,2)</f>
        <v>0</v>
      </c>
      <c r="BL249" s="18" t="s">
        <v>173</v>
      </c>
      <c r="BM249" s="237" t="s">
        <v>1416</v>
      </c>
    </row>
    <row r="250" s="15" customFormat="1">
      <c r="A250" s="15"/>
      <c r="B250" s="289"/>
      <c r="C250" s="290"/>
      <c r="D250" s="241" t="s">
        <v>163</v>
      </c>
      <c r="E250" s="291" t="s">
        <v>1</v>
      </c>
      <c r="F250" s="292" t="s">
        <v>1417</v>
      </c>
      <c r="G250" s="290"/>
      <c r="H250" s="291" t="s">
        <v>1</v>
      </c>
      <c r="I250" s="293"/>
      <c r="J250" s="293"/>
      <c r="K250" s="290"/>
      <c r="L250" s="290"/>
      <c r="M250" s="294"/>
      <c r="N250" s="295"/>
      <c r="O250" s="296"/>
      <c r="P250" s="296"/>
      <c r="Q250" s="296"/>
      <c r="R250" s="296"/>
      <c r="S250" s="296"/>
      <c r="T250" s="296"/>
      <c r="U250" s="296"/>
      <c r="V250" s="296"/>
      <c r="W250" s="296"/>
      <c r="X250" s="297"/>
      <c r="Y250" s="15"/>
      <c r="Z250" s="15"/>
      <c r="AA250" s="15"/>
      <c r="AB250" s="15"/>
      <c r="AC250" s="15"/>
      <c r="AD250" s="15"/>
      <c r="AE250" s="15"/>
      <c r="AT250" s="298" t="s">
        <v>163</v>
      </c>
      <c r="AU250" s="298" t="s">
        <v>85</v>
      </c>
      <c r="AV250" s="15" t="s">
        <v>83</v>
      </c>
      <c r="AW250" s="15" t="s">
        <v>5</v>
      </c>
      <c r="AX250" s="15" t="s">
        <v>75</v>
      </c>
      <c r="AY250" s="298" t="s">
        <v>156</v>
      </c>
    </row>
    <row r="251" s="12" customFormat="1">
      <c r="A251" s="12"/>
      <c r="B251" s="239"/>
      <c r="C251" s="240"/>
      <c r="D251" s="241" t="s">
        <v>163</v>
      </c>
      <c r="E251" s="242" t="s">
        <v>1</v>
      </c>
      <c r="F251" s="243" t="s">
        <v>155</v>
      </c>
      <c r="G251" s="240"/>
      <c r="H251" s="244">
        <v>5</v>
      </c>
      <c r="I251" s="245"/>
      <c r="J251" s="245"/>
      <c r="K251" s="240"/>
      <c r="L251" s="240"/>
      <c r="M251" s="246"/>
      <c r="N251" s="247"/>
      <c r="O251" s="248"/>
      <c r="P251" s="248"/>
      <c r="Q251" s="248"/>
      <c r="R251" s="248"/>
      <c r="S251" s="248"/>
      <c r="T251" s="248"/>
      <c r="U251" s="248"/>
      <c r="V251" s="248"/>
      <c r="W251" s="248"/>
      <c r="X251" s="249"/>
      <c r="Y251" s="12"/>
      <c r="Z251" s="12"/>
      <c r="AA251" s="12"/>
      <c r="AB251" s="12"/>
      <c r="AC251" s="12"/>
      <c r="AD251" s="12"/>
      <c r="AE251" s="12"/>
      <c r="AT251" s="250" t="s">
        <v>163</v>
      </c>
      <c r="AU251" s="250" t="s">
        <v>85</v>
      </c>
      <c r="AV251" s="12" t="s">
        <v>85</v>
      </c>
      <c r="AW251" s="12" t="s">
        <v>5</v>
      </c>
      <c r="AX251" s="12" t="s">
        <v>83</v>
      </c>
      <c r="AY251" s="250" t="s">
        <v>156</v>
      </c>
    </row>
    <row r="252" s="2" customFormat="1" ht="16.5" customHeight="1">
      <c r="A252" s="39"/>
      <c r="B252" s="40"/>
      <c r="C252" s="264" t="s">
        <v>386</v>
      </c>
      <c r="D252" s="264" t="s">
        <v>291</v>
      </c>
      <c r="E252" s="265" t="s">
        <v>1418</v>
      </c>
      <c r="F252" s="266" t="s">
        <v>1419</v>
      </c>
      <c r="G252" s="267" t="s">
        <v>334</v>
      </c>
      <c r="H252" s="268">
        <v>5</v>
      </c>
      <c r="I252" s="269"/>
      <c r="J252" s="270"/>
      <c r="K252" s="271">
        <f>ROUND(P252*H252,2)</f>
        <v>0</v>
      </c>
      <c r="L252" s="266" t="s">
        <v>1</v>
      </c>
      <c r="M252" s="272"/>
      <c r="N252" s="273" t="s">
        <v>1</v>
      </c>
      <c r="O252" s="233" t="s">
        <v>38</v>
      </c>
      <c r="P252" s="234">
        <f>I252+J252</f>
        <v>0</v>
      </c>
      <c r="Q252" s="234">
        <f>ROUND(I252*H252,2)</f>
        <v>0</v>
      </c>
      <c r="R252" s="234">
        <f>ROUND(J252*H252,2)</f>
        <v>0</v>
      </c>
      <c r="S252" s="92"/>
      <c r="T252" s="235">
        <f>S252*H252</f>
        <v>0</v>
      </c>
      <c r="U252" s="235">
        <v>0.17499999999999999</v>
      </c>
      <c r="V252" s="235">
        <f>U252*H252</f>
        <v>0.875</v>
      </c>
      <c r="W252" s="235">
        <v>0</v>
      </c>
      <c r="X252" s="236">
        <f>W252*H252</f>
        <v>0</v>
      </c>
      <c r="Y252" s="39"/>
      <c r="Z252" s="39"/>
      <c r="AA252" s="39"/>
      <c r="AB252" s="39"/>
      <c r="AC252" s="39"/>
      <c r="AD252" s="39"/>
      <c r="AE252" s="39"/>
      <c r="AR252" s="237" t="s">
        <v>266</v>
      </c>
      <c r="AT252" s="237" t="s">
        <v>291</v>
      </c>
      <c r="AU252" s="237" t="s">
        <v>85</v>
      </c>
      <c r="AY252" s="18" t="s">
        <v>156</v>
      </c>
      <c r="BE252" s="238">
        <f>IF(O252="základní",K252,0)</f>
        <v>0</v>
      </c>
      <c r="BF252" s="238">
        <f>IF(O252="snížená",K252,0)</f>
        <v>0</v>
      </c>
      <c r="BG252" s="238">
        <f>IF(O252="zákl. přenesená",K252,0)</f>
        <v>0</v>
      </c>
      <c r="BH252" s="238">
        <f>IF(O252="sníž. přenesená",K252,0)</f>
        <v>0</v>
      </c>
      <c r="BI252" s="238">
        <f>IF(O252="nulová",K252,0)</f>
        <v>0</v>
      </c>
      <c r="BJ252" s="18" t="s">
        <v>83</v>
      </c>
      <c r="BK252" s="238">
        <f>ROUND(P252*H252,2)</f>
        <v>0</v>
      </c>
      <c r="BL252" s="18" t="s">
        <v>173</v>
      </c>
      <c r="BM252" s="237" t="s">
        <v>1420</v>
      </c>
    </row>
    <row r="253" s="12" customFormat="1">
      <c r="A253" s="12"/>
      <c r="B253" s="239"/>
      <c r="C253" s="240"/>
      <c r="D253" s="241" t="s">
        <v>163</v>
      </c>
      <c r="E253" s="242" t="s">
        <v>1</v>
      </c>
      <c r="F253" s="243" t="s">
        <v>155</v>
      </c>
      <c r="G253" s="240"/>
      <c r="H253" s="244">
        <v>5</v>
      </c>
      <c r="I253" s="245"/>
      <c r="J253" s="245"/>
      <c r="K253" s="240"/>
      <c r="L253" s="240"/>
      <c r="M253" s="246"/>
      <c r="N253" s="247"/>
      <c r="O253" s="248"/>
      <c r="P253" s="248"/>
      <c r="Q253" s="248"/>
      <c r="R253" s="248"/>
      <c r="S253" s="248"/>
      <c r="T253" s="248"/>
      <c r="U253" s="248"/>
      <c r="V253" s="248"/>
      <c r="W253" s="248"/>
      <c r="X253" s="249"/>
      <c r="Y253" s="12"/>
      <c r="Z253" s="12"/>
      <c r="AA253" s="12"/>
      <c r="AB253" s="12"/>
      <c r="AC253" s="12"/>
      <c r="AD253" s="12"/>
      <c r="AE253" s="12"/>
      <c r="AT253" s="250" t="s">
        <v>163</v>
      </c>
      <c r="AU253" s="250" t="s">
        <v>85</v>
      </c>
      <c r="AV253" s="12" t="s">
        <v>85</v>
      </c>
      <c r="AW253" s="12" t="s">
        <v>5</v>
      </c>
      <c r="AX253" s="12" t="s">
        <v>83</v>
      </c>
      <c r="AY253" s="250" t="s">
        <v>156</v>
      </c>
    </row>
    <row r="254" s="2" customFormat="1" ht="24.15" customHeight="1">
      <c r="A254" s="39"/>
      <c r="B254" s="40"/>
      <c r="C254" s="225" t="s">
        <v>422</v>
      </c>
      <c r="D254" s="225" t="s">
        <v>157</v>
      </c>
      <c r="E254" s="226" t="s">
        <v>1421</v>
      </c>
      <c r="F254" s="227" t="s">
        <v>1422</v>
      </c>
      <c r="G254" s="228" t="s">
        <v>334</v>
      </c>
      <c r="H254" s="229">
        <v>5</v>
      </c>
      <c r="I254" s="230"/>
      <c r="J254" s="230"/>
      <c r="K254" s="231">
        <f>ROUND(P254*H254,2)</f>
        <v>0</v>
      </c>
      <c r="L254" s="227" t="s">
        <v>1</v>
      </c>
      <c r="M254" s="45"/>
      <c r="N254" s="232" t="s">
        <v>1</v>
      </c>
      <c r="O254" s="233" t="s">
        <v>38</v>
      </c>
      <c r="P254" s="234">
        <f>I254+J254</f>
        <v>0</v>
      </c>
      <c r="Q254" s="234">
        <f>ROUND(I254*H254,2)</f>
        <v>0</v>
      </c>
      <c r="R254" s="234">
        <f>ROUND(J254*H254,2)</f>
        <v>0</v>
      </c>
      <c r="S254" s="92"/>
      <c r="T254" s="235">
        <f>S254*H254</f>
        <v>0</v>
      </c>
      <c r="U254" s="235">
        <v>0.030759999999999999</v>
      </c>
      <c r="V254" s="235">
        <f>U254*H254</f>
        <v>0.15379999999999999</v>
      </c>
      <c r="W254" s="235">
        <v>0</v>
      </c>
      <c r="X254" s="236">
        <f>W254*H254</f>
        <v>0</v>
      </c>
      <c r="Y254" s="39"/>
      <c r="Z254" s="39"/>
      <c r="AA254" s="39"/>
      <c r="AB254" s="39"/>
      <c r="AC254" s="39"/>
      <c r="AD254" s="39"/>
      <c r="AE254" s="39"/>
      <c r="AR254" s="237" t="s">
        <v>173</v>
      </c>
      <c r="AT254" s="237" t="s">
        <v>157</v>
      </c>
      <c r="AU254" s="237" t="s">
        <v>85</v>
      </c>
      <c r="AY254" s="18" t="s">
        <v>156</v>
      </c>
      <c r="BE254" s="238">
        <f>IF(O254="základní",K254,0)</f>
        <v>0</v>
      </c>
      <c r="BF254" s="238">
        <f>IF(O254="snížená",K254,0)</f>
        <v>0</v>
      </c>
      <c r="BG254" s="238">
        <f>IF(O254="zákl. přenesená",K254,0)</f>
        <v>0</v>
      </c>
      <c r="BH254" s="238">
        <f>IF(O254="sníž. přenesená",K254,0)</f>
        <v>0</v>
      </c>
      <c r="BI254" s="238">
        <f>IF(O254="nulová",K254,0)</f>
        <v>0</v>
      </c>
      <c r="BJ254" s="18" t="s">
        <v>83</v>
      </c>
      <c r="BK254" s="238">
        <f>ROUND(P254*H254,2)</f>
        <v>0</v>
      </c>
      <c r="BL254" s="18" t="s">
        <v>173</v>
      </c>
      <c r="BM254" s="237" t="s">
        <v>1423</v>
      </c>
    </row>
    <row r="255" s="15" customFormat="1">
      <c r="A255" s="15"/>
      <c r="B255" s="289"/>
      <c r="C255" s="290"/>
      <c r="D255" s="241" t="s">
        <v>163</v>
      </c>
      <c r="E255" s="291" t="s">
        <v>1</v>
      </c>
      <c r="F255" s="292" t="s">
        <v>1417</v>
      </c>
      <c r="G255" s="290"/>
      <c r="H255" s="291" t="s">
        <v>1</v>
      </c>
      <c r="I255" s="293"/>
      <c r="J255" s="293"/>
      <c r="K255" s="290"/>
      <c r="L255" s="290"/>
      <c r="M255" s="294"/>
      <c r="N255" s="295"/>
      <c r="O255" s="296"/>
      <c r="P255" s="296"/>
      <c r="Q255" s="296"/>
      <c r="R255" s="296"/>
      <c r="S255" s="296"/>
      <c r="T255" s="296"/>
      <c r="U255" s="296"/>
      <c r="V255" s="296"/>
      <c r="W255" s="296"/>
      <c r="X255" s="297"/>
      <c r="Y255" s="15"/>
      <c r="Z255" s="15"/>
      <c r="AA255" s="15"/>
      <c r="AB255" s="15"/>
      <c r="AC255" s="15"/>
      <c r="AD255" s="15"/>
      <c r="AE255" s="15"/>
      <c r="AT255" s="298" t="s">
        <v>163</v>
      </c>
      <c r="AU255" s="298" t="s">
        <v>85</v>
      </c>
      <c r="AV255" s="15" t="s">
        <v>83</v>
      </c>
      <c r="AW255" s="15" t="s">
        <v>5</v>
      </c>
      <c r="AX255" s="15" t="s">
        <v>75</v>
      </c>
      <c r="AY255" s="298" t="s">
        <v>156</v>
      </c>
    </row>
    <row r="256" s="12" customFormat="1">
      <c r="A256" s="12"/>
      <c r="B256" s="239"/>
      <c r="C256" s="240"/>
      <c r="D256" s="241" t="s">
        <v>163</v>
      </c>
      <c r="E256" s="242" t="s">
        <v>1</v>
      </c>
      <c r="F256" s="243" t="s">
        <v>155</v>
      </c>
      <c r="G256" s="240"/>
      <c r="H256" s="244">
        <v>5</v>
      </c>
      <c r="I256" s="245"/>
      <c r="J256" s="245"/>
      <c r="K256" s="240"/>
      <c r="L256" s="240"/>
      <c r="M256" s="246"/>
      <c r="N256" s="247"/>
      <c r="O256" s="248"/>
      <c r="P256" s="248"/>
      <c r="Q256" s="248"/>
      <c r="R256" s="248"/>
      <c r="S256" s="248"/>
      <c r="T256" s="248"/>
      <c r="U256" s="248"/>
      <c r="V256" s="248"/>
      <c r="W256" s="248"/>
      <c r="X256" s="249"/>
      <c r="Y256" s="12"/>
      <c r="Z256" s="12"/>
      <c r="AA256" s="12"/>
      <c r="AB256" s="12"/>
      <c r="AC256" s="12"/>
      <c r="AD256" s="12"/>
      <c r="AE256" s="12"/>
      <c r="AT256" s="250" t="s">
        <v>163</v>
      </c>
      <c r="AU256" s="250" t="s">
        <v>85</v>
      </c>
      <c r="AV256" s="12" t="s">
        <v>85</v>
      </c>
      <c r="AW256" s="12" t="s">
        <v>5</v>
      </c>
      <c r="AX256" s="12" t="s">
        <v>83</v>
      </c>
      <c r="AY256" s="250" t="s">
        <v>156</v>
      </c>
    </row>
    <row r="257" s="2" customFormat="1" ht="16.5" customHeight="1">
      <c r="A257" s="39"/>
      <c r="B257" s="40"/>
      <c r="C257" s="264" t="s">
        <v>427</v>
      </c>
      <c r="D257" s="264" t="s">
        <v>291</v>
      </c>
      <c r="E257" s="265" t="s">
        <v>1424</v>
      </c>
      <c r="F257" s="266" t="s">
        <v>1425</v>
      </c>
      <c r="G257" s="267" t="s">
        <v>334</v>
      </c>
      <c r="H257" s="268">
        <v>5</v>
      </c>
      <c r="I257" s="269"/>
      <c r="J257" s="270"/>
      <c r="K257" s="271">
        <f>ROUND(P257*H257,2)</f>
        <v>0</v>
      </c>
      <c r="L257" s="266" t="s">
        <v>1</v>
      </c>
      <c r="M257" s="272"/>
      <c r="N257" s="273" t="s">
        <v>1</v>
      </c>
      <c r="O257" s="233" t="s">
        <v>38</v>
      </c>
      <c r="P257" s="234">
        <f>I257+J257</f>
        <v>0</v>
      </c>
      <c r="Q257" s="234">
        <f>ROUND(I257*H257,2)</f>
        <v>0</v>
      </c>
      <c r="R257" s="234">
        <f>ROUND(J257*H257,2)</f>
        <v>0</v>
      </c>
      <c r="S257" s="92"/>
      <c r="T257" s="235">
        <f>S257*H257</f>
        <v>0</v>
      </c>
      <c r="U257" s="235">
        <v>0.070000000000000007</v>
      </c>
      <c r="V257" s="235">
        <f>U257*H257</f>
        <v>0.35000000000000003</v>
      </c>
      <c r="W257" s="235">
        <v>0</v>
      </c>
      <c r="X257" s="236">
        <f>W257*H257</f>
        <v>0</v>
      </c>
      <c r="Y257" s="39"/>
      <c r="Z257" s="39"/>
      <c r="AA257" s="39"/>
      <c r="AB257" s="39"/>
      <c r="AC257" s="39"/>
      <c r="AD257" s="39"/>
      <c r="AE257" s="39"/>
      <c r="AR257" s="237" t="s">
        <v>266</v>
      </c>
      <c r="AT257" s="237" t="s">
        <v>291</v>
      </c>
      <c r="AU257" s="237" t="s">
        <v>85</v>
      </c>
      <c r="AY257" s="18" t="s">
        <v>156</v>
      </c>
      <c r="BE257" s="238">
        <f>IF(O257="základní",K257,0)</f>
        <v>0</v>
      </c>
      <c r="BF257" s="238">
        <f>IF(O257="snížená",K257,0)</f>
        <v>0</v>
      </c>
      <c r="BG257" s="238">
        <f>IF(O257="zákl. přenesená",K257,0)</f>
        <v>0</v>
      </c>
      <c r="BH257" s="238">
        <f>IF(O257="sníž. přenesená",K257,0)</f>
        <v>0</v>
      </c>
      <c r="BI257" s="238">
        <f>IF(O257="nulová",K257,0)</f>
        <v>0</v>
      </c>
      <c r="BJ257" s="18" t="s">
        <v>83</v>
      </c>
      <c r="BK257" s="238">
        <f>ROUND(P257*H257,2)</f>
        <v>0</v>
      </c>
      <c r="BL257" s="18" t="s">
        <v>173</v>
      </c>
      <c r="BM257" s="237" t="s">
        <v>1426</v>
      </c>
    </row>
    <row r="258" s="12" customFormat="1">
      <c r="A258" s="12"/>
      <c r="B258" s="239"/>
      <c r="C258" s="240"/>
      <c r="D258" s="241" t="s">
        <v>163</v>
      </c>
      <c r="E258" s="242" t="s">
        <v>1</v>
      </c>
      <c r="F258" s="243" t="s">
        <v>155</v>
      </c>
      <c r="G258" s="240"/>
      <c r="H258" s="244">
        <v>5</v>
      </c>
      <c r="I258" s="245"/>
      <c r="J258" s="245"/>
      <c r="K258" s="240"/>
      <c r="L258" s="240"/>
      <c r="M258" s="246"/>
      <c r="N258" s="247"/>
      <c r="O258" s="248"/>
      <c r="P258" s="248"/>
      <c r="Q258" s="248"/>
      <c r="R258" s="248"/>
      <c r="S258" s="248"/>
      <c r="T258" s="248"/>
      <c r="U258" s="248"/>
      <c r="V258" s="248"/>
      <c r="W258" s="248"/>
      <c r="X258" s="249"/>
      <c r="Y258" s="12"/>
      <c r="Z258" s="12"/>
      <c r="AA258" s="12"/>
      <c r="AB258" s="12"/>
      <c r="AC258" s="12"/>
      <c r="AD258" s="12"/>
      <c r="AE258" s="12"/>
      <c r="AT258" s="250" t="s">
        <v>163</v>
      </c>
      <c r="AU258" s="250" t="s">
        <v>85</v>
      </c>
      <c r="AV258" s="12" t="s">
        <v>85</v>
      </c>
      <c r="AW258" s="12" t="s">
        <v>5</v>
      </c>
      <c r="AX258" s="12" t="s">
        <v>83</v>
      </c>
      <c r="AY258" s="250" t="s">
        <v>156</v>
      </c>
    </row>
    <row r="259" s="2" customFormat="1" ht="24.15" customHeight="1">
      <c r="A259" s="39"/>
      <c r="B259" s="40"/>
      <c r="C259" s="225" t="s">
        <v>701</v>
      </c>
      <c r="D259" s="225" t="s">
        <v>157</v>
      </c>
      <c r="E259" s="226" t="s">
        <v>1427</v>
      </c>
      <c r="F259" s="227" t="s">
        <v>1428</v>
      </c>
      <c r="G259" s="228" t="s">
        <v>334</v>
      </c>
      <c r="H259" s="229">
        <v>5</v>
      </c>
      <c r="I259" s="230"/>
      <c r="J259" s="230"/>
      <c r="K259" s="231">
        <f>ROUND(P259*H259,2)</f>
        <v>0</v>
      </c>
      <c r="L259" s="227" t="s">
        <v>1</v>
      </c>
      <c r="M259" s="45"/>
      <c r="N259" s="232" t="s">
        <v>1</v>
      </c>
      <c r="O259" s="233" t="s">
        <v>38</v>
      </c>
      <c r="P259" s="234">
        <f>I259+J259</f>
        <v>0</v>
      </c>
      <c r="Q259" s="234">
        <f>ROUND(I259*H259,2)</f>
        <v>0</v>
      </c>
      <c r="R259" s="234">
        <f>ROUND(J259*H259,2)</f>
        <v>0</v>
      </c>
      <c r="S259" s="92"/>
      <c r="T259" s="235">
        <f>S259*H259</f>
        <v>0</v>
      </c>
      <c r="U259" s="235">
        <v>0.030759999999999999</v>
      </c>
      <c r="V259" s="235">
        <f>U259*H259</f>
        <v>0.15379999999999999</v>
      </c>
      <c r="W259" s="235">
        <v>0</v>
      </c>
      <c r="X259" s="236">
        <f>W259*H259</f>
        <v>0</v>
      </c>
      <c r="Y259" s="39"/>
      <c r="Z259" s="39"/>
      <c r="AA259" s="39"/>
      <c r="AB259" s="39"/>
      <c r="AC259" s="39"/>
      <c r="AD259" s="39"/>
      <c r="AE259" s="39"/>
      <c r="AR259" s="237" t="s">
        <v>173</v>
      </c>
      <c r="AT259" s="237" t="s">
        <v>157</v>
      </c>
      <c r="AU259" s="237" t="s">
        <v>85</v>
      </c>
      <c r="AY259" s="18" t="s">
        <v>156</v>
      </c>
      <c r="BE259" s="238">
        <f>IF(O259="základní",K259,0)</f>
        <v>0</v>
      </c>
      <c r="BF259" s="238">
        <f>IF(O259="snížená",K259,0)</f>
        <v>0</v>
      </c>
      <c r="BG259" s="238">
        <f>IF(O259="zákl. přenesená",K259,0)</f>
        <v>0</v>
      </c>
      <c r="BH259" s="238">
        <f>IF(O259="sníž. přenesená",K259,0)</f>
        <v>0</v>
      </c>
      <c r="BI259" s="238">
        <f>IF(O259="nulová",K259,0)</f>
        <v>0</v>
      </c>
      <c r="BJ259" s="18" t="s">
        <v>83</v>
      </c>
      <c r="BK259" s="238">
        <f>ROUND(P259*H259,2)</f>
        <v>0</v>
      </c>
      <c r="BL259" s="18" t="s">
        <v>173</v>
      </c>
      <c r="BM259" s="237" t="s">
        <v>1429</v>
      </c>
    </row>
    <row r="260" s="15" customFormat="1">
      <c r="A260" s="15"/>
      <c r="B260" s="289"/>
      <c r="C260" s="290"/>
      <c r="D260" s="241" t="s">
        <v>163</v>
      </c>
      <c r="E260" s="291" t="s">
        <v>1</v>
      </c>
      <c r="F260" s="292" t="s">
        <v>1417</v>
      </c>
      <c r="G260" s="290"/>
      <c r="H260" s="291" t="s">
        <v>1</v>
      </c>
      <c r="I260" s="293"/>
      <c r="J260" s="293"/>
      <c r="K260" s="290"/>
      <c r="L260" s="290"/>
      <c r="M260" s="294"/>
      <c r="N260" s="295"/>
      <c r="O260" s="296"/>
      <c r="P260" s="296"/>
      <c r="Q260" s="296"/>
      <c r="R260" s="296"/>
      <c r="S260" s="296"/>
      <c r="T260" s="296"/>
      <c r="U260" s="296"/>
      <c r="V260" s="296"/>
      <c r="W260" s="296"/>
      <c r="X260" s="297"/>
      <c r="Y260" s="15"/>
      <c r="Z260" s="15"/>
      <c r="AA260" s="15"/>
      <c r="AB260" s="15"/>
      <c r="AC260" s="15"/>
      <c r="AD260" s="15"/>
      <c r="AE260" s="15"/>
      <c r="AT260" s="298" t="s">
        <v>163</v>
      </c>
      <c r="AU260" s="298" t="s">
        <v>85</v>
      </c>
      <c r="AV260" s="15" t="s">
        <v>83</v>
      </c>
      <c r="AW260" s="15" t="s">
        <v>5</v>
      </c>
      <c r="AX260" s="15" t="s">
        <v>75</v>
      </c>
      <c r="AY260" s="298" t="s">
        <v>156</v>
      </c>
    </row>
    <row r="261" s="12" customFormat="1">
      <c r="A261" s="12"/>
      <c r="B261" s="239"/>
      <c r="C261" s="240"/>
      <c r="D261" s="241" t="s">
        <v>163</v>
      </c>
      <c r="E261" s="242" t="s">
        <v>1</v>
      </c>
      <c r="F261" s="243" t="s">
        <v>155</v>
      </c>
      <c r="G261" s="240"/>
      <c r="H261" s="244">
        <v>5</v>
      </c>
      <c r="I261" s="245"/>
      <c r="J261" s="245"/>
      <c r="K261" s="240"/>
      <c r="L261" s="240"/>
      <c r="M261" s="246"/>
      <c r="N261" s="247"/>
      <c r="O261" s="248"/>
      <c r="P261" s="248"/>
      <c r="Q261" s="248"/>
      <c r="R261" s="248"/>
      <c r="S261" s="248"/>
      <c r="T261" s="248"/>
      <c r="U261" s="248"/>
      <c r="V261" s="248"/>
      <c r="W261" s="248"/>
      <c r="X261" s="249"/>
      <c r="Y261" s="12"/>
      <c r="Z261" s="12"/>
      <c r="AA261" s="12"/>
      <c r="AB261" s="12"/>
      <c r="AC261" s="12"/>
      <c r="AD261" s="12"/>
      <c r="AE261" s="12"/>
      <c r="AT261" s="250" t="s">
        <v>163</v>
      </c>
      <c r="AU261" s="250" t="s">
        <v>85</v>
      </c>
      <c r="AV261" s="12" t="s">
        <v>85</v>
      </c>
      <c r="AW261" s="12" t="s">
        <v>5</v>
      </c>
      <c r="AX261" s="12" t="s">
        <v>83</v>
      </c>
      <c r="AY261" s="250" t="s">
        <v>156</v>
      </c>
    </row>
    <row r="262" s="2" customFormat="1" ht="16.5" customHeight="1">
      <c r="A262" s="39"/>
      <c r="B262" s="40"/>
      <c r="C262" s="264" t="s">
        <v>437</v>
      </c>
      <c r="D262" s="264" t="s">
        <v>291</v>
      </c>
      <c r="E262" s="265" t="s">
        <v>1430</v>
      </c>
      <c r="F262" s="266" t="s">
        <v>1431</v>
      </c>
      <c r="G262" s="267" t="s">
        <v>334</v>
      </c>
      <c r="H262" s="268">
        <v>5</v>
      </c>
      <c r="I262" s="269"/>
      <c r="J262" s="270"/>
      <c r="K262" s="271">
        <f>ROUND(P262*H262,2)</f>
        <v>0</v>
      </c>
      <c r="L262" s="266" t="s">
        <v>1</v>
      </c>
      <c r="M262" s="272"/>
      <c r="N262" s="273" t="s">
        <v>1</v>
      </c>
      <c r="O262" s="233" t="s">
        <v>38</v>
      </c>
      <c r="P262" s="234">
        <f>I262+J262</f>
        <v>0</v>
      </c>
      <c r="Q262" s="234">
        <f>ROUND(I262*H262,2)</f>
        <v>0</v>
      </c>
      <c r="R262" s="234">
        <f>ROUND(J262*H262,2)</f>
        <v>0</v>
      </c>
      <c r="S262" s="92"/>
      <c r="T262" s="235">
        <f>S262*H262</f>
        <v>0</v>
      </c>
      <c r="U262" s="235">
        <v>0.17000000000000001</v>
      </c>
      <c r="V262" s="235">
        <f>U262*H262</f>
        <v>0.85000000000000009</v>
      </c>
      <c r="W262" s="235">
        <v>0</v>
      </c>
      <c r="X262" s="236">
        <f>W262*H262</f>
        <v>0</v>
      </c>
      <c r="Y262" s="39"/>
      <c r="Z262" s="39"/>
      <c r="AA262" s="39"/>
      <c r="AB262" s="39"/>
      <c r="AC262" s="39"/>
      <c r="AD262" s="39"/>
      <c r="AE262" s="39"/>
      <c r="AR262" s="237" t="s">
        <v>266</v>
      </c>
      <c r="AT262" s="237" t="s">
        <v>291</v>
      </c>
      <c r="AU262" s="237" t="s">
        <v>85</v>
      </c>
      <c r="AY262" s="18" t="s">
        <v>156</v>
      </c>
      <c r="BE262" s="238">
        <f>IF(O262="základní",K262,0)</f>
        <v>0</v>
      </c>
      <c r="BF262" s="238">
        <f>IF(O262="snížená",K262,0)</f>
        <v>0</v>
      </c>
      <c r="BG262" s="238">
        <f>IF(O262="zákl. přenesená",K262,0)</f>
        <v>0</v>
      </c>
      <c r="BH262" s="238">
        <f>IF(O262="sníž. přenesená",K262,0)</f>
        <v>0</v>
      </c>
      <c r="BI262" s="238">
        <f>IF(O262="nulová",K262,0)</f>
        <v>0</v>
      </c>
      <c r="BJ262" s="18" t="s">
        <v>83</v>
      </c>
      <c r="BK262" s="238">
        <f>ROUND(P262*H262,2)</f>
        <v>0</v>
      </c>
      <c r="BL262" s="18" t="s">
        <v>173</v>
      </c>
      <c r="BM262" s="237" t="s">
        <v>1432</v>
      </c>
    </row>
    <row r="263" s="12" customFormat="1">
      <c r="A263" s="12"/>
      <c r="B263" s="239"/>
      <c r="C263" s="240"/>
      <c r="D263" s="241" t="s">
        <v>163</v>
      </c>
      <c r="E263" s="242" t="s">
        <v>1</v>
      </c>
      <c r="F263" s="243" t="s">
        <v>155</v>
      </c>
      <c r="G263" s="240"/>
      <c r="H263" s="244">
        <v>5</v>
      </c>
      <c r="I263" s="245"/>
      <c r="J263" s="245"/>
      <c r="K263" s="240"/>
      <c r="L263" s="240"/>
      <c r="M263" s="246"/>
      <c r="N263" s="247"/>
      <c r="O263" s="248"/>
      <c r="P263" s="248"/>
      <c r="Q263" s="248"/>
      <c r="R263" s="248"/>
      <c r="S263" s="248"/>
      <c r="T263" s="248"/>
      <c r="U263" s="248"/>
      <c r="V263" s="248"/>
      <c r="W263" s="248"/>
      <c r="X263" s="249"/>
      <c r="Y263" s="12"/>
      <c r="Z263" s="12"/>
      <c r="AA263" s="12"/>
      <c r="AB263" s="12"/>
      <c r="AC263" s="12"/>
      <c r="AD263" s="12"/>
      <c r="AE263" s="12"/>
      <c r="AT263" s="250" t="s">
        <v>163</v>
      </c>
      <c r="AU263" s="250" t="s">
        <v>85</v>
      </c>
      <c r="AV263" s="12" t="s">
        <v>85</v>
      </c>
      <c r="AW263" s="12" t="s">
        <v>5</v>
      </c>
      <c r="AX263" s="12" t="s">
        <v>83</v>
      </c>
      <c r="AY263" s="250" t="s">
        <v>156</v>
      </c>
    </row>
    <row r="264" s="2" customFormat="1" ht="49.05" customHeight="1">
      <c r="A264" s="39"/>
      <c r="B264" s="40"/>
      <c r="C264" s="225" t="s">
        <v>442</v>
      </c>
      <c r="D264" s="225" t="s">
        <v>157</v>
      </c>
      <c r="E264" s="226" t="s">
        <v>1433</v>
      </c>
      <c r="F264" s="227" t="s">
        <v>1434</v>
      </c>
      <c r="G264" s="228" t="s">
        <v>237</v>
      </c>
      <c r="H264" s="229">
        <v>91.799999999999997</v>
      </c>
      <c r="I264" s="230"/>
      <c r="J264" s="230"/>
      <c r="K264" s="231">
        <f>ROUND(P264*H264,2)</f>
        <v>0</v>
      </c>
      <c r="L264" s="227" t="s">
        <v>1</v>
      </c>
      <c r="M264" s="45"/>
      <c r="N264" s="232" t="s">
        <v>1</v>
      </c>
      <c r="O264" s="233" t="s">
        <v>38</v>
      </c>
      <c r="P264" s="234">
        <f>I264+J264</f>
        <v>0</v>
      </c>
      <c r="Q264" s="234">
        <f>ROUND(I264*H264,2)</f>
        <v>0</v>
      </c>
      <c r="R264" s="234">
        <f>ROUND(J264*H264,2)</f>
        <v>0</v>
      </c>
      <c r="S264" s="92"/>
      <c r="T264" s="235">
        <f>S264*H264</f>
        <v>0</v>
      </c>
      <c r="U264" s="235">
        <v>0.071160000000000001</v>
      </c>
      <c r="V264" s="235">
        <f>U264*H264</f>
        <v>6.5324879999999999</v>
      </c>
      <c r="W264" s="235">
        <v>0</v>
      </c>
      <c r="X264" s="236">
        <f>W264*H264</f>
        <v>0</v>
      </c>
      <c r="Y264" s="39"/>
      <c r="Z264" s="39"/>
      <c r="AA264" s="39"/>
      <c r="AB264" s="39"/>
      <c r="AC264" s="39"/>
      <c r="AD264" s="39"/>
      <c r="AE264" s="39"/>
      <c r="AR264" s="237" t="s">
        <v>173</v>
      </c>
      <c r="AT264" s="237" t="s">
        <v>157</v>
      </c>
      <c r="AU264" s="237" t="s">
        <v>85</v>
      </c>
      <c r="AY264" s="18" t="s">
        <v>156</v>
      </c>
      <c r="BE264" s="238">
        <f>IF(O264="základní",K264,0)</f>
        <v>0</v>
      </c>
      <c r="BF264" s="238">
        <f>IF(O264="snížená",K264,0)</f>
        <v>0</v>
      </c>
      <c r="BG264" s="238">
        <f>IF(O264="zákl. přenesená",K264,0)</f>
        <v>0</v>
      </c>
      <c r="BH264" s="238">
        <f>IF(O264="sníž. přenesená",K264,0)</f>
        <v>0</v>
      </c>
      <c r="BI264" s="238">
        <f>IF(O264="nulová",K264,0)</f>
        <v>0</v>
      </c>
      <c r="BJ264" s="18" t="s">
        <v>83</v>
      </c>
      <c r="BK264" s="238">
        <f>ROUND(P264*H264,2)</f>
        <v>0</v>
      </c>
      <c r="BL264" s="18" t="s">
        <v>173</v>
      </c>
      <c r="BM264" s="237" t="s">
        <v>1435</v>
      </c>
    </row>
    <row r="265" s="15" customFormat="1">
      <c r="A265" s="15"/>
      <c r="B265" s="289"/>
      <c r="C265" s="290"/>
      <c r="D265" s="241" t="s">
        <v>163</v>
      </c>
      <c r="E265" s="291" t="s">
        <v>1</v>
      </c>
      <c r="F265" s="292" t="s">
        <v>1436</v>
      </c>
      <c r="G265" s="290"/>
      <c r="H265" s="291" t="s">
        <v>1</v>
      </c>
      <c r="I265" s="293"/>
      <c r="J265" s="293"/>
      <c r="K265" s="290"/>
      <c r="L265" s="290"/>
      <c r="M265" s="294"/>
      <c r="N265" s="295"/>
      <c r="O265" s="296"/>
      <c r="P265" s="296"/>
      <c r="Q265" s="296"/>
      <c r="R265" s="296"/>
      <c r="S265" s="296"/>
      <c r="T265" s="296"/>
      <c r="U265" s="296"/>
      <c r="V265" s="296"/>
      <c r="W265" s="296"/>
      <c r="X265" s="297"/>
      <c r="Y265" s="15"/>
      <c r="Z265" s="15"/>
      <c r="AA265" s="15"/>
      <c r="AB265" s="15"/>
      <c r="AC265" s="15"/>
      <c r="AD265" s="15"/>
      <c r="AE265" s="15"/>
      <c r="AT265" s="298" t="s">
        <v>163</v>
      </c>
      <c r="AU265" s="298" t="s">
        <v>85</v>
      </c>
      <c r="AV265" s="15" t="s">
        <v>83</v>
      </c>
      <c r="AW265" s="15" t="s">
        <v>5</v>
      </c>
      <c r="AX265" s="15" t="s">
        <v>75</v>
      </c>
      <c r="AY265" s="298" t="s">
        <v>156</v>
      </c>
    </row>
    <row r="266" s="12" customFormat="1">
      <c r="A266" s="12"/>
      <c r="B266" s="239"/>
      <c r="C266" s="240"/>
      <c r="D266" s="241" t="s">
        <v>163</v>
      </c>
      <c r="E266" s="242" t="s">
        <v>1</v>
      </c>
      <c r="F266" s="243" t="s">
        <v>1437</v>
      </c>
      <c r="G266" s="240"/>
      <c r="H266" s="244">
        <v>91.799999999999997</v>
      </c>
      <c r="I266" s="245"/>
      <c r="J266" s="245"/>
      <c r="K266" s="240"/>
      <c r="L266" s="240"/>
      <c r="M266" s="246"/>
      <c r="N266" s="247"/>
      <c r="O266" s="248"/>
      <c r="P266" s="248"/>
      <c r="Q266" s="248"/>
      <c r="R266" s="248"/>
      <c r="S266" s="248"/>
      <c r="T266" s="248"/>
      <c r="U266" s="248"/>
      <c r="V266" s="248"/>
      <c r="W266" s="248"/>
      <c r="X266" s="249"/>
      <c r="Y266" s="12"/>
      <c r="Z266" s="12"/>
      <c r="AA266" s="12"/>
      <c r="AB266" s="12"/>
      <c r="AC266" s="12"/>
      <c r="AD266" s="12"/>
      <c r="AE266" s="12"/>
      <c r="AT266" s="250" t="s">
        <v>163</v>
      </c>
      <c r="AU266" s="250" t="s">
        <v>85</v>
      </c>
      <c r="AV266" s="12" t="s">
        <v>85</v>
      </c>
      <c r="AW266" s="12" t="s">
        <v>5</v>
      </c>
      <c r="AX266" s="12" t="s">
        <v>83</v>
      </c>
      <c r="AY266" s="250" t="s">
        <v>156</v>
      </c>
    </row>
    <row r="267" s="2" customFormat="1" ht="49.05" customHeight="1">
      <c r="A267" s="39"/>
      <c r="B267" s="40"/>
      <c r="C267" s="225" t="s">
        <v>448</v>
      </c>
      <c r="D267" s="225" t="s">
        <v>157</v>
      </c>
      <c r="E267" s="226" t="s">
        <v>1438</v>
      </c>
      <c r="F267" s="227" t="s">
        <v>1439</v>
      </c>
      <c r="G267" s="228" t="s">
        <v>1440</v>
      </c>
      <c r="H267" s="229">
        <v>1</v>
      </c>
      <c r="I267" s="230"/>
      <c r="J267" s="230"/>
      <c r="K267" s="231">
        <f>ROUND(P267*H267,2)</f>
        <v>0</v>
      </c>
      <c r="L267" s="227" t="s">
        <v>1</v>
      </c>
      <c r="M267" s="45"/>
      <c r="N267" s="232" t="s">
        <v>1</v>
      </c>
      <c r="O267" s="233" t="s">
        <v>38</v>
      </c>
      <c r="P267" s="234">
        <f>I267+J267</f>
        <v>0</v>
      </c>
      <c r="Q267" s="234">
        <f>ROUND(I267*H267,2)</f>
        <v>0</v>
      </c>
      <c r="R267" s="234">
        <f>ROUND(J267*H267,2)</f>
        <v>0</v>
      </c>
      <c r="S267" s="92"/>
      <c r="T267" s="235">
        <f>S267*H267</f>
        <v>0</v>
      </c>
      <c r="U267" s="235">
        <v>16.152999999999999</v>
      </c>
      <c r="V267" s="235">
        <f>U267*H267</f>
        <v>16.152999999999999</v>
      </c>
      <c r="W267" s="235">
        <v>0</v>
      </c>
      <c r="X267" s="236">
        <f>W267*H267</f>
        <v>0</v>
      </c>
      <c r="Y267" s="39"/>
      <c r="Z267" s="39"/>
      <c r="AA267" s="39"/>
      <c r="AB267" s="39"/>
      <c r="AC267" s="39"/>
      <c r="AD267" s="39"/>
      <c r="AE267" s="39"/>
      <c r="AR267" s="237" t="s">
        <v>173</v>
      </c>
      <c r="AT267" s="237" t="s">
        <v>157</v>
      </c>
      <c r="AU267" s="237" t="s">
        <v>85</v>
      </c>
      <c r="AY267" s="18" t="s">
        <v>156</v>
      </c>
      <c r="BE267" s="238">
        <f>IF(O267="základní",K267,0)</f>
        <v>0</v>
      </c>
      <c r="BF267" s="238">
        <f>IF(O267="snížená",K267,0)</f>
        <v>0</v>
      </c>
      <c r="BG267" s="238">
        <f>IF(O267="zákl. přenesená",K267,0)</f>
        <v>0</v>
      </c>
      <c r="BH267" s="238">
        <f>IF(O267="sníž. přenesená",K267,0)</f>
        <v>0</v>
      </c>
      <c r="BI267" s="238">
        <f>IF(O267="nulová",K267,0)</f>
        <v>0</v>
      </c>
      <c r="BJ267" s="18" t="s">
        <v>83</v>
      </c>
      <c r="BK267" s="238">
        <f>ROUND(P267*H267,2)</f>
        <v>0</v>
      </c>
      <c r="BL267" s="18" t="s">
        <v>173</v>
      </c>
      <c r="BM267" s="237" t="s">
        <v>1441</v>
      </c>
    </row>
    <row r="268" s="15" customFormat="1">
      <c r="A268" s="15"/>
      <c r="B268" s="289"/>
      <c r="C268" s="290"/>
      <c r="D268" s="241" t="s">
        <v>163</v>
      </c>
      <c r="E268" s="291" t="s">
        <v>1</v>
      </c>
      <c r="F268" s="292" t="s">
        <v>1442</v>
      </c>
      <c r="G268" s="290"/>
      <c r="H268" s="291" t="s">
        <v>1</v>
      </c>
      <c r="I268" s="293"/>
      <c r="J268" s="293"/>
      <c r="K268" s="290"/>
      <c r="L268" s="290"/>
      <c r="M268" s="294"/>
      <c r="N268" s="295"/>
      <c r="O268" s="296"/>
      <c r="P268" s="296"/>
      <c r="Q268" s="296"/>
      <c r="R268" s="296"/>
      <c r="S268" s="296"/>
      <c r="T268" s="296"/>
      <c r="U268" s="296"/>
      <c r="V268" s="296"/>
      <c r="W268" s="296"/>
      <c r="X268" s="297"/>
      <c r="Y268" s="15"/>
      <c r="Z268" s="15"/>
      <c r="AA268" s="15"/>
      <c r="AB268" s="15"/>
      <c r="AC268" s="15"/>
      <c r="AD268" s="15"/>
      <c r="AE268" s="15"/>
      <c r="AT268" s="298" t="s">
        <v>163</v>
      </c>
      <c r="AU268" s="298" t="s">
        <v>85</v>
      </c>
      <c r="AV268" s="15" t="s">
        <v>83</v>
      </c>
      <c r="AW268" s="15" t="s">
        <v>5</v>
      </c>
      <c r="AX268" s="15" t="s">
        <v>75</v>
      </c>
      <c r="AY268" s="298" t="s">
        <v>156</v>
      </c>
    </row>
    <row r="269" s="12" customFormat="1">
      <c r="A269" s="12"/>
      <c r="B269" s="239"/>
      <c r="C269" s="240"/>
      <c r="D269" s="241" t="s">
        <v>163</v>
      </c>
      <c r="E269" s="242" t="s">
        <v>1</v>
      </c>
      <c r="F269" s="243" t="s">
        <v>83</v>
      </c>
      <c r="G269" s="240"/>
      <c r="H269" s="244">
        <v>1</v>
      </c>
      <c r="I269" s="245"/>
      <c r="J269" s="245"/>
      <c r="K269" s="240"/>
      <c r="L269" s="240"/>
      <c r="M269" s="246"/>
      <c r="N269" s="247"/>
      <c r="O269" s="248"/>
      <c r="P269" s="248"/>
      <c r="Q269" s="248"/>
      <c r="R269" s="248"/>
      <c r="S269" s="248"/>
      <c r="T269" s="248"/>
      <c r="U269" s="248"/>
      <c r="V269" s="248"/>
      <c r="W269" s="248"/>
      <c r="X269" s="249"/>
      <c r="Y269" s="12"/>
      <c r="Z269" s="12"/>
      <c r="AA269" s="12"/>
      <c r="AB269" s="12"/>
      <c r="AC269" s="12"/>
      <c r="AD269" s="12"/>
      <c r="AE269" s="12"/>
      <c r="AT269" s="250" t="s">
        <v>163</v>
      </c>
      <c r="AU269" s="250" t="s">
        <v>85</v>
      </c>
      <c r="AV269" s="12" t="s">
        <v>85</v>
      </c>
      <c r="AW269" s="12" t="s">
        <v>5</v>
      </c>
      <c r="AX269" s="12" t="s">
        <v>83</v>
      </c>
      <c r="AY269" s="250" t="s">
        <v>156</v>
      </c>
    </row>
    <row r="270" s="2" customFormat="1" ht="37.8" customHeight="1">
      <c r="A270" s="39"/>
      <c r="B270" s="40"/>
      <c r="C270" s="225" t="s">
        <v>433</v>
      </c>
      <c r="D270" s="225" t="s">
        <v>157</v>
      </c>
      <c r="E270" s="226" t="s">
        <v>1443</v>
      </c>
      <c r="F270" s="227" t="s">
        <v>1444</v>
      </c>
      <c r="G270" s="228" t="s">
        <v>334</v>
      </c>
      <c r="H270" s="229">
        <v>4</v>
      </c>
      <c r="I270" s="230"/>
      <c r="J270" s="230"/>
      <c r="K270" s="231">
        <f>ROUND(P270*H270,2)</f>
        <v>0</v>
      </c>
      <c r="L270" s="227" t="s">
        <v>1</v>
      </c>
      <c r="M270" s="45"/>
      <c r="N270" s="232" t="s">
        <v>1</v>
      </c>
      <c r="O270" s="233" t="s">
        <v>38</v>
      </c>
      <c r="P270" s="234">
        <f>I270+J270</f>
        <v>0</v>
      </c>
      <c r="Q270" s="234">
        <f>ROUND(I270*H270,2)</f>
        <v>0</v>
      </c>
      <c r="R270" s="234">
        <f>ROUND(J270*H270,2)</f>
        <v>0</v>
      </c>
      <c r="S270" s="92"/>
      <c r="T270" s="235">
        <f>S270*H270</f>
        <v>0</v>
      </c>
      <c r="U270" s="235">
        <v>0.089999999999999997</v>
      </c>
      <c r="V270" s="235">
        <f>U270*H270</f>
        <v>0.35999999999999999</v>
      </c>
      <c r="W270" s="235">
        <v>0</v>
      </c>
      <c r="X270" s="236">
        <f>W270*H270</f>
        <v>0</v>
      </c>
      <c r="Y270" s="39"/>
      <c r="Z270" s="39"/>
      <c r="AA270" s="39"/>
      <c r="AB270" s="39"/>
      <c r="AC270" s="39"/>
      <c r="AD270" s="39"/>
      <c r="AE270" s="39"/>
      <c r="AR270" s="237" t="s">
        <v>173</v>
      </c>
      <c r="AT270" s="237" t="s">
        <v>157</v>
      </c>
      <c r="AU270" s="237" t="s">
        <v>85</v>
      </c>
      <c r="AY270" s="18" t="s">
        <v>156</v>
      </c>
      <c r="BE270" s="238">
        <f>IF(O270="základní",K270,0)</f>
        <v>0</v>
      </c>
      <c r="BF270" s="238">
        <f>IF(O270="snížená",K270,0)</f>
        <v>0</v>
      </c>
      <c r="BG270" s="238">
        <f>IF(O270="zákl. přenesená",K270,0)</f>
        <v>0</v>
      </c>
      <c r="BH270" s="238">
        <f>IF(O270="sníž. přenesená",K270,0)</f>
        <v>0</v>
      </c>
      <c r="BI270" s="238">
        <f>IF(O270="nulová",K270,0)</f>
        <v>0</v>
      </c>
      <c r="BJ270" s="18" t="s">
        <v>83</v>
      </c>
      <c r="BK270" s="238">
        <f>ROUND(P270*H270,2)</f>
        <v>0</v>
      </c>
      <c r="BL270" s="18" t="s">
        <v>173</v>
      </c>
      <c r="BM270" s="237" t="s">
        <v>1445</v>
      </c>
    </row>
    <row r="271" s="15" customFormat="1">
      <c r="A271" s="15"/>
      <c r="B271" s="289"/>
      <c r="C271" s="290"/>
      <c r="D271" s="241" t="s">
        <v>163</v>
      </c>
      <c r="E271" s="291" t="s">
        <v>1</v>
      </c>
      <c r="F271" s="292" t="s">
        <v>1446</v>
      </c>
      <c r="G271" s="290"/>
      <c r="H271" s="291" t="s">
        <v>1</v>
      </c>
      <c r="I271" s="293"/>
      <c r="J271" s="293"/>
      <c r="K271" s="290"/>
      <c r="L271" s="290"/>
      <c r="M271" s="294"/>
      <c r="N271" s="295"/>
      <c r="O271" s="296"/>
      <c r="P271" s="296"/>
      <c r="Q271" s="296"/>
      <c r="R271" s="296"/>
      <c r="S271" s="296"/>
      <c r="T271" s="296"/>
      <c r="U271" s="296"/>
      <c r="V271" s="296"/>
      <c r="W271" s="296"/>
      <c r="X271" s="297"/>
      <c r="Y271" s="15"/>
      <c r="Z271" s="15"/>
      <c r="AA271" s="15"/>
      <c r="AB271" s="15"/>
      <c r="AC271" s="15"/>
      <c r="AD271" s="15"/>
      <c r="AE271" s="15"/>
      <c r="AT271" s="298" t="s">
        <v>163</v>
      </c>
      <c r="AU271" s="298" t="s">
        <v>85</v>
      </c>
      <c r="AV271" s="15" t="s">
        <v>83</v>
      </c>
      <c r="AW271" s="15" t="s">
        <v>5</v>
      </c>
      <c r="AX271" s="15" t="s">
        <v>75</v>
      </c>
      <c r="AY271" s="298" t="s">
        <v>156</v>
      </c>
    </row>
    <row r="272" s="12" customFormat="1">
      <c r="A272" s="12"/>
      <c r="B272" s="239"/>
      <c r="C272" s="240"/>
      <c r="D272" s="241" t="s">
        <v>163</v>
      </c>
      <c r="E272" s="242" t="s">
        <v>1</v>
      </c>
      <c r="F272" s="243" t="s">
        <v>173</v>
      </c>
      <c r="G272" s="240"/>
      <c r="H272" s="244">
        <v>4</v>
      </c>
      <c r="I272" s="245"/>
      <c r="J272" s="245"/>
      <c r="K272" s="240"/>
      <c r="L272" s="240"/>
      <c r="M272" s="246"/>
      <c r="N272" s="247"/>
      <c r="O272" s="248"/>
      <c r="P272" s="248"/>
      <c r="Q272" s="248"/>
      <c r="R272" s="248"/>
      <c r="S272" s="248"/>
      <c r="T272" s="248"/>
      <c r="U272" s="248"/>
      <c r="V272" s="248"/>
      <c r="W272" s="248"/>
      <c r="X272" s="249"/>
      <c r="Y272" s="12"/>
      <c r="Z272" s="12"/>
      <c r="AA272" s="12"/>
      <c r="AB272" s="12"/>
      <c r="AC272" s="12"/>
      <c r="AD272" s="12"/>
      <c r="AE272" s="12"/>
      <c r="AT272" s="250" t="s">
        <v>163</v>
      </c>
      <c r="AU272" s="250" t="s">
        <v>85</v>
      </c>
      <c r="AV272" s="12" t="s">
        <v>85</v>
      </c>
      <c r="AW272" s="12" t="s">
        <v>5</v>
      </c>
      <c r="AX272" s="12" t="s">
        <v>83</v>
      </c>
      <c r="AY272" s="250" t="s">
        <v>156</v>
      </c>
    </row>
    <row r="273" s="2" customFormat="1" ht="24.15" customHeight="1">
      <c r="A273" s="39"/>
      <c r="B273" s="40"/>
      <c r="C273" s="264" t="s">
        <v>556</v>
      </c>
      <c r="D273" s="264" t="s">
        <v>291</v>
      </c>
      <c r="E273" s="265" t="s">
        <v>1447</v>
      </c>
      <c r="F273" s="266" t="s">
        <v>1448</v>
      </c>
      <c r="G273" s="267" t="s">
        <v>334</v>
      </c>
      <c r="H273" s="268">
        <v>4</v>
      </c>
      <c r="I273" s="269"/>
      <c r="J273" s="270"/>
      <c r="K273" s="271">
        <f>ROUND(P273*H273,2)</f>
        <v>0</v>
      </c>
      <c r="L273" s="266" t="s">
        <v>1</v>
      </c>
      <c r="M273" s="272"/>
      <c r="N273" s="273" t="s">
        <v>1</v>
      </c>
      <c r="O273" s="233" t="s">
        <v>38</v>
      </c>
      <c r="P273" s="234">
        <f>I273+J273</f>
        <v>0</v>
      </c>
      <c r="Q273" s="234">
        <f>ROUND(I273*H273,2)</f>
        <v>0</v>
      </c>
      <c r="R273" s="234">
        <f>ROUND(J273*H273,2)</f>
        <v>0</v>
      </c>
      <c r="S273" s="92"/>
      <c r="T273" s="235">
        <f>S273*H273</f>
        <v>0</v>
      </c>
      <c r="U273" s="235">
        <v>0.10199999999999999</v>
      </c>
      <c r="V273" s="235">
        <f>U273*H273</f>
        <v>0.40799999999999997</v>
      </c>
      <c r="W273" s="235">
        <v>0</v>
      </c>
      <c r="X273" s="236">
        <f>W273*H273</f>
        <v>0</v>
      </c>
      <c r="Y273" s="39"/>
      <c r="Z273" s="39"/>
      <c r="AA273" s="39"/>
      <c r="AB273" s="39"/>
      <c r="AC273" s="39"/>
      <c r="AD273" s="39"/>
      <c r="AE273" s="39"/>
      <c r="AR273" s="237" t="s">
        <v>266</v>
      </c>
      <c r="AT273" s="237" t="s">
        <v>291</v>
      </c>
      <c r="AU273" s="237" t="s">
        <v>85</v>
      </c>
      <c r="AY273" s="18" t="s">
        <v>156</v>
      </c>
      <c r="BE273" s="238">
        <f>IF(O273="základní",K273,0)</f>
        <v>0</v>
      </c>
      <c r="BF273" s="238">
        <f>IF(O273="snížená",K273,0)</f>
        <v>0</v>
      </c>
      <c r="BG273" s="238">
        <f>IF(O273="zákl. přenesená",K273,0)</f>
        <v>0</v>
      </c>
      <c r="BH273" s="238">
        <f>IF(O273="sníž. přenesená",K273,0)</f>
        <v>0</v>
      </c>
      <c r="BI273" s="238">
        <f>IF(O273="nulová",K273,0)</f>
        <v>0</v>
      </c>
      <c r="BJ273" s="18" t="s">
        <v>83</v>
      </c>
      <c r="BK273" s="238">
        <f>ROUND(P273*H273,2)</f>
        <v>0</v>
      </c>
      <c r="BL273" s="18" t="s">
        <v>173</v>
      </c>
      <c r="BM273" s="237" t="s">
        <v>1449</v>
      </c>
    </row>
    <row r="274" s="15" customFormat="1">
      <c r="A274" s="15"/>
      <c r="B274" s="289"/>
      <c r="C274" s="290"/>
      <c r="D274" s="241" t="s">
        <v>163</v>
      </c>
      <c r="E274" s="291" t="s">
        <v>1</v>
      </c>
      <c r="F274" s="292" t="s">
        <v>1450</v>
      </c>
      <c r="G274" s="290"/>
      <c r="H274" s="291" t="s">
        <v>1</v>
      </c>
      <c r="I274" s="293"/>
      <c r="J274" s="293"/>
      <c r="K274" s="290"/>
      <c r="L274" s="290"/>
      <c r="M274" s="294"/>
      <c r="N274" s="295"/>
      <c r="O274" s="296"/>
      <c r="P274" s="296"/>
      <c r="Q274" s="296"/>
      <c r="R274" s="296"/>
      <c r="S274" s="296"/>
      <c r="T274" s="296"/>
      <c r="U274" s="296"/>
      <c r="V274" s="296"/>
      <c r="W274" s="296"/>
      <c r="X274" s="297"/>
      <c r="Y274" s="15"/>
      <c r="Z274" s="15"/>
      <c r="AA274" s="15"/>
      <c r="AB274" s="15"/>
      <c r="AC274" s="15"/>
      <c r="AD274" s="15"/>
      <c r="AE274" s="15"/>
      <c r="AT274" s="298" t="s">
        <v>163</v>
      </c>
      <c r="AU274" s="298" t="s">
        <v>85</v>
      </c>
      <c r="AV274" s="15" t="s">
        <v>83</v>
      </c>
      <c r="AW274" s="15" t="s">
        <v>5</v>
      </c>
      <c r="AX274" s="15" t="s">
        <v>75</v>
      </c>
      <c r="AY274" s="298" t="s">
        <v>156</v>
      </c>
    </row>
    <row r="275" s="12" customFormat="1">
      <c r="A275" s="12"/>
      <c r="B275" s="239"/>
      <c r="C275" s="240"/>
      <c r="D275" s="241" t="s">
        <v>163</v>
      </c>
      <c r="E275" s="242" t="s">
        <v>1</v>
      </c>
      <c r="F275" s="243" t="s">
        <v>173</v>
      </c>
      <c r="G275" s="240"/>
      <c r="H275" s="244">
        <v>4</v>
      </c>
      <c r="I275" s="245"/>
      <c r="J275" s="245"/>
      <c r="K275" s="240"/>
      <c r="L275" s="240"/>
      <c r="M275" s="246"/>
      <c r="N275" s="247"/>
      <c r="O275" s="248"/>
      <c r="P275" s="248"/>
      <c r="Q275" s="248"/>
      <c r="R275" s="248"/>
      <c r="S275" s="248"/>
      <c r="T275" s="248"/>
      <c r="U275" s="248"/>
      <c r="V275" s="248"/>
      <c r="W275" s="248"/>
      <c r="X275" s="249"/>
      <c r="Y275" s="12"/>
      <c r="Z275" s="12"/>
      <c r="AA275" s="12"/>
      <c r="AB275" s="12"/>
      <c r="AC275" s="12"/>
      <c r="AD275" s="12"/>
      <c r="AE275" s="12"/>
      <c r="AT275" s="250" t="s">
        <v>163</v>
      </c>
      <c r="AU275" s="250" t="s">
        <v>85</v>
      </c>
      <c r="AV275" s="12" t="s">
        <v>85</v>
      </c>
      <c r="AW275" s="12" t="s">
        <v>5</v>
      </c>
      <c r="AX275" s="12" t="s">
        <v>83</v>
      </c>
      <c r="AY275" s="250" t="s">
        <v>156</v>
      </c>
    </row>
    <row r="276" s="2" customFormat="1" ht="55.5" customHeight="1">
      <c r="A276" s="39"/>
      <c r="B276" s="40"/>
      <c r="C276" s="225" t="s">
        <v>391</v>
      </c>
      <c r="D276" s="225" t="s">
        <v>157</v>
      </c>
      <c r="E276" s="226" t="s">
        <v>1451</v>
      </c>
      <c r="F276" s="227" t="s">
        <v>1452</v>
      </c>
      <c r="G276" s="228" t="s">
        <v>160</v>
      </c>
      <c r="H276" s="229">
        <v>10</v>
      </c>
      <c r="I276" s="230"/>
      <c r="J276" s="230"/>
      <c r="K276" s="231">
        <f>ROUND(P276*H276,2)</f>
        <v>0</v>
      </c>
      <c r="L276" s="227" t="s">
        <v>1</v>
      </c>
      <c r="M276" s="45"/>
      <c r="N276" s="232" t="s">
        <v>1</v>
      </c>
      <c r="O276" s="233" t="s">
        <v>38</v>
      </c>
      <c r="P276" s="234">
        <f>I276+J276</f>
        <v>0</v>
      </c>
      <c r="Q276" s="234">
        <f>ROUND(I276*H276,2)</f>
        <v>0</v>
      </c>
      <c r="R276" s="234">
        <f>ROUND(J276*H276,2)</f>
        <v>0</v>
      </c>
      <c r="S276" s="92"/>
      <c r="T276" s="235">
        <f>S276*H276</f>
        <v>0</v>
      </c>
      <c r="U276" s="235">
        <v>0.71848000000000001</v>
      </c>
      <c r="V276" s="235">
        <f>U276*H276</f>
        <v>7.1848000000000001</v>
      </c>
      <c r="W276" s="235">
        <v>0.71999999999999997</v>
      </c>
      <c r="X276" s="236">
        <f>W276*H276</f>
        <v>7.1999999999999993</v>
      </c>
      <c r="Y276" s="39"/>
      <c r="Z276" s="39"/>
      <c r="AA276" s="39"/>
      <c r="AB276" s="39"/>
      <c r="AC276" s="39"/>
      <c r="AD276" s="39"/>
      <c r="AE276" s="39"/>
      <c r="AR276" s="237" t="s">
        <v>173</v>
      </c>
      <c r="AT276" s="237" t="s">
        <v>157</v>
      </c>
      <c r="AU276" s="237" t="s">
        <v>85</v>
      </c>
      <c r="AY276" s="18" t="s">
        <v>156</v>
      </c>
      <c r="BE276" s="238">
        <f>IF(O276="základní",K276,0)</f>
        <v>0</v>
      </c>
      <c r="BF276" s="238">
        <f>IF(O276="snížená",K276,0)</f>
        <v>0</v>
      </c>
      <c r="BG276" s="238">
        <f>IF(O276="zákl. přenesená",K276,0)</f>
        <v>0</v>
      </c>
      <c r="BH276" s="238">
        <f>IF(O276="sníž. přenesená",K276,0)</f>
        <v>0</v>
      </c>
      <c r="BI276" s="238">
        <f>IF(O276="nulová",K276,0)</f>
        <v>0</v>
      </c>
      <c r="BJ276" s="18" t="s">
        <v>83</v>
      </c>
      <c r="BK276" s="238">
        <f>ROUND(P276*H276,2)</f>
        <v>0</v>
      </c>
      <c r="BL276" s="18" t="s">
        <v>173</v>
      </c>
      <c r="BM276" s="237" t="s">
        <v>1453</v>
      </c>
    </row>
    <row r="277" s="15" customFormat="1">
      <c r="A277" s="15"/>
      <c r="B277" s="289"/>
      <c r="C277" s="290"/>
      <c r="D277" s="241" t="s">
        <v>163</v>
      </c>
      <c r="E277" s="291" t="s">
        <v>1</v>
      </c>
      <c r="F277" s="292" t="s">
        <v>1454</v>
      </c>
      <c r="G277" s="290"/>
      <c r="H277" s="291" t="s">
        <v>1</v>
      </c>
      <c r="I277" s="293"/>
      <c r="J277" s="293"/>
      <c r="K277" s="290"/>
      <c r="L277" s="290"/>
      <c r="M277" s="294"/>
      <c r="N277" s="295"/>
      <c r="O277" s="296"/>
      <c r="P277" s="296"/>
      <c r="Q277" s="296"/>
      <c r="R277" s="296"/>
      <c r="S277" s="296"/>
      <c r="T277" s="296"/>
      <c r="U277" s="296"/>
      <c r="V277" s="296"/>
      <c r="W277" s="296"/>
      <c r="X277" s="297"/>
      <c r="Y277" s="15"/>
      <c r="Z277" s="15"/>
      <c r="AA277" s="15"/>
      <c r="AB277" s="15"/>
      <c r="AC277" s="15"/>
      <c r="AD277" s="15"/>
      <c r="AE277" s="15"/>
      <c r="AT277" s="298" t="s">
        <v>163</v>
      </c>
      <c r="AU277" s="298" t="s">
        <v>85</v>
      </c>
      <c r="AV277" s="15" t="s">
        <v>83</v>
      </c>
      <c r="AW277" s="15" t="s">
        <v>5</v>
      </c>
      <c r="AX277" s="15" t="s">
        <v>75</v>
      </c>
      <c r="AY277" s="298" t="s">
        <v>156</v>
      </c>
    </row>
    <row r="278" s="12" customFormat="1">
      <c r="A278" s="12"/>
      <c r="B278" s="239"/>
      <c r="C278" s="240"/>
      <c r="D278" s="241" t="s">
        <v>163</v>
      </c>
      <c r="E278" s="242" t="s">
        <v>1</v>
      </c>
      <c r="F278" s="243" t="s">
        <v>271</v>
      </c>
      <c r="G278" s="240"/>
      <c r="H278" s="244">
        <v>10</v>
      </c>
      <c r="I278" s="245"/>
      <c r="J278" s="245"/>
      <c r="K278" s="240"/>
      <c r="L278" s="240"/>
      <c r="M278" s="246"/>
      <c r="N278" s="247"/>
      <c r="O278" s="248"/>
      <c r="P278" s="248"/>
      <c r="Q278" s="248"/>
      <c r="R278" s="248"/>
      <c r="S278" s="248"/>
      <c r="T278" s="248"/>
      <c r="U278" s="248"/>
      <c r="V278" s="248"/>
      <c r="W278" s="248"/>
      <c r="X278" s="249"/>
      <c r="Y278" s="12"/>
      <c r="Z278" s="12"/>
      <c r="AA278" s="12"/>
      <c r="AB278" s="12"/>
      <c r="AC278" s="12"/>
      <c r="AD278" s="12"/>
      <c r="AE278" s="12"/>
      <c r="AT278" s="250" t="s">
        <v>163</v>
      </c>
      <c r="AU278" s="250" t="s">
        <v>85</v>
      </c>
      <c r="AV278" s="12" t="s">
        <v>85</v>
      </c>
      <c r="AW278" s="12" t="s">
        <v>5</v>
      </c>
      <c r="AX278" s="12" t="s">
        <v>83</v>
      </c>
      <c r="AY278" s="250" t="s">
        <v>156</v>
      </c>
    </row>
    <row r="279" s="2" customFormat="1" ht="24.15" customHeight="1">
      <c r="A279" s="39"/>
      <c r="B279" s="40"/>
      <c r="C279" s="225" t="s">
        <v>396</v>
      </c>
      <c r="D279" s="225" t="s">
        <v>157</v>
      </c>
      <c r="E279" s="226" t="s">
        <v>1455</v>
      </c>
      <c r="F279" s="227" t="s">
        <v>1456</v>
      </c>
      <c r="G279" s="228" t="s">
        <v>334</v>
      </c>
      <c r="H279" s="229">
        <v>5</v>
      </c>
      <c r="I279" s="230"/>
      <c r="J279" s="230"/>
      <c r="K279" s="231">
        <f>ROUND(P279*H279,2)</f>
        <v>0</v>
      </c>
      <c r="L279" s="227" t="s">
        <v>1</v>
      </c>
      <c r="M279" s="45"/>
      <c r="N279" s="232" t="s">
        <v>1</v>
      </c>
      <c r="O279" s="233" t="s">
        <v>38</v>
      </c>
      <c r="P279" s="234">
        <f>I279+J279</f>
        <v>0</v>
      </c>
      <c r="Q279" s="234">
        <f>ROUND(I279*H279,2)</f>
        <v>0</v>
      </c>
      <c r="R279" s="234">
        <f>ROUND(J279*H279,2)</f>
        <v>0</v>
      </c>
      <c r="S279" s="92"/>
      <c r="T279" s="235">
        <f>S279*H279</f>
        <v>0</v>
      </c>
      <c r="U279" s="235">
        <v>0.21734000000000001</v>
      </c>
      <c r="V279" s="235">
        <f>U279*H279</f>
        <v>1.0867</v>
      </c>
      <c r="W279" s="235">
        <v>0</v>
      </c>
      <c r="X279" s="236">
        <f>W279*H279</f>
        <v>0</v>
      </c>
      <c r="Y279" s="39"/>
      <c r="Z279" s="39"/>
      <c r="AA279" s="39"/>
      <c r="AB279" s="39"/>
      <c r="AC279" s="39"/>
      <c r="AD279" s="39"/>
      <c r="AE279" s="39"/>
      <c r="AR279" s="237" t="s">
        <v>173</v>
      </c>
      <c r="AT279" s="237" t="s">
        <v>157</v>
      </c>
      <c r="AU279" s="237" t="s">
        <v>85</v>
      </c>
      <c r="AY279" s="18" t="s">
        <v>156</v>
      </c>
      <c r="BE279" s="238">
        <f>IF(O279="základní",K279,0)</f>
        <v>0</v>
      </c>
      <c r="BF279" s="238">
        <f>IF(O279="snížená",K279,0)</f>
        <v>0</v>
      </c>
      <c r="BG279" s="238">
        <f>IF(O279="zákl. přenesená",K279,0)</f>
        <v>0</v>
      </c>
      <c r="BH279" s="238">
        <f>IF(O279="sníž. přenesená",K279,0)</f>
        <v>0</v>
      </c>
      <c r="BI279" s="238">
        <f>IF(O279="nulová",K279,0)</f>
        <v>0</v>
      </c>
      <c r="BJ279" s="18" t="s">
        <v>83</v>
      </c>
      <c r="BK279" s="238">
        <f>ROUND(P279*H279,2)</f>
        <v>0</v>
      </c>
      <c r="BL279" s="18" t="s">
        <v>173</v>
      </c>
      <c r="BM279" s="237" t="s">
        <v>1457</v>
      </c>
    </row>
    <row r="280" s="15" customFormat="1">
      <c r="A280" s="15"/>
      <c r="B280" s="289"/>
      <c r="C280" s="290"/>
      <c r="D280" s="241" t="s">
        <v>163</v>
      </c>
      <c r="E280" s="291" t="s">
        <v>1</v>
      </c>
      <c r="F280" s="292" t="s">
        <v>1417</v>
      </c>
      <c r="G280" s="290"/>
      <c r="H280" s="291" t="s">
        <v>1</v>
      </c>
      <c r="I280" s="293"/>
      <c r="J280" s="293"/>
      <c r="K280" s="290"/>
      <c r="L280" s="290"/>
      <c r="M280" s="294"/>
      <c r="N280" s="295"/>
      <c r="O280" s="296"/>
      <c r="P280" s="296"/>
      <c r="Q280" s="296"/>
      <c r="R280" s="296"/>
      <c r="S280" s="296"/>
      <c r="T280" s="296"/>
      <c r="U280" s="296"/>
      <c r="V280" s="296"/>
      <c r="W280" s="296"/>
      <c r="X280" s="297"/>
      <c r="Y280" s="15"/>
      <c r="Z280" s="15"/>
      <c r="AA280" s="15"/>
      <c r="AB280" s="15"/>
      <c r="AC280" s="15"/>
      <c r="AD280" s="15"/>
      <c r="AE280" s="15"/>
      <c r="AT280" s="298" t="s">
        <v>163</v>
      </c>
      <c r="AU280" s="298" t="s">
        <v>85</v>
      </c>
      <c r="AV280" s="15" t="s">
        <v>83</v>
      </c>
      <c r="AW280" s="15" t="s">
        <v>5</v>
      </c>
      <c r="AX280" s="15" t="s">
        <v>75</v>
      </c>
      <c r="AY280" s="298" t="s">
        <v>156</v>
      </c>
    </row>
    <row r="281" s="12" customFormat="1">
      <c r="A281" s="12"/>
      <c r="B281" s="239"/>
      <c r="C281" s="240"/>
      <c r="D281" s="241" t="s">
        <v>163</v>
      </c>
      <c r="E281" s="242" t="s">
        <v>1</v>
      </c>
      <c r="F281" s="243" t="s">
        <v>155</v>
      </c>
      <c r="G281" s="240"/>
      <c r="H281" s="244">
        <v>5</v>
      </c>
      <c r="I281" s="245"/>
      <c r="J281" s="245"/>
      <c r="K281" s="240"/>
      <c r="L281" s="240"/>
      <c r="M281" s="246"/>
      <c r="N281" s="247"/>
      <c r="O281" s="248"/>
      <c r="P281" s="248"/>
      <c r="Q281" s="248"/>
      <c r="R281" s="248"/>
      <c r="S281" s="248"/>
      <c r="T281" s="248"/>
      <c r="U281" s="248"/>
      <c r="V281" s="248"/>
      <c r="W281" s="248"/>
      <c r="X281" s="249"/>
      <c r="Y281" s="12"/>
      <c r="Z281" s="12"/>
      <c r="AA281" s="12"/>
      <c r="AB281" s="12"/>
      <c r="AC281" s="12"/>
      <c r="AD281" s="12"/>
      <c r="AE281" s="12"/>
      <c r="AT281" s="250" t="s">
        <v>163</v>
      </c>
      <c r="AU281" s="250" t="s">
        <v>85</v>
      </c>
      <c r="AV281" s="12" t="s">
        <v>85</v>
      </c>
      <c r="AW281" s="12" t="s">
        <v>5</v>
      </c>
      <c r="AX281" s="12" t="s">
        <v>83</v>
      </c>
      <c r="AY281" s="250" t="s">
        <v>156</v>
      </c>
    </row>
    <row r="282" s="2" customFormat="1" ht="24.15" customHeight="1">
      <c r="A282" s="39"/>
      <c r="B282" s="40"/>
      <c r="C282" s="264" t="s">
        <v>405</v>
      </c>
      <c r="D282" s="264" t="s">
        <v>291</v>
      </c>
      <c r="E282" s="265" t="s">
        <v>1458</v>
      </c>
      <c r="F282" s="266" t="s">
        <v>1459</v>
      </c>
      <c r="G282" s="267" t="s">
        <v>334</v>
      </c>
      <c r="H282" s="268">
        <v>5</v>
      </c>
      <c r="I282" s="269"/>
      <c r="J282" s="270"/>
      <c r="K282" s="271">
        <f>ROUND(P282*H282,2)</f>
        <v>0</v>
      </c>
      <c r="L282" s="266" t="s">
        <v>1</v>
      </c>
      <c r="M282" s="272"/>
      <c r="N282" s="273" t="s">
        <v>1</v>
      </c>
      <c r="O282" s="233" t="s">
        <v>38</v>
      </c>
      <c r="P282" s="234">
        <f>I282+J282</f>
        <v>0</v>
      </c>
      <c r="Q282" s="234">
        <f>ROUND(I282*H282,2)</f>
        <v>0</v>
      </c>
      <c r="R282" s="234">
        <f>ROUND(J282*H282,2)</f>
        <v>0</v>
      </c>
      <c r="S282" s="92"/>
      <c r="T282" s="235">
        <f>S282*H282</f>
        <v>0</v>
      </c>
      <c r="U282" s="235">
        <v>0.108</v>
      </c>
      <c r="V282" s="235">
        <f>U282*H282</f>
        <v>0.54000000000000004</v>
      </c>
      <c r="W282" s="235">
        <v>0</v>
      </c>
      <c r="X282" s="236">
        <f>W282*H282</f>
        <v>0</v>
      </c>
      <c r="Y282" s="39"/>
      <c r="Z282" s="39"/>
      <c r="AA282" s="39"/>
      <c r="AB282" s="39"/>
      <c r="AC282" s="39"/>
      <c r="AD282" s="39"/>
      <c r="AE282" s="39"/>
      <c r="AR282" s="237" t="s">
        <v>266</v>
      </c>
      <c r="AT282" s="237" t="s">
        <v>291</v>
      </c>
      <c r="AU282" s="237" t="s">
        <v>85</v>
      </c>
      <c r="AY282" s="18" t="s">
        <v>156</v>
      </c>
      <c r="BE282" s="238">
        <f>IF(O282="základní",K282,0)</f>
        <v>0</v>
      </c>
      <c r="BF282" s="238">
        <f>IF(O282="snížená",K282,0)</f>
        <v>0</v>
      </c>
      <c r="BG282" s="238">
        <f>IF(O282="zákl. přenesená",K282,0)</f>
        <v>0</v>
      </c>
      <c r="BH282" s="238">
        <f>IF(O282="sníž. přenesená",K282,0)</f>
        <v>0</v>
      </c>
      <c r="BI282" s="238">
        <f>IF(O282="nulová",K282,0)</f>
        <v>0</v>
      </c>
      <c r="BJ282" s="18" t="s">
        <v>83</v>
      </c>
      <c r="BK282" s="238">
        <f>ROUND(P282*H282,2)</f>
        <v>0</v>
      </c>
      <c r="BL282" s="18" t="s">
        <v>173</v>
      </c>
      <c r="BM282" s="237" t="s">
        <v>1460</v>
      </c>
    </row>
    <row r="283" s="12" customFormat="1">
      <c r="A283" s="12"/>
      <c r="B283" s="239"/>
      <c r="C283" s="240"/>
      <c r="D283" s="241" t="s">
        <v>163</v>
      </c>
      <c r="E283" s="242" t="s">
        <v>1</v>
      </c>
      <c r="F283" s="243" t="s">
        <v>155</v>
      </c>
      <c r="G283" s="240"/>
      <c r="H283" s="244">
        <v>5</v>
      </c>
      <c r="I283" s="245"/>
      <c r="J283" s="245"/>
      <c r="K283" s="240"/>
      <c r="L283" s="240"/>
      <c r="M283" s="246"/>
      <c r="N283" s="247"/>
      <c r="O283" s="248"/>
      <c r="P283" s="248"/>
      <c r="Q283" s="248"/>
      <c r="R283" s="248"/>
      <c r="S283" s="248"/>
      <c r="T283" s="248"/>
      <c r="U283" s="248"/>
      <c r="V283" s="248"/>
      <c r="W283" s="248"/>
      <c r="X283" s="249"/>
      <c r="Y283" s="12"/>
      <c r="Z283" s="12"/>
      <c r="AA283" s="12"/>
      <c r="AB283" s="12"/>
      <c r="AC283" s="12"/>
      <c r="AD283" s="12"/>
      <c r="AE283" s="12"/>
      <c r="AT283" s="250" t="s">
        <v>163</v>
      </c>
      <c r="AU283" s="250" t="s">
        <v>85</v>
      </c>
      <c r="AV283" s="12" t="s">
        <v>85</v>
      </c>
      <c r="AW283" s="12" t="s">
        <v>5</v>
      </c>
      <c r="AX283" s="12" t="s">
        <v>83</v>
      </c>
      <c r="AY283" s="250" t="s">
        <v>156</v>
      </c>
    </row>
    <row r="284" s="2" customFormat="1" ht="33" customHeight="1">
      <c r="A284" s="39"/>
      <c r="B284" s="40"/>
      <c r="C284" s="225" t="s">
        <v>381</v>
      </c>
      <c r="D284" s="225" t="s">
        <v>157</v>
      </c>
      <c r="E284" s="226" t="s">
        <v>1461</v>
      </c>
      <c r="F284" s="227" t="s">
        <v>1462</v>
      </c>
      <c r="G284" s="228" t="s">
        <v>237</v>
      </c>
      <c r="H284" s="229">
        <v>41.765000000000001</v>
      </c>
      <c r="I284" s="230"/>
      <c r="J284" s="230"/>
      <c r="K284" s="231">
        <f>ROUND(P284*H284,2)</f>
        <v>0</v>
      </c>
      <c r="L284" s="227" t="s">
        <v>1</v>
      </c>
      <c r="M284" s="45"/>
      <c r="N284" s="232" t="s">
        <v>1</v>
      </c>
      <c r="O284" s="233" t="s">
        <v>38</v>
      </c>
      <c r="P284" s="234">
        <f>I284+J284</f>
        <v>0</v>
      </c>
      <c r="Q284" s="234">
        <f>ROUND(I284*H284,2)</f>
        <v>0</v>
      </c>
      <c r="R284" s="234">
        <f>ROUND(J284*H284,2)</f>
        <v>0</v>
      </c>
      <c r="S284" s="92"/>
      <c r="T284" s="235">
        <f>S284*H284</f>
        <v>0</v>
      </c>
      <c r="U284" s="235">
        <v>2.3010199999999998</v>
      </c>
      <c r="V284" s="235">
        <f>U284*H284</f>
        <v>96.102100299999989</v>
      </c>
      <c r="W284" s="235">
        <v>0</v>
      </c>
      <c r="X284" s="236">
        <f>W284*H284</f>
        <v>0</v>
      </c>
      <c r="Y284" s="39"/>
      <c r="Z284" s="39"/>
      <c r="AA284" s="39"/>
      <c r="AB284" s="39"/>
      <c r="AC284" s="39"/>
      <c r="AD284" s="39"/>
      <c r="AE284" s="39"/>
      <c r="AR284" s="237" t="s">
        <v>173</v>
      </c>
      <c r="AT284" s="237" t="s">
        <v>157</v>
      </c>
      <c r="AU284" s="237" t="s">
        <v>85</v>
      </c>
      <c r="AY284" s="18" t="s">
        <v>156</v>
      </c>
      <c r="BE284" s="238">
        <f>IF(O284="základní",K284,0)</f>
        <v>0</v>
      </c>
      <c r="BF284" s="238">
        <f>IF(O284="snížená",K284,0)</f>
        <v>0</v>
      </c>
      <c r="BG284" s="238">
        <f>IF(O284="zákl. přenesená",K284,0)</f>
        <v>0</v>
      </c>
      <c r="BH284" s="238">
        <f>IF(O284="sníž. přenesená",K284,0)</f>
        <v>0</v>
      </c>
      <c r="BI284" s="238">
        <f>IF(O284="nulová",K284,0)</f>
        <v>0</v>
      </c>
      <c r="BJ284" s="18" t="s">
        <v>83</v>
      </c>
      <c r="BK284" s="238">
        <f>ROUND(P284*H284,2)</f>
        <v>0</v>
      </c>
      <c r="BL284" s="18" t="s">
        <v>173</v>
      </c>
      <c r="BM284" s="237" t="s">
        <v>1463</v>
      </c>
    </row>
    <row r="285" s="15" customFormat="1">
      <c r="A285" s="15"/>
      <c r="B285" s="289"/>
      <c r="C285" s="290"/>
      <c r="D285" s="241" t="s">
        <v>163</v>
      </c>
      <c r="E285" s="291" t="s">
        <v>1</v>
      </c>
      <c r="F285" s="292" t="s">
        <v>1464</v>
      </c>
      <c r="G285" s="290"/>
      <c r="H285" s="291" t="s">
        <v>1</v>
      </c>
      <c r="I285" s="293"/>
      <c r="J285" s="293"/>
      <c r="K285" s="290"/>
      <c r="L285" s="290"/>
      <c r="M285" s="294"/>
      <c r="N285" s="295"/>
      <c r="O285" s="296"/>
      <c r="P285" s="296"/>
      <c r="Q285" s="296"/>
      <c r="R285" s="296"/>
      <c r="S285" s="296"/>
      <c r="T285" s="296"/>
      <c r="U285" s="296"/>
      <c r="V285" s="296"/>
      <c r="W285" s="296"/>
      <c r="X285" s="297"/>
      <c r="Y285" s="15"/>
      <c r="Z285" s="15"/>
      <c r="AA285" s="15"/>
      <c r="AB285" s="15"/>
      <c r="AC285" s="15"/>
      <c r="AD285" s="15"/>
      <c r="AE285" s="15"/>
      <c r="AT285" s="298" t="s">
        <v>163</v>
      </c>
      <c r="AU285" s="298" t="s">
        <v>85</v>
      </c>
      <c r="AV285" s="15" t="s">
        <v>83</v>
      </c>
      <c r="AW285" s="15" t="s">
        <v>5</v>
      </c>
      <c r="AX285" s="15" t="s">
        <v>75</v>
      </c>
      <c r="AY285" s="298" t="s">
        <v>156</v>
      </c>
    </row>
    <row r="286" s="12" customFormat="1">
      <c r="A286" s="12"/>
      <c r="B286" s="239"/>
      <c r="C286" s="240"/>
      <c r="D286" s="241" t="s">
        <v>163</v>
      </c>
      <c r="E286" s="242" t="s">
        <v>1</v>
      </c>
      <c r="F286" s="243" t="s">
        <v>1465</v>
      </c>
      <c r="G286" s="240"/>
      <c r="H286" s="244">
        <v>41.765000000000001</v>
      </c>
      <c r="I286" s="245"/>
      <c r="J286" s="245"/>
      <c r="K286" s="240"/>
      <c r="L286" s="240"/>
      <c r="M286" s="246"/>
      <c r="N286" s="247"/>
      <c r="O286" s="248"/>
      <c r="P286" s="248"/>
      <c r="Q286" s="248"/>
      <c r="R286" s="248"/>
      <c r="S286" s="248"/>
      <c r="T286" s="248"/>
      <c r="U286" s="248"/>
      <c r="V286" s="248"/>
      <c r="W286" s="248"/>
      <c r="X286" s="249"/>
      <c r="Y286" s="12"/>
      <c r="Z286" s="12"/>
      <c r="AA286" s="12"/>
      <c r="AB286" s="12"/>
      <c r="AC286" s="12"/>
      <c r="AD286" s="12"/>
      <c r="AE286" s="12"/>
      <c r="AT286" s="250" t="s">
        <v>163</v>
      </c>
      <c r="AU286" s="250" t="s">
        <v>85</v>
      </c>
      <c r="AV286" s="12" t="s">
        <v>85</v>
      </c>
      <c r="AW286" s="12" t="s">
        <v>5</v>
      </c>
      <c r="AX286" s="12" t="s">
        <v>83</v>
      </c>
      <c r="AY286" s="250" t="s">
        <v>156</v>
      </c>
    </row>
    <row r="287" s="2" customFormat="1" ht="21.75" customHeight="1">
      <c r="A287" s="39"/>
      <c r="B287" s="40"/>
      <c r="C287" s="225" t="s">
        <v>302</v>
      </c>
      <c r="D287" s="225" t="s">
        <v>157</v>
      </c>
      <c r="E287" s="226" t="s">
        <v>1466</v>
      </c>
      <c r="F287" s="227" t="s">
        <v>1467</v>
      </c>
      <c r="G287" s="228" t="s">
        <v>227</v>
      </c>
      <c r="H287" s="229">
        <v>151.25</v>
      </c>
      <c r="I287" s="230"/>
      <c r="J287" s="230"/>
      <c r="K287" s="231">
        <f>ROUND(P287*H287,2)</f>
        <v>0</v>
      </c>
      <c r="L287" s="227" t="s">
        <v>1</v>
      </c>
      <c r="M287" s="45"/>
      <c r="N287" s="232" t="s">
        <v>1</v>
      </c>
      <c r="O287" s="233" t="s">
        <v>38</v>
      </c>
      <c r="P287" s="234">
        <f>I287+J287</f>
        <v>0</v>
      </c>
      <c r="Q287" s="234">
        <f>ROUND(I287*H287,2)</f>
        <v>0</v>
      </c>
      <c r="R287" s="234">
        <f>ROUND(J287*H287,2)</f>
        <v>0</v>
      </c>
      <c r="S287" s="92"/>
      <c r="T287" s="235">
        <f>S287*H287</f>
        <v>0</v>
      </c>
      <c r="U287" s="235">
        <v>6.0000000000000002E-05</v>
      </c>
      <c r="V287" s="235">
        <f>U287*H287</f>
        <v>0.0090749999999999997</v>
      </c>
      <c r="W287" s="235">
        <v>0</v>
      </c>
      <c r="X287" s="236">
        <f>W287*H287</f>
        <v>0</v>
      </c>
      <c r="Y287" s="39"/>
      <c r="Z287" s="39"/>
      <c r="AA287" s="39"/>
      <c r="AB287" s="39"/>
      <c r="AC287" s="39"/>
      <c r="AD287" s="39"/>
      <c r="AE287" s="39"/>
      <c r="AR287" s="237" t="s">
        <v>173</v>
      </c>
      <c r="AT287" s="237" t="s">
        <v>157</v>
      </c>
      <c r="AU287" s="237" t="s">
        <v>85</v>
      </c>
      <c r="AY287" s="18" t="s">
        <v>156</v>
      </c>
      <c r="BE287" s="238">
        <f>IF(O287="základní",K287,0)</f>
        <v>0</v>
      </c>
      <c r="BF287" s="238">
        <f>IF(O287="snížená",K287,0)</f>
        <v>0</v>
      </c>
      <c r="BG287" s="238">
        <f>IF(O287="zákl. přenesená",K287,0)</f>
        <v>0</v>
      </c>
      <c r="BH287" s="238">
        <f>IF(O287="sníž. přenesená",K287,0)</f>
        <v>0</v>
      </c>
      <c r="BI287" s="238">
        <f>IF(O287="nulová",K287,0)</f>
        <v>0</v>
      </c>
      <c r="BJ287" s="18" t="s">
        <v>83</v>
      </c>
      <c r="BK287" s="238">
        <f>ROUND(P287*H287,2)</f>
        <v>0</v>
      </c>
      <c r="BL287" s="18" t="s">
        <v>173</v>
      </c>
      <c r="BM287" s="237" t="s">
        <v>1468</v>
      </c>
    </row>
    <row r="288" s="15" customFormat="1">
      <c r="A288" s="15"/>
      <c r="B288" s="289"/>
      <c r="C288" s="290"/>
      <c r="D288" s="241" t="s">
        <v>163</v>
      </c>
      <c r="E288" s="291" t="s">
        <v>1</v>
      </c>
      <c r="F288" s="292" t="s">
        <v>1469</v>
      </c>
      <c r="G288" s="290"/>
      <c r="H288" s="291" t="s">
        <v>1</v>
      </c>
      <c r="I288" s="293"/>
      <c r="J288" s="293"/>
      <c r="K288" s="290"/>
      <c r="L288" s="290"/>
      <c r="M288" s="294"/>
      <c r="N288" s="295"/>
      <c r="O288" s="296"/>
      <c r="P288" s="296"/>
      <c r="Q288" s="296"/>
      <c r="R288" s="296"/>
      <c r="S288" s="296"/>
      <c r="T288" s="296"/>
      <c r="U288" s="296"/>
      <c r="V288" s="296"/>
      <c r="W288" s="296"/>
      <c r="X288" s="297"/>
      <c r="Y288" s="15"/>
      <c r="Z288" s="15"/>
      <c r="AA288" s="15"/>
      <c r="AB288" s="15"/>
      <c r="AC288" s="15"/>
      <c r="AD288" s="15"/>
      <c r="AE288" s="15"/>
      <c r="AT288" s="298" t="s">
        <v>163</v>
      </c>
      <c r="AU288" s="298" t="s">
        <v>85</v>
      </c>
      <c r="AV288" s="15" t="s">
        <v>83</v>
      </c>
      <c r="AW288" s="15" t="s">
        <v>5</v>
      </c>
      <c r="AX288" s="15" t="s">
        <v>75</v>
      </c>
      <c r="AY288" s="298" t="s">
        <v>156</v>
      </c>
    </row>
    <row r="289" s="12" customFormat="1">
      <c r="A289" s="12"/>
      <c r="B289" s="239"/>
      <c r="C289" s="240"/>
      <c r="D289" s="241" t="s">
        <v>163</v>
      </c>
      <c r="E289" s="242" t="s">
        <v>1</v>
      </c>
      <c r="F289" s="243" t="s">
        <v>1470</v>
      </c>
      <c r="G289" s="240"/>
      <c r="H289" s="244">
        <v>151.25</v>
      </c>
      <c r="I289" s="245"/>
      <c r="J289" s="245"/>
      <c r="K289" s="240"/>
      <c r="L289" s="240"/>
      <c r="M289" s="246"/>
      <c r="N289" s="247"/>
      <c r="O289" s="248"/>
      <c r="P289" s="248"/>
      <c r="Q289" s="248"/>
      <c r="R289" s="248"/>
      <c r="S289" s="248"/>
      <c r="T289" s="248"/>
      <c r="U289" s="248"/>
      <c r="V289" s="248"/>
      <c r="W289" s="248"/>
      <c r="X289" s="249"/>
      <c r="Y289" s="12"/>
      <c r="Z289" s="12"/>
      <c r="AA289" s="12"/>
      <c r="AB289" s="12"/>
      <c r="AC289" s="12"/>
      <c r="AD289" s="12"/>
      <c r="AE289" s="12"/>
      <c r="AT289" s="250" t="s">
        <v>163</v>
      </c>
      <c r="AU289" s="250" t="s">
        <v>85</v>
      </c>
      <c r="AV289" s="12" t="s">
        <v>85</v>
      </c>
      <c r="AW289" s="12" t="s">
        <v>5</v>
      </c>
      <c r="AX289" s="12" t="s">
        <v>83</v>
      </c>
      <c r="AY289" s="250" t="s">
        <v>156</v>
      </c>
    </row>
    <row r="290" s="11" customFormat="1" ht="22.8" customHeight="1">
      <c r="A290" s="11"/>
      <c r="B290" s="210"/>
      <c r="C290" s="211"/>
      <c r="D290" s="212" t="s">
        <v>74</v>
      </c>
      <c r="E290" s="262" t="s">
        <v>605</v>
      </c>
      <c r="F290" s="262" t="s">
        <v>606</v>
      </c>
      <c r="G290" s="211"/>
      <c r="H290" s="211"/>
      <c r="I290" s="214"/>
      <c r="J290" s="214"/>
      <c r="K290" s="263">
        <f>BK290</f>
        <v>0</v>
      </c>
      <c r="L290" s="211"/>
      <c r="M290" s="216"/>
      <c r="N290" s="217"/>
      <c r="O290" s="218"/>
      <c r="P290" s="218"/>
      <c r="Q290" s="219">
        <f>SUM(Q291:Q292)</f>
        <v>0</v>
      </c>
      <c r="R290" s="219">
        <f>SUM(R291:R292)</f>
        <v>0</v>
      </c>
      <c r="S290" s="218"/>
      <c r="T290" s="220">
        <f>SUM(T291:T292)</f>
        <v>0</v>
      </c>
      <c r="U290" s="218"/>
      <c r="V290" s="220">
        <f>SUM(V291:V292)</f>
        <v>0</v>
      </c>
      <c r="W290" s="218"/>
      <c r="X290" s="221">
        <f>SUM(X291:X292)</f>
        <v>0</v>
      </c>
      <c r="Y290" s="11"/>
      <c r="Z290" s="11"/>
      <c r="AA290" s="11"/>
      <c r="AB290" s="11"/>
      <c r="AC290" s="11"/>
      <c r="AD290" s="11"/>
      <c r="AE290" s="11"/>
      <c r="AR290" s="222" t="s">
        <v>83</v>
      </c>
      <c r="AT290" s="223" t="s">
        <v>74</v>
      </c>
      <c r="AU290" s="223" t="s">
        <v>83</v>
      </c>
      <c r="AY290" s="222" t="s">
        <v>156</v>
      </c>
      <c r="BK290" s="224">
        <f>SUM(BK291:BK292)</f>
        <v>0</v>
      </c>
    </row>
    <row r="291" s="2" customFormat="1" ht="49.05" customHeight="1">
      <c r="A291" s="39"/>
      <c r="B291" s="40"/>
      <c r="C291" s="225" t="s">
        <v>307</v>
      </c>
      <c r="D291" s="225" t="s">
        <v>157</v>
      </c>
      <c r="E291" s="226" t="s">
        <v>1471</v>
      </c>
      <c r="F291" s="227" t="s">
        <v>1472</v>
      </c>
      <c r="G291" s="228" t="s">
        <v>274</v>
      </c>
      <c r="H291" s="229">
        <v>266.04899999999998</v>
      </c>
      <c r="I291" s="230"/>
      <c r="J291" s="230"/>
      <c r="K291" s="231">
        <f>ROUND(P291*H291,2)</f>
        <v>0</v>
      </c>
      <c r="L291" s="227" t="s">
        <v>1</v>
      </c>
      <c r="M291" s="45"/>
      <c r="N291" s="232" t="s">
        <v>1</v>
      </c>
      <c r="O291" s="233" t="s">
        <v>38</v>
      </c>
      <c r="P291" s="234">
        <f>I291+J291</f>
        <v>0</v>
      </c>
      <c r="Q291" s="234">
        <f>ROUND(I291*H291,2)</f>
        <v>0</v>
      </c>
      <c r="R291" s="234">
        <f>ROUND(J291*H291,2)</f>
        <v>0</v>
      </c>
      <c r="S291" s="92"/>
      <c r="T291" s="235">
        <f>S291*H291</f>
        <v>0</v>
      </c>
      <c r="U291" s="235">
        <v>0</v>
      </c>
      <c r="V291" s="235">
        <f>U291*H291</f>
        <v>0</v>
      </c>
      <c r="W291" s="235">
        <v>0</v>
      </c>
      <c r="X291" s="236">
        <f>W291*H291</f>
        <v>0</v>
      </c>
      <c r="Y291" s="39"/>
      <c r="Z291" s="39"/>
      <c r="AA291" s="39"/>
      <c r="AB291" s="39"/>
      <c r="AC291" s="39"/>
      <c r="AD291" s="39"/>
      <c r="AE291" s="39"/>
      <c r="AR291" s="237" t="s">
        <v>173</v>
      </c>
      <c r="AT291" s="237" t="s">
        <v>157</v>
      </c>
      <c r="AU291" s="237" t="s">
        <v>85</v>
      </c>
      <c r="AY291" s="18" t="s">
        <v>156</v>
      </c>
      <c r="BE291" s="238">
        <f>IF(O291="základní",K291,0)</f>
        <v>0</v>
      </c>
      <c r="BF291" s="238">
        <f>IF(O291="snížená",K291,0)</f>
        <v>0</v>
      </c>
      <c r="BG291" s="238">
        <f>IF(O291="zákl. přenesená",K291,0)</f>
        <v>0</v>
      </c>
      <c r="BH291" s="238">
        <f>IF(O291="sníž. přenesená",K291,0)</f>
        <v>0</v>
      </c>
      <c r="BI291" s="238">
        <f>IF(O291="nulová",K291,0)</f>
        <v>0</v>
      </c>
      <c r="BJ291" s="18" t="s">
        <v>83</v>
      </c>
      <c r="BK291" s="238">
        <f>ROUND(P291*H291,2)</f>
        <v>0</v>
      </c>
      <c r="BL291" s="18" t="s">
        <v>173</v>
      </c>
      <c r="BM291" s="237" t="s">
        <v>1473</v>
      </c>
    </row>
    <row r="292" s="12" customFormat="1">
      <c r="A292" s="12"/>
      <c r="B292" s="239"/>
      <c r="C292" s="240"/>
      <c r="D292" s="241" t="s">
        <v>163</v>
      </c>
      <c r="E292" s="242" t="s">
        <v>1</v>
      </c>
      <c r="F292" s="243" t="s">
        <v>1474</v>
      </c>
      <c r="G292" s="240"/>
      <c r="H292" s="244">
        <v>266.04899999999998</v>
      </c>
      <c r="I292" s="245"/>
      <c r="J292" s="245"/>
      <c r="K292" s="240"/>
      <c r="L292" s="240"/>
      <c r="M292" s="246"/>
      <c r="N292" s="310"/>
      <c r="O292" s="311"/>
      <c r="P292" s="311"/>
      <c r="Q292" s="311"/>
      <c r="R292" s="311"/>
      <c r="S292" s="311"/>
      <c r="T292" s="311"/>
      <c r="U292" s="311"/>
      <c r="V292" s="311"/>
      <c r="W292" s="311"/>
      <c r="X292" s="312"/>
      <c r="Y292" s="12"/>
      <c r="Z292" s="12"/>
      <c r="AA292" s="12"/>
      <c r="AB292" s="12"/>
      <c r="AC292" s="12"/>
      <c r="AD292" s="12"/>
      <c r="AE292" s="12"/>
      <c r="AT292" s="250" t="s">
        <v>163</v>
      </c>
      <c r="AU292" s="250" t="s">
        <v>85</v>
      </c>
      <c r="AV292" s="12" t="s">
        <v>85</v>
      </c>
      <c r="AW292" s="12" t="s">
        <v>5</v>
      </c>
      <c r="AX292" s="12" t="s">
        <v>83</v>
      </c>
      <c r="AY292" s="250" t="s">
        <v>156</v>
      </c>
    </row>
    <row r="293" s="2" customFormat="1" ht="6.96" customHeight="1">
      <c r="A293" s="39"/>
      <c r="B293" s="67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45"/>
      <c r="N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</row>
  </sheetData>
  <sheetProtection sheet="1" autoFilter="0" formatColumns="0" formatRows="0" objects="1" scenarios="1" spinCount="100000" saltValue="tvhUlhwn+m5bD3z8Itr/43emPocDpaCR5kbVYOLisqmJM/ShBRlEfBxIBVm0H9NsXjN80EdA2txlarpLRUGxGQ==" hashValue="/kP8d8iEPPjNxEHKGgHJqp5+xmh/WfzeGotr+BGQUV7YwY1RnW5H3aff1CGmTQDGnnOxZJtswsb1strIQU6/2Q==" algorithmName="SHA-512" password="CC35"/>
  <autoFilter ref="C126:L29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ZAKLADNA</dc:creator>
  <cp:lastModifiedBy>ZAKLADNA</cp:lastModifiedBy>
  <dcterms:created xsi:type="dcterms:W3CDTF">2025-08-06T07:02:39Z</dcterms:created>
  <dcterms:modified xsi:type="dcterms:W3CDTF">2025-08-06T07:02:52Z</dcterms:modified>
</cp:coreProperties>
</file>