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kéta 2024-2025 (srpen)\Ředitel OA\Nemovitosti školy\oa TGM\Střecha TGM\VZMR - střecha\P3V_Technická dokumentace včetně výkazu výměr\"/>
    </mc:Choice>
  </mc:AlternateContent>
  <bookViews>
    <workbookView xWindow="720" yWindow="480" windowWidth="19500" windowHeight="76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list'!$F$4</definedName>
    <definedName name="MJ">'Krycí list'!$G$4</definedName>
    <definedName name="Mont">Rekapitulace!$H$23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Položky!$A$1:$I$153</definedName>
    <definedName name="_xlnm.Print_Area" localSheetId="1">Rekapitulace!$A$1:$I$30</definedName>
    <definedName name="PocetMJ">'Krycí list'!$G$7</definedName>
    <definedName name="Poznamka">'Krycí list'!$B$37</definedName>
    <definedName name="Projektant">'Krycí list'!$C$7</definedName>
    <definedName name="PSV">Rekapitulace!$F$23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/>
</workbook>
</file>

<file path=xl/calcChain.xml><?xml version="1.0" encoding="utf-8"?>
<calcChain xmlns="http://schemas.openxmlformats.org/spreadsheetml/2006/main">
  <c r="G152" i="3" l="1"/>
  <c r="BF152" i="3" l="1"/>
  <c r="D14" i="1"/>
  <c r="BG150" i="3"/>
  <c r="BE150" i="3"/>
  <c r="BD150" i="3"/>
  <c r="BC150" i="3"/>
  <c r="K150" i="3"/>
  <c r="I150" i="3"/>
  <c r="G150" i="3"/>
  <c r="BF150" i="3" s="1"/>
  <c r="BG149" i="3"/>
  <c r="BE149" i="3"/>
  <c r="BD149" i="3"/>
  <c r="BC149" i="3"/>
  <c r="K149" i="3"/>
  <c r="I149" i="3"/>
  <c r="G149" i="3"/>
  <c r="BF149" i="3" s="1"/>
  <c r="BG148" i="3"/>
  <c r="BE148" i="3"/>
  <c r="BD148" i="3"/>
  <c r="BC148" i="3"/>
  <c r="K148" i="3"/>
  <c r="I148" i="3"/>
  <c r="G148" i="3"/>
  <c r="BF148" i="3" s="1"/>
  <c r="BG147" i="3"/>
  <c r="BE147" i="3"/>
  <c r="BD147" i="3"/>
  <c r="BC147" i="3"/>
  <c r="K147" i="3"/>
  <c r="I147" i="3"/>
  <c r="G147" i="3"/>
  <c r="BF147" i="3" s="1"/>
  <c r="BG146" i="3"/>
  <c r="BE146" i="3"/>
  <c r="BD146" i="3"/>
  <c r="BC146" i="3"/>
  <c r="BC153" i="3" s="1"/>
  <c r="E22" i="2" s="1"/>
  <c r="K146" i="3"/>
  <c r="K153" i="3" s="1"/>
  <c r="I146" i="3"/>
  <c r="I153" i="3" s="1"/>
  <c r="G146" i="3"/>
  <c r="BF146" i="3" s="1"/>
  <c r="B22" i="2"/>
  <c r="A22" i="2"/>
  <c r="C153" i="3"/>
  <c r="BG143" i="3"/>
  <c r="BG144" i="3" s="1"/>
  <c r="I21" i="2" s="1"/>
  <c r="BF143" i="3"/>
  <c r="BF144" i="3" s="1"/>
  <c r="H21" i="2" s="1"/>
  <c r="BE143" i="3"/>
  <c r="BC143" i="3"/>
  <c r="K143" i="3"/>
  <c r="K144" i="3" s="1"/>
  <c r="I143" i="3"/>
  <c r="I144" i="3" s="1"/>
  <c r="G143" i="3"/>
  <c r="BD143" i="3" s="1"/>
  <c r="BD144" i="3" s="1"/>
  <c r="F21" i="2" s="1"/>
  <c r="B21" i="2"/>
  <c r="A21" i="2"/>
  <c r="BE144" i="3"/>
  <c r="G21" i="2" s="1"/>
  <c r="BC144" i="3"/>
  <c r="E21" i="2" s="1"/>
  <c r="C144" i="3"/>
  <c r="BG138" i="3"/>
  <c r="BF138" i="3"/>
  <c r="BE138" i="3"/>
  <c r="BC138" i="3"/>
  <c r="K138" i="3"/>
  <c r="I138" i="3"/>
  <c r="G138" i="3"/>
  <c r="BD138" i="3" s="1"/>
  <c r="BG135" i="3"/>
  <c r="BF135" i="3"/>
  <c r="BE135" i="3"/>
  <c r="BE141" i="3" s="1"/>
  <c r="G20" i="2" s="1"/>
  <c r="BC135" i="3"/>
  <c r="K135" i="3"/>
  <c r="K141" i="3" s="1"/>
  <c r="I135" i="3"/>
  <c r="I141" i="3" s="1"/>
  <c r="G135" i="3"/>
  <c r="BD135" i="3" s="1"/>
  <c r="B20" i="2"/>
  <c r="A20" i="2"/>
  <c r="C141" i="3"/>
  <c r="BG131" i="3"/>
  <c r="BF131" i="3"/>
  <c r="BE131" i="3"/>
  <c r="BC131" i="3"/>
  <c r="K131" i="3"/>
  <c r="I131" i="3"/>
  <c r="I133" i="3" s="1"/>
  <c r="G131" i="3"/>
  <c r="BD131" i="3" s="1"/>
  <c r="BG129" i="3"/>
  <c r="BF129" i="3"/>
  <c r="BE129" i="3"/>
  <c r="BC129" i="3"/>
  <c r="K129" i="3"/>
  <c r="I129" i="3"/>
  <c r="G129" i="3"/>
  <c r="BD129" i="3" s="1"/>
  <c r="BG127" i="3"/>
  <c r="BG133" i="3" s="1"/>
  <c r="I19" i="2" s="1"/>
  <c r="BF127" i="3"/>
  <c r="BE127" i="3"/>
  <c r="BE133" i="3" s="1"/>
  <c r="G19" i="2" s="1"/>
  <c r="BC127" i="3"/>
  <c r="BC133" i="3" s="1"/>
  <c r="E19" i="2" s="1"/>
  <c r="K127" i="3"/>
  <c r="I127" i="3"/>
  <c r="G127" i="3"/>
  <c r="BD127" i="3" s="1"/>
  <c r="B19" i="2"/>
  <c r="A19" i="2"/>
  <c r="C133" i="3"/>
  <c r="BG124" i="3"/>
  <c r="BG125" i="3" s="1"/>
  <c r="I18" i="2" s="1"/>
  <c r="BF124" i="3"/>
  <c r="BF125" i="3" s="1"/>
  <c r="H18" i="2" s="1"/>
  <c r="BE124" i="3"/>
  <c r="BC124" i="3"/>
  <c r="K124" i="3"/>
  <c r="K125" i="3" s="1"/>
  <c r="I124" i="3"/>
  <c r="G124" i="3"/>
  <c r="BD124" i="3" s="1"/>
  <c r="BD125" i="3" s="1"/>
  <c r="F18" i="2" s="1"/>
  <c r="B18" i="2"/>
  <c r="A18" i="2"/>
  <c r="BE125" i="3"/>
  <c r="G18" i="2" s="1"/>
  <c r="BC125" i="3"/>
  <c r="E18" i="2" s="1"/>
  <c r="I125" i="3"/>
  <c r="C125" i="3"/>
  <c r="BG120" i="3"/>
  <c r="BF120" i="3"/>
  <c r="BE120" i="3"/>
  <c r="BC120" i="3"/>
  <c r="K120" i="3"/>
  <c r="I120" i="3"/>
  <c r="G120" i="3"/>
  <c r="BD120" i="3" s="1"/>
  <c r="BG117" i="3"/>
  <c r="BF117" i="3"/>
  <c r="BE117" i="3"/>
  <c r="BC117" i="3"/>
  <c r="K117" i="3"/>
  <c r="I117" i="3"/>
  <c r="G117" i="3"/>
  <c r="BD117" i="3" s="1"/>
  <c r="BG114" i="3"/>
  <c r="BF114" i="3"/>
  <c r="BE114" i="3"/>
  <c r="BC114" i="3"/>
  <c r="K114" i="3"/>
  <c r="I114" i="3"/>
  <c r="G114" i="3"/>
  <c r="BD114" i="3" s="1"/>
  <c r="BG112" i="3"/>
  <c r="BF112" i="3"/>
  <c r="BE112" i="3"/>
  <c r="BC112" i="3"/>
  <c r="K112" i="3"/>
  <c r="I112" i="3"/>
  <c r="G112" i="3"/>
  <c r="BD112" i="3" s="1"/>
  <c r="BG110" i="3"/>
  <c r="BG122" i="3" s="1"/>
  <c r="I17" i="2" s="1"/>
  <c r="BF110" i="3"/>
  <c r="BE110" i="3"/>
  <c r="BE122" i="3" s="1"/>
  <c r="G17" i="2" s="1"/>
  <c r="BC110" i="3"/>
  <c r="BC122" i="3" s="1"/>
  <c r="E17" i="2" s="1"/>
  <c r="K110" i="3"/>
  <c r="I110" i="3"/>
  <c r="I122" i="3" s="1"/>
  <c r="G110" i="3"/>
  <c r="BD110" i="3" s="1"/>
  <c r="BD122" i="3" s="1"/>
  <c r="F17" i="2" s="1"/>
  <c r="B17" i="2"/>
  <c r="A17" i="2"/>
  <c r="C122" i="3"/>
  <c r="BG107" i="3"/>
  <c r="BF107" i="3"/>
  <c r="BE107" i="3"/>
  <c r="BC107" i="3"/>
  <c r="K107" i="3"/>
  <c r="I107" i="3"/>
  <c r="I108" i="3" s="1"/>
  <c r="G107" i="3"/>
  <c r="BD107" i="3" s="1"/>
  <c r="BG106" i="3"/>
  <c r="BF106" i="3"/>
  <c r="BE106" i="3"/>
  <c r="BC106" i="3"/>
  <c r="K106" i="3"/>
  <c r="I106" i="3"/>
  <c r="G106" i="3"/>
  <c r="BD106" i="3" s="1"/>
  <c r="BG105" i="3"/>
  <c r="BG108" i="3" s="1"/>
  <c r="I16" i="2" s="1"/>
  <c r="BF105" i="3"/>
  <c r="BF108" i="3" s="1"/>
  <c r="H16" i="2" s="1"/>
  <c r="BE105" i="3"/>
  <c r="BE108" i="3" s="1"/>
  <c r="G16" i="2" s="1"/>
  <c r="BC105" i="3"/>
  <c r="BC108" i="3" s="1"/>
  <c r="E16" i="2" s="1"/>
  <c r="K105" i="3"/>
  <c r="I105" i="3"/>
  <c r="G105" i="3"/>
  <c r="BD105" i="3" s="1"/>
  <c r="B16" i="2"/>
  <c r="A16" i="2"/>
  <c r="C108" i="3"/>
  <c r="BG101" i="3"/>
  <c r="BF101" i="3"/>
  <c r="BE101" i="3"/>
  <c r="BC101" i="3"/>
  <c r="K101" i="3"/>
  <c r="I101" i="3"/>
  <c r="G101" i="3"/>
  <c r="BD101" i="3" s="1"/>
  <c r="BG98" i="3"/>
  <c r="BF98" i="3"/>
  <c r="BE98" i="3"/>
  <c r="BC98" i="3"/>
  <c r="K98" i="3"/>
  <c r="I98" i="3"/>
  <c r="G98" i="3"/>
  <c r="BD98" i="3" s="1"/>
  <c r="BG96" i="3"/>
  <c r="BF96" i="3"/>
  <c r="BE96" i="3"/>
  <c r="BC96" i="3"/>
  <c r="K96" i="3"/>
  <c r="I96" i="3"/>
  <c r="G96" i="3"/>
  <c r="BD96" i="3" s="1"/>
  <c r="BG95" i="3"/>
  <c r="BF95" i="3"/>
  <c r="BE95" i="3"/>
  <c r="BC95" i="3"/>
  <c r="K95" i="3"/>
  <c r="I95" i="3"/>
  <c r="G95" i="3"/>
  <c r="BD95" i="3" s="1"/>
  <c r="BG90" i="3"/>
  <c r="BF90" i="3"/>
  <c r="BE90" i="3"/>
  <c r="BC90" i="3"/>
  <c r="K90" i="3"/>
  <c r="I90" i="3"/>
  <c r="G90" i="3"/>
  <c r="BD90" i="3" s="1"/>
  <c r="BG85" i="3"/>
  <c r="BF85" i="3"/>
  <c r="BF103" i="3" s="1"/>
  <c r="H15" i="2" s="1"/>
  <c r="BE85" i="3"/>
  <c r="BE103" i="3" s="1"/>
  <c r="G15" i="2" s="1"/>
  <c r="BC85" i="3"/>
  <c r="K85" i="3"/>
  <c r="I85" i="3"/>
  <c r="G85" i="3"/>
  <c r="BD85" i="3" s="1"/>
  <c r="BG83" i="3"/>
  <c r="BF83" i="3"/>
  <c r="BE83" i="3"/>
  <c r="BC83" i="3"/>
  <c r="K83" i="3"/>
  <c r="I83" i="3"/>
  <c r="G83" i="3"/>
  <c r="BD83" i="3" s="1"/>
  <c r="BG78" i="3"/>
  <c r="BG103" i="3" s="1"/>
  <c r="I15" i="2" s="1"/>
  <c r="BF78" i="3"/>
  <c r="BE78" i="3"/>
  <c r="BC78" i="3"/>
  <c r="K78" i="3"/>
  <c r="K103" i="3" s="1"/>
  <c r="I78" i="3"/>
  <c r="I103" i="3" s="1"/>
  <c r="G78" i="3"/>
  <c r="BD78" i="3" s="1"/>
  <c r="B15" i="2"/>
  <c r="A15" i="2"/>
  <c r="BC103" i="3"/>
  <c r="E15" i="2" s="1"/>
  <c r="C103" i="3"/>
  <c r="BG74" i="3"/>
  <c r="BF74" i="3"/>
  <c r="BE74" i="3"/>
  <c r="BC74" i="3"/>
  <c r="K74" i="3"/>
  <c r="I74" i="3"/>
  <c r="G74" i="3"/>
  <c r="BD74" i="3" s="1"/>
  <c r="BG68" i="3"/>
  <c r="BG76" i="3" s="1"/>
  <c r="I14" i="2" s="1"/>
  <c r="BF68" i="3"/>
  <c r="BE68" i="3"/>
  <c r="BC68" i="3"/>
  <c r="K68" i="3"/>
  <c r="I68" i="3"/>
  <c r="G68" i="3"/>
  <c r="BD68" i="3" s="1"/>
  <c r="BG66" i="3"/>
  <c r="BF66" i="3"/>
  <c r="BE66" i="3"/>
  <c r="BC66" i="3"/>
  <c r="K66" i="3"/>
  <c r="I66" i="3"/>
  <c r="G66" i="3"/>
  <c r="BD66" i="3" s="1"/>
  <c r="BG60" i="3"/>
  <c r="BF60" i="3"/>
  <c r="BE60" i="3"/>
  <c r="BE76" i="3" s="1"/>
  <c r="G14" i="2" s="1"/>
  <c r="BC60" i="3"/>
  <c r="BC76" i="3" s="1"/>
  <c r="E14" i="2" s="1"/>
  <c r="K60" i="3"/>
  <c r="K76" i="3" s="1"/>
  <c r="I60" i="3"/>
  <c r="I76" i="3" s="1"/>
  <c r="G60" i="3"/>
  <c r="BD60" i="3" s="1"/>
  <c r="B14" i="2"/>
  <c r="A14" i="2"/>
  <c r="BF76" i="3"/>
  <c r="H14" i="2" s="1"/>
  <c r="C76" i="3"/>
  <c r="BG56" i="3"/>
  <c r="BF56" i="3"/>
  <c r="BE56" i="3"/>
  <c r="BC56" i="3"/>
  <c r="K56" i="3"/>
  <c r="I56" i="3"/>
  <c r="G56" i="3"/>
  <c r="BD56" i="3" s="1"/>
  <c r="BG54" i="3"/>
  <c r="BF54" i="3"/>
  <c r="BE54" i="3"/>
  <c r="BC54" i="3"/>
  <c r="K54" i="3"/>
  <c r="I54" i="3"/>
  <c r="G54" i="3"/>
  <c r="BD54" i="3" s="1"/>
  <c r="BG52" i="3"/>
  <c r="BF52" i="3"/>
  <c r="BE52" i="3"/>
  <c r="BE58" i="3" s="1"/>
  <c r="G13" i="2" s="1"/>
  <c r="BC52" i="3"/>
  <c r="BC58" i="3" s="1"/>
  <c r="E13" i="2" s="1"/>
  <c r="K52" i="3"/>
  <c r="I52" i="3"/>
  <c r="G52" i="3"/>
  <c r="BD52" i="3" s="1"/>
  <c r="BG49" i="3"/>
  <c r="BF49" i="3"/>
  <c r="BE49" i="3"/>
  <c r="BC49" i="3"/>
  <c r="K49" i="3"/>
  <c r="I49" i="3"/>
  <c r="G49" i="3"/>
  <c r="BD49" i="3" s="1"/>
  <c r="BG47" i="3"/>
  <c r="BG58" i="3" s="1"/>
  <c r="I13" i="2" s="1"/>
  <c r="BF47" i="3"/>
  <c r="BF58" i="3" s="1"/>
  <c r="H13" i="2" s="1"/>
  <c r="BE47" i="3"/>
  <c r="BC47" i="3"/>
  <c r="K47" i="3"/>
  <c r="I47" i="3"/>
  <c r="I58" i="3" s="1"/>
  <c r="G47" i="3"/>
  <c r="BD47" i="3" s="1"/>
  <c r="B13" i="2"/>
  <c r="A13" i="2"/>
  <c r="K58" i="3"/>
  <c r="C58" i="3"/>
  <c r="BG43" i="3"/>
  <c r="BF43" i="3"/>
  <c r="BE43" i="3"/>
  <c r="BD43" i="3"/>
  <c r="K43" i="3"/>
  <c r="I43" i="3"/>
  <c r="G43" i="3"/>
  <c r="BC43" i="3" s="1"/>
  <c r="BG42" i="3"/>
  <c r="BF42" i="3"/>
  <c r="BE42" i="3"/>
  <c r="BD42" i="3"/>
  <c r="K42" i="3"/>
  <c r="I42" i="3"/>
  <c r="G42" i="3"/>
  <c r="BC42" i="3" s="1"/>
  <c r="BG40" i="3"/>
  <c r="BF40" i="3"/>
  <c r="BE40" i="3"/>
  <c r="BD40" i="3"/>
  <c r="K40" i="3"/>
  <c r="I40" i="3"/>
  <c r="G40" i="3"/>
  <c r="BC40" i="3" s="1"/>
  <c r="BG38" i="3"/>
  <c r="BF38" i="3"/>
  <c r="BE38" i="3"/>
  <c r="BD38" i="3"/>
  <c r="K38" i="3"/>
  <c r="I38" i="3"/>
  <c r="G38" i="3"/>
  <c r="BC38" i="3" s="1"/>
  <c r="BG36" i="3"/>
  <c r="BF36" i="3"/>
  <c r="BE36" i="3"/>
  <c r="BD36" i="3"/>
  <c r="K36" i="3"/>
  <c r="I36" i="3"/>
  <c r="G36" i="3"/>
  <c r="BC36" i="3" s="1"/>
  <c r="BG34" i="3"/>
  <c r="BF34" i="3"/>
  <c r="BF45" i="3" s="1"/>
  <c r="H12" i="2" s="1"/>
  <c r="BE34" i="3"/>
  <c r="BE45" i="3" s="1"/>
  <c r="G12" i="2" s="1"/>
  <c r="BD34" i="3"/>
  <c r="BD45" i="3" s="1"/>
  <c r="F12" i="2" s="1"/>
  <c r="K34" i="3"/>
  <c r="K45" i="3" s="1"/>
  <c r="I34" i="3"/>
  <c r="I45" i="3" s="1"/>
  <c r="G34" i="3"/>
  <c r="BC34" i="3" s="1"/>
  <c r="B12" i="2"/>
  <c r="A12" i="2"/>
  <c r="BG45" i="3"/>
  <c r="I12" i="2" s="1"/>
  <c r="C45" i="3"/>
  <c r="BG30" i="3"/>
  <c r="BF30" i="3"/>
  <c r="BE30" i="3"/>
  <c r="BD30" i="3"/>
  <c r="BD32" i="3" s="1"/>
  <c r="F11" i="2" s="1"/>
  <c r="K30" i="3"/>
  <c r="K32" i="3" s="1"/>
  <c r="I30" i="3"/>
  <c r="G30" i="3"/>
  <c r="BC30" i="3" s="1"/>
  <c r="BG29" i="3"/>
  <c r="BF29" i="3"/>
  <c r="BE29" i="3"/>
  <c r="BD29" i="3"/>
  <c r="K29" i="3"/>
  <c r="I29" i="3"/>
  <c r="G29" i="3"/>
  <c r="BC29" i="3" s="1"/>
  <c r="BG27" i="3"/>
  <c r="BG32" i="3" s="1"/>
  <c r="I11" i="2" s="1"/>
  <c r="BF27" i="3"/>
  <c r="BF32" i="3" s="1"/>
  <c r="H11" i="2" s="1"/>
  <c r="BE27" i="3"/>
  <c r="BE32" i="3" s="1"/>
  <c r="G11" i="2" s="1"/>
  <c r="BD27" i="3"/>
  <c r="K27" i="3"/>
  <c r="I27" i="3"/>
  <c r="G27" i="3"/>
  <c r="BC27" i="3" s="1"/>
  <c r="B11" i="2"/>
  <c r="A11" i="2"/>
  <c r="I32" i="3"/>
  <c r="C32" i="3"/>
  <c r="BG24" i="3"/>
  <c r="BF24" i="3"/>
  <c r="BF25" i="3" s="1"/>
  <c r="H10" i="2" s="1"/>
  <c r="BE24" i="3"/>
  <c r="BE25" i="3" s="1"/>
  <c r="G10" i="2" s="1"/>
  <c r="BD24" i="3"/>
  <c r="BD25" i="3" s="1"/>
  <c r="F10" i="2" s="1"/>
  <c r="K24" i="3"/>
  <c r="K25" i="3" s="1"/>
  <c r="I24" i="3"/>
  <c r="I25" i="3" s="1"/>
  <c r="G24" i="3"/>
  <c r="BC24" i="3" s="1"/>
  <c r="BC25" i="3" s="1"/>
  <c r="E10" i="2" s="1"/>
  <c r="B10" i="2"/>
  <c r="A10" i="2"/>
  <c r="BG25" i="3"/>
  <c r="I10" i="2" s="1"/>
  <c r="C25" i="3"/>
  <c r="BG20" i="3"/>
  <c r="BG22" i="3" s="1"/>
  <c r="I9" i="2" s="1"/>
  <c r="BF20" i="3"/>
  <c r="BF22" i="3" s="1"/>
  <c r="H9" i="2" s="1"/>
  <c r="BE20" i="3"/>
  <c r="BE22" i="3" s="1"/>
  <c r="G9" i="2" s="1"/>
  <c r="BD20" i="3"/>
  <c r="BD22" i="3" s="1"/>
  <c r="F9" i="2" s="1"/>
  <c r="K20" i="3"/>
  <c r="K22" i="3" s="1"/>
  <c r="I20" i="3"/>
  <c r="G20" i="3"/>
  <c r="BC20" i="3" s="1"/>
  <c r="BC22" i="3" s="1"/>
  <c r="E9" i="2" s="1"/>
  <c r="B9" i="2"/>
  <c r="A9" i="2"/>
  <c r="I22" i="3"/>
  <c r="G22" i="3"/>
  <c r="C22" i="3"/>
  <c r="BG16" i="3"/>
  <c r="BF16" i="3"/>
  <c r="BE16" i="3"/>
  <c r="BD16" i="3"/>
  <c r="K16" i="3"/>
  <c r="I16" i="3"/>
  <c r="G16" i="3"/>
  <c r="BC16" i="3" s="1"/>
  <c r="BG15" i="3"/>
  <c r="BG18" i="3" s="1"/>
  <c r="I8" i="2" s="1"/>
  <c r="BF15" i="3"/>
  <c r="BF18" i="3" s="1"/>
  <c r="H8" i="2" s="1"/>
  <c r="BE15" i="3"/>
  <c r="BE18" i="3" s="1"/>
  <c r="G8" i="2" s="1"/>
  <c r="BD15" i="3"/>
  <c r="BD18" i="3" s="1"/>
  <c r="F8" i="2" s="1"/>
  <c r="K15" i="3"/>
  <c r="K18" i="3" s="1"/>
  <c r="I15" i="3"/>
  <c r="G15" i="3"/>
  <c r="BC15" i="3" s="1"/>
  <c r="B8" i="2"/>
  <c r="A8" i="2"/>
  <c r="I18" i="3"/>
  <c r="G18" i="3"/>
  <c r="C18" i="3"/>
  <c r="BG10" i="3"/>
  <c r="BF10" i="3"/>
  <c r="BE10" i="3"/>
  <c r="BD10" i="3"/>
  <c r="K10" i="3"/>
  <c r="I10" i="3"/>
  <c r="G10" i="3"/>
  <c r="BC10" i="3" s="1"/>
  <c r="BG8" i="3"/>
  <c r="BG13" i="3" s="1"/>
  <c r="I7" i="2" s="1"/>
  <c r="BF8" i="3"/>
  <c r="BF13" i="3" s="1"/>
  <c r="H7" i="2" s="1"/>
  <c r="BE8" i="3"/>
  <c r="BE13" i="3" s="1"/>
  <c r="G7" i="2" s="1"/>
  <c r="BD8" i="3"/>
  <c r="BD13" i="3" s="1"/>
  <c r="F7" i="2" s="1"/>
  <c r="K8" i="3"/>
  <c r="K13" i="3" s="1"/>
  <c r="I8" i="3"/>
  <c r="G8" i="3"/>
  <c r="BC8" i="3" s="1"/>
  <c r="B7" i="2"/>
  <c r="A7" i="2"/>
  <c r="I13" i="3"/>
  <c r="G13" i="3"/>
  <c r="C13" i="3"/>
  <c r="C4" i="3"/>
  <c r="H3" i="3"/>
  <c r="C3" i="3"/>
  <c r="C2" i="2"/>
  <c r="C1" i="2"/>
  <c r="F33" i="1"/>
  <c r="F31" i="1"/>
  <c r="F34" i="1" s="1"/>
  <c r="G8" i="1"/>
  <c r="BF153" i="3" l="1"/>
  <c r="G153" i="3"/>
  <c r="BD153" i="3"/>
  <c r="F22" i="2" s="1"/>
  <c r="BE153" i="3"/>
  <c r="G22" i="2" s="1"/>
  <c r="G23" i="2" s="1"/>
  <c r="C14" i="1" s="1"/>
  <c r="BG153" i="3"/>
  <c r="I22" i="2" s="1"/>
  <c r="G76" i="3"/>
  <c r="BC45" i="3"/>
  <c r="E12" i="2" s="1"/>
  <c r="BG141" i="3"/>
  <c r="I20" i="2" s="1"/>
  <c r="I23" i="2" s="1"/>
  <c r="C20" i="1" s="1"/>
  <c r="G103" i="3"/>
  <c r="BD108" i="3"/>
  <c r="F16" i="2" s="1"/>
  <c r="BD133" i="3"/>
  <c r="F19" i="2" s="1"/>
  <c r="BC141" i="3"/>
  <c r="E20" i="2" s="1"/>
  <c r="G25" i="3"/>
  <c r="G45" i="3"/>
  <c r="BF122" i="3"/>
  <c r="H17" i="2" s="1"/>
  <c r="BC32" i="3"/>
  <c r="E11" i="2" s="1"/>
  <c r="BC13" i="3"/>
  <c r="E7" i="2" s="1"/>
  <c r="E23" i="2" s="1"/>
  <c r="C16" i="1" s="1"/>
  <c r="BC18" i="3"/>
  <c r="E8" i="2" s="1"/>
  <c r="G58" i="3"/>
  <c r="K122" i="3"/>
  <c r="BD76" i="3"/>
  <c r="F14" i="2" s="1"/>
  <c r="BD103" i="3"/>
  <c r="F15" i="2" s="1"/>
  <c r="G32" i="3"/>
  <c r="K108" i="3"/>
  <c r="K133" i="3"/>
  <c r="BD141" i="3"/>
  <c r="F20" i="2" s="1"/>
  <c r="BF133" i="3"/>
  <c r="H19" i="2" s="1"/>
  <c r="BF141" i="3"/>
  <c r="H20" i="2" s="1"/>
  <c r="BD58" i="3"/>
  <c r="F13" i="2" s="1"/>
  <c r="G108" i="3"/>
  <c r="G122" i="3"/>
  <c r="G125" i="3"/>
  <c r="G133" i="3"/>
  <c r="G141" i="3"/>
  <c r="G144" i="3"/>
  <c r="F23" i="2" l="1"/>
  <c r="C17" i="1" s="1"/>
  <c r="G28" i="2" l="1"/>
  <c r="I28" i="2" s="1"/>
  <c r="G14" i="1" s="1"/>
  <c r="H22" i="2"/>
  <c r="H23" i="2"/>
  <c r="C15" i="1" s="1"/>
  <c r="C18" i="1" s="1"/>
  <c r="C21" i="1" s="1"/>
  <c r="H29" i="2" l="1"/>
  <c r="G22" i="1" s="1"/>
  <c r="G21" i="1" s="1"/>
  <c r="C22" i="1" l="1"/>
</calcChain>
</file>

<file path=xl/sharedStrings.xml><?xml version="1.0" encoding="utf-8"?>
<sst xmlns="http://schemas.openxmlformats.org/spreadsheetml/2006/main" count="443" uniqueCount="269">
  <si>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</si>
  <si>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</si>
  <si>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</si>
  <si>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</si>
  <si>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</si>
  <si>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</si>
  <si>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</si>
  <si>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</si>
  <si>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</si>
  <si>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</si>
  <si>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</si>
  <si>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</si>
  <si>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</si>
  <si>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</si>
  <si>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</si>
  <si>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</si>
  <si>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</si>
  <si>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</si>
  <si>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</si>
  <si>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</si>
  <si>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</si>
  <si>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</si>
  <si>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</si>
  <si>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</si>
  <si>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</si>
  <si>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</si>
  <si>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</si>
  <si>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</si>
  <si>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</si>
  <si>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</si>
  <si>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</si>
  <si>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</si>
  <si>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</si>
  <si>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</si>
  <si>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</si>
  <si>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</si>
  <si>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</si>
  <si>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</si>
  <si>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</si>
  <si>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</si>
  <si>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</si>
  <si>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</si>
  <si>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</si>
  <si>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</si>
  <si>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</si>
  <si>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</si>
  <si>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</si>
  <si>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</si>
  <si>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</si>
  <si>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</si>
  <si>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</si>
  <si>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</si>
  <si>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</si>
  <si>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</si>
  <si>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</si>
  <si>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</si>
  <si>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</si>
  <si>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</si>
  <si>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</si>
  <si>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</si>
  <si>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</si>
  <si>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</si>
  <si>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</si>
  <si>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</si>
  <si>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</si>
  <si>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</si>
  <si>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</si>
  <si>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</si>
  <si>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</si>
  <si>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</si>
  <si>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ks</t>
  </si>
  <si>
    <t>Celkem za</t>
  </si>
  <si>
    <t>Oprava střešní krytiny obchodní akademie</t>
  </si>
  <si>
    <t>Střecha III.</t>
  </si>
  <si>
    <t>3</t>
  </si>
  <si>
    <t>Svislé a kompletní konstrukce</t>
  </si>
  <si>
    <t>311 27-1184.R00</t>
  </si>
  <si>
    <t>Zdivo z tvárnic Ytong Lambda+ PD tl. 450 mm</t>
  </si>
  <si>
    <t>m2</t>
  </si>
  <si>
    <t>1*0,25</t>
  </si>
  <si>
    <t>311 27-1176.R00</t>
  </si>
  <si>
    <t>Zdivo z tvárnic Ytong hladkých tl. 25 cm</t>
  </si>
  <si>
    <t xml:space="preserve"> m2</t>
  </si>
  <si>
    <t>;SCHODY</t>
  </si>
  <si>
    <t>0,25*1+0,5*1</t>
  </si>
  <si>
    <t>61</t>
  </si>
  <si>
    <t>Upravy povrchů vnitřní</t>
  </si>
  <si>
    <t>611 42-1133.R00</t>
  </si>
  <si>
    <t>Omítka vnitřní stropů rovných, MVC, štuková</t>
  </si>
  <si>
    <t>612 42-1637.R00</t>
  </si>
  <si>
    <t>Omítka vnitřní zdiva, MVC, štuková</t>
  </si>
  <si>
    <t>1,5*2</t>
  </si>
  <si>
    <t>63</t>
  </si>
  <si>
    <t>Podlahy a podlahové konstrukce</t>
  </si>
  <si>
    <t>631 31-2611.R00</t>
  </si>
  <si>
    <t>Mazanina betonová tl. 5 - 8 cm C 16/20</t>
  </si>
  <si>
    <t>m3</t>
  </si>
  <si>
    <t>1*0,75*0,05</t>
  </si>
  <si>
    <t>95</t>
  </si>
  <si>
    <t>Dokončovací kce na pozem.stav.</t>
  </si>
  <si>
    <t>953 76-116x13</t>
  </si>
  <si>
    <t>Odvětrávací komínek z PVC, Js 100 mm difuzní, s napojením na těsnění</t>
  </si>
  <si>
    <t>96</t>
  </si>
  <si>
    <t>Bourání konstrukcí</t>
  </si>
  <si>
    <t>965 04-2121.RT2</t>
  </si>
  <si>
    <t>Bourání mazanin betonových tl. 10 cm, pl. 1 m2 ručně tl. mazaniny 8 - 10 cm</t>
  </si>
  <si>
    <t>0,2*0,2*0,07</t>
  </si>
  <si>
    <t>968 06-1125.R00</t>
  </si>
  <si>
    <t>Vyvěšení dřevěných dveřních křídel pl. do 2 m2</t>
  </si>
  <si>
    <t>kus</t>
  </si>
  <si>
    <t>968 06-2455.R00</t>
  </si>
  <si>
    <t>Vybourání dřevěných dveřních zárubní pl. do 2 m2</t>
  </si>
  <si>
    <t>2*1*2,05</t>
  </si>
  <si>
    <t>97</t>
  </si>
  <si>
    <t>Prorážení otvorů</t>
  </si>
  <si>
    <t>979 99-0103.R00</t>
  </si>
  <si>
    <t>Poplatek za skládku suti - beton</t>
  </si>
  <si>
    <t>t</t>
  </si>
  <si>
    <t>0,36696</t>
  </si>
  <si>
    <t>979 99-0121.R00</t>
  </si>
  <si>
    <t>Poplatek za skládku suti - asfaltové pásy</t>
  </si>
  <si>
    <t>11,62460+0,01705</t>
  </si>
  <si>
    <t>979 01-1111.R00</t>
  </si>
  <si>
    <t>Svislá doprava suti a vybour. hmot za 2.NP a 1.PP</t>
  </si>
  <si>
    <t>0,36696+11,62460+0,01705+0,01784</t>
  </si>
  <si>
    <t>979 01-1219.R00</t>
  </si>
  <si>
    <t>Přípl.k svislé dopr.suti za každé další NP nošením</t>
  </si>
  <si>
    <t>2*12,0264</t>
  </si>
  <si>
    <t>979 08-1111.R00</t>
  </si>
  <si>
    <t>Odvoz suti a vybour. hmot na skládku do 1 km</t>
  </si>
  <si>
    <t>979 08-1121.R00</t>
  </si>
  <si>
    <t>Příplatek k odvozu za každý další 1 km</t>
  </si>
  <si>
    <t>12,0264*13</t>
  </si>
  <si>
    <t>711</t>
  </si>
  <si>
    <t>Izolace proti vodě</t>
  </si>
  <si>
    <t>711 21-2111.R00</t>
  </si>
  <si>
    <t>Penetrace podkladu nátěrem</t>
  </si>
  <si>
    <t>199,87+48,5</t>
  </si>
  <si>
    <t>711 44-1559.R00</t>
  </si>
  <si>
    <t>Izolace, tlak. voda, vodor. pásy NAIP přitavením</t>
  </si>
  <si>
    <t>19,4*9,7-1,6*0,8-2,2*0,8</t>
  </si>
  <si>
    <t>0,3*(19,7*2+9,7)</t>
  </si>
  <si>
    <t>711 44-2559.R00</t>
  </si>
  <si>
    <t>Izolace, tlak. voda, svislá pásy NAIP přitavením</t>
  </si>
  <si>
    <t>0,7*2*(19,4+9,7+2,2+1,6+0,8+0,8)-0,8+1</t>
  </si>
  <si>
    <t>628-522x3</t>
  </si>
  <si>
    <t>Pás modifikovaný asfalt s hliníkovou vložkou faktor difuzního odporu &gt;360000</t>
  </si>
  <si>
    <t>1,15*(199,87+48,5)</t>
  </si>
  <si>
    <t>998 71-1103.R00</t>
  </si>
  <si>
    <t>Přesun hmot pro izolace proti vodě, výšky do 60 m</t>
  </si>
  <si>
    <t>1,25258+2,23021</t>
  </si>
  <si>
    <t>712</t>
  </si>
  <si>
    <t>Živičné krytiny</t>
  </si>
  <si>
    <t>712 33-1101.RT1</t>
  </si>
  <si>
    <t>Povlaková krytina střech do 10°, AIP na sucho 1 vrstva - asfaltový pás ve specifikaci</t>
  </si>
  <si>
    <t>;vodorovná</t>
  </si>
  <si>
    <t>19,16*9,46</t>
  </si>
  <si>
    <t>0,3*(19,7*2+9,46)</t>
  </si>
  <si>
    <t>;svislá</t>
  </si>
  <si>
    <t>0,5*(19,16+9,46+2,2+1,6+0,86+0,86)*2-0,5*0,6+1</t>
  </si>
  <si>
    <t>628-5226x6</t>
  </si>
  <si>
    <t>Pás modifikovaný asfalt samolep</t>
  </si>
  <si>
    <t>230,7516*1,15</t>
  </si>
  <si>
    <t>712 34-1559.RT1</t>
  </si>
  <si>
    <t>Povlaková krytina střech do 10°, NAIP přitavením 1 vrstva - materiál ve specifikaci</t>
  </si>
  <si>
    <t>628-522x7</t>
  </si>
  <si>
    <t>Pás modifikovaný asfalt s břidl. posypem a retardéry hoření</t>
  </si>
  <si>
    <t>713</t>
  </si>
  <si>
    <t>Izolace tepelné</t>
  </si>
  <si>
    <t>713 30-0861.x1</t>
  </si>
  <si>
    <t>Odstranění izolace z pěnové výplně včetně úpravy stříkaná PUR pěna</t>
  </si>
  <si>
    <t>;vodorovně</t>
  </si>
  <si>
    <t>;svisle</t>
  </si>
  <si>
    <t>0,65*2*(19,4+9,7+2,2+1,6+0,8+0,8)-0,8+1</t>
  </si>
  <si>
    <t>713 14-131x5</t>
  </si>
  <si>
    <t>Izolace tepelná střech, EPS dvouvrstvá, na kotvy</t>
  </si>
  <si>
    <t>283-75705</t>
  </si>
  <si>
    <t>Deska izolační stabilizov. EPS 150S  1000 x 500 mm</t>
  </si>
  <si>
    <t>;střecha</t>
  </si>
  <si>
    <t>185,14*0,22*1,1</t>
  </si>
  <si>
    <t>;atika a stěny</t>
  </si>
  <si>
    <t>28,8*0,12*1,1</t>
  </si>
  <si>
    <t>713 14-1311.R00</t>
  </si>
  <si>
    <t>Izolace tepelná střech, EPS, jednovrstvá, na kotvy</t>
  </si>
  <si>
    <t>;spádové klíny</t>
  </si>
  <si>
    <t>;hranový klín</t>
  </si>
  <si>
    <t>68,3*0,15</t>
  </si>
  <si>
    <t>713 19-1321.R00</t>
  </si>
  <si>
    <t>Izolace tepelná střech osazení odvětr.komínků</t>
  </si>
  <si>
    <t>283-75972</t>
  </si>
  <si>
    <t>Deska - klín spádový EPS 150 S Stabil</t>
  </si>
  <si>
    <t>185,14*0,07</t>
  </si>
  <si>
    <t>713 13-1172.R00</t>
  </si>
  <si>
    <t>Montáž izolace na tmel a hmožd.10 ks/m2, cihla pln</t>
  </si>
  <si>
    <t>;zateplení atiky a stěny</t>
  </si>
  <si>
    <t>0,5*2*(19,4+9,7)-0,5*0,6</t>
  </si>
  <si>
    <t>283-75984x</t>
  </si>
  <si>
    <t>Klín pro hrany EPS 150 x 150 x 1000 mm</t>
  </si>
  <si>
    <t>m</t>
  </si>
  <si>
    <t>2*19,16+2*9,46+4*0,86+2*1,61+2*2,2</t>
  </si>
  <si>
    <t>721</t>
  </si>
  <si>
    <t>Vnitřní kanalizace</t>
  </si>
  <si>
    <t>721 23-410x12</t>
  </si>
  <si>
    <t>Vtok střešní HL64H, ploché střechy svislý. odtok dvojitá manžeta, košík</t>
  </si>
  <si>
    <t>721 21-0822.R00</t>
  </si>
  <si>
    <t>Demontáž střešní vpusti DN 100</t>
  </si>
  <si>
    <t>721 15-1208.R00</t>
  </si>
  <si>
    <t>Potrubí Geberit PE, dešťové, D 110 x 4,3 mm</t>
  </si>
  <si>
    <t>764</t>
  </si>
  <si>
    <t>Konstrukce klempířské</t>
  </si>
  <si>
    <t>764 32-19x3</t>
  </si>
  <si>
    <t>Úprava oplechování atik Pz, rš 500 mm, do 30° sklepnutí falcu, odříznutí vnitřní části</t>
  </si>
  <si>
    <t>19,7*2+10,3</t>
  </si>
  <si>
    <t>764 33-1830.R00</t>
  </si>
  <si>
    <t>Demontáž lemování zdí, rš 250 a 330 mm, do 30°</t>
  </si>
  <si>
    <t>9,7-1</t>
  </si>
  <si>
    <t>764 91-83x9</t>
  </si>
  <si>
    <t>Z+M.lemov.z lakov.plech.na plochých střech. rš 750 bez zednických výpomocí</t>
  </si>
  <si>
    <t>;oplechování atiky</t>
  </si>
  <si>
    <t>764 91-83x10</t>
  </si>
  <si>
    <t>Z+M.lemov.z lakov.plech.na plochých střech. rš 250 bez zednických výpomocí</t>
  </si>
  <si>
    <t>;oplechování stěn</t>
  </si>
  <si>
    <t>9,46</t>
  </si>
  <si>
    <t>138-510x11</t>
  </si>
  <si>
    <t>Plech lakov. svitkový, tl. 0,5 mm</t>
  </si>
  <si>
    <t>1,05*(0,75*49,7+0,25*9,46)</t>
  </si>
  <si>
    <t>766</t>
  </si>
  <si>
    <t>Konstrukce truhlářské</t>
  </si>
  <si>
    <t>766 67-0032x15</t>
  </si>
  <si>
    <t>Dveře balkónové plastové atypické bílé x kůra, 80 x 160 cm</t>
  </si>
  <si>
    <t>771</t>
  </si>
  <si>
    <t>Podlahy z dlaždic a obklady</t>
  </si>
  <si>
    <t>771 10-1210.R00</t>
  </si>
  <si>
    <t>Penetrace podkladu pod dlažby</t>
  </si>
  <si>
    <t>1*0,25*3+1*0,25*3</t>
  </si>
  <si>
    <t>771 27-5207x</t>
  </si>
  <si>
    <t>Obklad keram.schod.stupňů relief.do tmele 20x20</t>
  </si>
  <si>
    <t>597-64202.1</t>
  </si>
  <si>
    <t>Dlažba Taurus Granit reliéfní 200x200x9 mm</t>
  </si>
  <si>
    <t>(1*0,25*3+1*0,25*3)*1,1</t>
  </si>
  <si>
    <t>783</t>
  </si>
  <si>
    <t>Nátěry</t>
  </si>
  <si>
    <t>783 10-1821.R00</t>
  </si>
  <si>
    <t>Odstranění nátěrů z ocel. konstrukcí ''A'' opálení</t>
  </si>
  <si>
    <t>;žebřík</t>
  </si>
  <si>
    <t>0,6*4</t>
  </si>
  <si>
    <t>783 12-2110.R00</t>
  </si>
  <si>
    <t>Nátěr syntetický OK ''A'' dvojnásobný</t>
  </si>
  <si>
    <t>784</t>
  </si>
  <si>
    <t>Malby</t>
  </si>
  <si>
    <t>784 19-5112.R00</t>
  </si>
  <si>
    <t>Malba tekutá Primalex Standard, bílá, 2 x</t>
  </si>
  <si>
    <t>M21</t>
  </si>
  <si>
    <t>Elektromontáže</t>
  </si>
  <si>
    <t>210 22-0x14</t>
  </si>
  <si>
    <t>Demontáž vedení uzemňovací na povrchu FeZn D 10 mm</t>
  </si>
  <si>
    <t>kpl</t>
  </si>
  <si>
    <t>210 29-3001.R00</t>
  </si>
  <si>
    <t>Vyrovnání stávajících svodových vodičů hromosvodů</t>
  </si>
  <si>
    <t>210 29-3002.R00</t>
  </si>
  <si>
    <t>Výměna šroubů u podpěr,držáků nebo svorek</t>
  </si>
  <si>
    <t>210 29-3011.R00</t>
  </si>
  <si>
    <t>Nátěr svodového vodiče včetně podpěr a svorek</t>
  </si>
  <si>
    <t>210 22-0002.R00</t>
  </si>
  <si>
    <t>Vedení uzemňovací na povrchu FeZn D 10 mm</t>
  </si>
  <si>
    <t>2*19,7+10,3*3+4</t>
  </si>
  <si>
    <t>Zařízení staveniště</t>
  </si>
  <si>
    <t>Revize hromosvodu včetně napsání zprávy</t>
  </si>
  <si>
    <t>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</si>
</sst>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"/>
    <numFmt numFmtId="165" formatCode="#,##0.00\ &quot;Kč&quot;"/>
    <numFmt numFmtId="166" formatCode="0.0"/>
    <numFmt numFmtId="167" formatCode="#,##0.0000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3" borderId="53" xfId="1" applyFont="1" applyFill="1" applyBorder="1" applyAlignment="1">
      <alignment horizontal="center"/>
    </xf>
    <xf numFmtId="49" fontId="10" fillId="3" borderId="53" xfId="1" applyNumberFormat="1" applyFont="1" applyFill="1" applyBorder="1" applyAlignment="1">
      <alignment horizontal="left"/>
    </xf>
    <xf numFmtId="0" fontId="7" fillId="3" borderId="53" xfId="1" applyFont="1" applyFill="1" applyBorder="1" applyAlignment="1">
      <alignment wrapText="1"/>
    </xf>
    <xf numFmtId="49" fontId="7" fillId="3" borderId="53" xfId="1" applyNumberFormat="1" applyFont="1" applyFill="1" applyBorder="1" applyAlignment="1">
      <alignment horizontal="center" shrinkToFit="1"/>
    </xf>
    <xf numFmtId="4" fontId="7" fillId="3" borderId="53" xfId="1" applyNumberFormat="1" applyFont="1" applyFill="1" applyBorder="1" applyAlignment="1">
      <alignment horizontal="right"/>
    </xf>
    <xf numFmtId="4" fontId="7" fillId="3" borderId="53" xfId="1" applyNumberFormat="1" applyFont="1" applyFill="1" applyBorder="1"/>
    <xf numFmtId="0" fontId="9" fillId="3" borderId="53" xfId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view="pageLayout" zoomScaleNormal="10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 x14ac:dyDescent="0.2">
      <c r="A4" s="8"/>
      <c r="B4" s="9"/>
      <c r="C4" s="10" t="s">
        <v>73</v>
      </c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 x14ac:dyDescent="0.2">
      <c r="A6" s="8"/>
      <c r="B6" s="9"/>
      <c r="C6" s="10" t="s">
        <v>72</v>
      </c>
      <c r="D6" s="11"/>
      <c r="E6" s="11"/>
      <c r="F6" s="19"/>
      <c r="G6" s="13"/>
    </row>
    <row r="7" spans="1:57" x14ac:dyDescent="0.2">
      <c r="A7" s="14" t="s">
        <v>8</v>
      </c>
      <c r="B7" s="16"/>
      <c r="C7" s="182"/>
      <c r="D7" s="183"/>
      <c r="E7" s="20" t="s">
        <v>9</v>
      </c>
      <c r="F7" s="21"/>
      <c r="G7" s="22">
        <v>0</v>
      </c>
      <c r="H7" s="23"/>
      <c r="I7" s="23"/>
    </row>
    <row r="8" spans="1:57" x14ac:dyDescent="0.2">
      <c r="A8" s="14" t="s">
        <v>10</v>
      </c>
      <c r="B8" s="16"/>
      <c r="C8" s="182"/>
      <c r="D8" s="183"/>
      <c r="E8" s="17" t="s">
        <v>11</v>
      </c>
      <c r="F8" s="16"/>
      <c r="G8" s="24">
        <f>IF(PocetMJ=0,,ROUND((F30+F32)/PocetMJ,1))</f>
        <v>0</v>
      </c>
    </row>
    <row r="9" spans="1:57" x14ac:dyDescent="0.2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">
      <c r="A11" s="29"/>
      <c r="B11" s="30"/>
      <c r="C11" s="30"/>
      <c r="D11" s="30"/>
      <c r="E11" s="184"/>
      <c r="F11" s="185"/>
      <c r="G11" s="186"/>
    </row>
    <row r="12" spans="1:57" ht="28.5" customHeight="1" thickBot="1" x14ac:dyDescent="0.25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25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 x14ac:dyDescent="0.2">
      <c r="A14" s="41"/>
      <c r="B14" s="42" t="s">
        <v>19</v>
      </c>
      <c r="C14" s="43">
        <f>Dodavka</f>
        <v>0</v>
      </c>
      <c r="D14" s="44" t="str">
        <f>Rekapitulace!A28</f>
        <v>Zařízení staveniště</v>
      </c>
      <c r="E14" s="45"/>
      <c r="F14" s="46"/>
      <c r="G14" s="43">
        <f>Rekapitulace!I28</f>
        <v>0</v>
      </c>
    </row>
    <row r="15" spans="1:57" ht="15.95" customHeight="1" x14ac:dyDescent="0.2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 x14ac:dyDescent="0.2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 x14ac:dyDescent="0.2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 x14ac:dyDescent="0.2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 x14ac:dyDescent="0.2">
      <c r="A19" s="50"/>
      <c r="B19" s="42"/>
      <c r="C19" s="43"/>
      <c r="D19" s="25"/>
      <c r="E19" s="47"/>
      <c r="F19" s="48"/>
      <c r="G19" s="43"/>
    </row>
    <row r="20" spans="1:7" ht="15.95" customHeight="1" x14ac:dyDescent="0.2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 x14ac:dyDescent="0.2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 x14ac:dyDescent="0.25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 x14ac:dyDescent="0.2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 x14ac:dyDescent="0.2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">
      <c r="A27" s="29"/>
      <c r="B27" s="30"/>
      <c r="C27" s="12"/>
      <c r="D27" s="30"/>
      <c r="E27" s="12"/>
      <c r="F27" s="30"/>
      <c r="G27" s="13"/>
    </row>
    <row r="28" spans="1:7" ht="97.5" customHeight="1" x14ac:dyDescent="0.2">
      <c r="A28" s="29"/>
      <c r="B28" s="30"/>
      <c r="C28" s="12"/>
      <c r="D28" s="30"/>
      <c r="E28" s="12"/>
      <c r="F28" s="30"/>
      <c r="G28" s="13"/>
    </row>
    <row r="29" spans="1:7" x14ac:dyDescent="0.2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 x14ac:dyDescent="0.2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 x14ac:dyDescent="0.2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 x14ac:dyDescent="0.2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scale="98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0"/>
  <sheetViews>
    <sheetView topLeftCell="A2" workbookViewId="0">
      <selection activeCell="I22" sqref="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8" t="s">
        <v>5</v>
      </c>
      <c r="B1" s="189"/>
      <c r="C1" s="69" t="str">
        <f>CONCATENATE(cislostavby," ",nazevstavby)</f>
        <v xml:space="preserve"> Oprava střešní krytiny obchodní akademie</v>
      </c>
      <c r="D1" s="70"/>
      <c r="E1" s="71"/>
      <c r="F1" s="70"/>
      <c r="G1" s="72"/>
      <c r="H1" s="73"/>
      <c r="I1" s="74"/>
    </row>
    <row r="2" spans="1:9" ht="13.5" thickBot="1" x14ac:dyDescent="0.25">
      <c r="A2" s="190" t="s">
        <v>1</v>
      </c>
      <c r="B2" s="191"/>
      <c r="C2" s="75" t="str">
        <f>CONCATENATE(cisloobjektu," ",nazevobjektu)</f>
        <v xml:space="preserve"> Střecha III.</v>
      </c>
      <c r="D2" s="76"/>
      <c r="E2" s="77"/>
      <c r="F2" s="76"/>
      <c r="G2" s="192"/>
      <c r="H2" s="192"/>
      <c r="I2" s="193"/>
    </row>
    <row r="3" spans="1:9" ht="13.5" thickTop="1" x14ac:dyDescent="0.2"/>
    <row r="4" spans="1:9" ht="19.5" customHeight="1" x14ac:dyDescent="0.25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30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 x14ac:dyDescent="0.2">
      <c r="A7" s="177" t="str">
        <f>Položky!B7</f>
        <v>3</v>
      </c>
      <c r="B7" s="85" t="str">
        <f>Položky!C7</f>
        <v>Svislé a kompletní konstrukce</v>
      </c>
      <c r="C7" s="86"/>
      <c r="D7" s="87"/>
      <c r="E7" s="178">
        <f>Položky!BC13</f>
        <v>0</v>
      </c>
      <c r="F7" s="179">
        <f>Položky!BD13</f>
        <v>0</v>
      </c>
      <c r="G7" s="179">
        <f>Položky!BE13</f>
        <v>0</v>
      </c>
      <c r="H7" s="179">
        <f>Položky!BF13</f>
        <v>0</v>
      </c>
      <c r="I7" s="180">
        <f>Položky!BG13</f>
        <v>0</v>
      </c>
    </row>
    <row r="8" spans="1:9" s="30" customFormat="1" x14ac:dyDescent="0.2">
      <c r="A8" s="177" t="str">
        <f>Položky!B14</f>
        <v>61</v>
      </c>
      <c r="B8" s="85" t="str">
        <f>Položky!C14</f>
        <v>Upravy povrchů vnitřní</v>
      </c>
      <c r="C8" s="86"/>
      <c r="D8" s="87"/>
      <c r="E8" s="178">
        <f>Položky!BC18</f>
        <v>0</v>
      </c>
      <c r="F8" s="179">
        <f>Položky!BD18</f>
        <v>0</v>
      </c>
      <c r="G8" s="179">
        <f>Položky!BE18</f>
        <v>0</v>
      </c>
      <c r="H8" s="179">
        <f>Položky!BF18</f>
        <v>0</v>
      </c>
      <c r="I8" s="180">
        <f>Položky!BG18</f>
        <v>0</v>
      </c>
    </row>
    <row r="9" spans="1:9" s="30" customFormat="1" x14ac:dyDescent="0.2">
      <c r="A9" s="177" t="str">
        <f>Položky!B19</f>
        <v>63</v>
      </c>
      <c r="B9" s="85" t="str">
        <f>Položky!C19</f>
        <v>Podlahy a podlahové konstrukce</v>
      </c>
      <c r="C9" s="86"/>
      <c r="D9" s="87"/>
      <c r="E9" s="178">
        <f>Položky!BC22</f>
        <v>0</v>
      </c>
      <c r="F9" s="179">
        <f>Položky!BD22</f>
        <v>0</v>
      </c>
      <c r="G9" s="179">
        <f>Položky!BE22</f>
        <v>0</v>
      </c>
      <c r="H9" s="179">
        <f>Položky!BF22</f>
        <v>0</v>
      </c>
      <c r="I9" s="180">
        <f>Položky!BG22</f>
        <v>0</v>
      </c>
    </row>
    <row r="10" spans="1:9" s="30" customFormat="1" x14ac:dyDescent="0.2">
      <c r="A10" s="177" t="str">
        <f>Položky!B23</f>
        <v>95</v>
      </c>
      <c r="B10" s="85" t="str">
        <f>Položky!C23</f>
        <v>Dokončovací kce na pozem.stav.</v>
      </c>
      <c r="C10" s="86"/>
      <c r="D10" s="87"/>
      <c r="E10" s="178">
        <f>Položky!BC25</f>
        <v>0</v>
      </c>
      <c r="F10" s="179">
        <f>Položky!BD25</f>
        <v>0</v>
      </c>
      <c r="G10" s="179">
        <f>Položky!BE25</f>
        <v>0</v>
      </c>
      <c r="H10" s="179">
        <f>Položky!BF25</f>
        <v>0</v>
      </c>
      <c r="I10" s="180">
        <f>Položky!BG25</f>
        <v>0</v>
      </c>
    </row>
    <row r="11" spans="1:9" s="30" customFormat="1" x14ac:dyDescent="0.2">
      <c r="A11" s="177" t="str">
        <f>Položky!B26</f>
        <v>96</v>
      </c>
      <c r="B11" s="85" t="str">
        <f>Položky!C26</f>
        <v>Bourání konstrukcí</v>
      </c>
      <c r="C11" s="86"/>
      <c r="D11" s="87"/>
      <c r="E11" s="178">
        <f>Položky!BC32</f>
        <v>0</v>
      </c>
      <c r="F11" s="179">
        <f>Položky!BD32</f>
        <v>0</v>
      </c>
      <c r="G11" s="179">
        <f>Položky!BE32</f>
        <v>0</v>
      </c>
      <c r="H11" s="179">
        <f>Položky!BF32</f>
        <v>0</v>
      </c>
      <c r="I11" s="180">
        <f>Položky!BG32</f>
        <v>0</v>
      </c>
    </row>
    <row r="12" spans="1:9" s="30" customFormat="1" x14ac:dyDescent="0.2">
      <c r="A12" s="177" t="str">
        <f>Položky!B33</f>
        <v>97</v>
      </c>
      <c r="B12" s="85" t="str">
        <f>Položky!C33</f>
        <v>Prorážení otvorů</v>
      </c>
      <c r="C12" s="86"/>
      <c r="D12" s="87"/>
      <c r="E12" s="178">
        <f>Položky!BC45</f>
        <v>0</v>
      </c>
      <c r="F12" s="179">
        <f>Položky!BD45</f>
        <v>0</v>
      </c>
      <c r="G12" s="179">
        <f>Položky!BE45</f>
        <v>0</v>
      </c>
      <c r="H12" s="179">
        <f>Položky!BF45</f>
        <v>0</v>
      </c>
      <c r="I12" s="180">
        <f>Položky!BG45</f>
        <v>0</v>
      </c>
    </row>
    <row r="13" spans="1:9" s="30" customFormat="1" x14ac:dyDescent="0.2">
      <c r="A13" s="177" t="str">
        <f>Položky!B46</f>
        <v>711</v>
      </c>
      <c r="B13" s="85" t="str">
        <f>Položky!C46</f>
        <v>Izolace proti vodě</v>
      </c>
      <c r="C13" s="86"/>
      <c r="D13" s="87"/>
      <c r="E13" s="178">
        <f>Položky!BC58</f>
        <v>0</v>
      </c>
      <c r="F13" s="179">
        <f>Položky!BD58</f>
        <v>0</v>
      </c>
      <c r="G13" s="179">
        <f>Položky!BE58</f>
        <v>0</v>
      </c>
      <c r="H13" s="179">
        <f>Položky!BF58</f>
        <v>0</v>
      </c>
      <c r="I13" s="180">
        <f>Položky!BG58</f>
        <v>0</v>
      </c>
    </row>
    <row r="14" spans="1:9" s="30" customFormat="1" x14ac:dyDescent="0.2">
      <c r="A14" s="177" t="str">
        <f>Položky!B59</f>
        <v>712</v>
      </c>
      <c r="B14" s="85" t="str">
        <f>Položky!C59</f>
        <v>Živičné krytiny</v>
      </c>
      <c r="C14" s="86"/>
      <c r="D14" s="87"/>
      <c r="E14" s="178">
        <f>Položky!BC76</f>
        <v>0</v>
      </c>
      <c r="F14" s="179">
        <f>Položky!BD76</f>
        <v>0</v>
      </c>
      <c r="G14" s="179">
        <f>Položky!BE76</f>
        <v>0</v>
      </c>
      <c r="H14" s="179">
        <f>Položky!BF76</f>
        <v>0</v>
      </c>
      <c r="I14" s="180">
        <f>Položky!BG76</f>
        <v>0</v>
      </c>
    </row>
    <row r="15" spans="1:9" s="30" customFormat="1" x14ac:dyDescent="0.2">
      <c r="A15" s="177" t="str">
        <f>Položky!B77</f>
        <v>713</v>
      </c>
      <c r="B15" s="85" t="str">
        <f>Položky!C77</f>
        <v>Izolace tepelné</v>
      </c>
      <c r="C15" s="86"/>
      <c r="D15" s="87"/>
      <c r="E15" s="178">
        <f>Položky!BC103</f>
        <v>0</v>
      </c>
      <c r="F15" s="179">
        <f>Položky!BD103</f>
        <v>0</v>
      </c>
      <c r="G15" s="179">
        <f>Položky!BE103</f>
        <v>0</v>
      </c>
      <c r="H15" s="179">
        <f>Položky!BF103</f>
        <v>0</v>
      </c>
      <c r="I15" s="180">
        <f>Položky!BG103</f>
        <v>0</v>
      </c>
    </row>
    <row r="16" spans="1:9" s="30" customFormat="1" x14ac:dyDescent="0.2">
      <c r="A16" s="177" t="str">
        <f>Položky!B104</f>
        <v>721</v>
      </c>
      <c r="B16" s="85" t="str">
        <f>Položky!C104</f>
        <v>Vnitřní kanalizace</v>
      </c>
      <c r="C16" s="86"/>
      <c r="D16" s="87"/>
      <c r="E16" s="178">
        <f>Položky!BC108</f>
        <v>0</v>
      </c>
      <c r="F16" s="179">
        <f>Položky!BD108</f>
        <v>0</v>
      </c>
      <c r="G16" s="179">
        <f>Položky!BE108</f>
        <v>0</v>
      </c>
      <c r="H16" s="179">
        <f>Položky!BF108</f>
        <v>0</v>
      </c>
      <c r="I16" s="180">
        <f>Položky!BG108</f>
        <v>0</v>
      </c>
    </row>
    <row r="17" spans="1:57" s="30" customFormat="1" x14ac:dyDescent="0.2">
      <c r="A17" s="177" t="str">
        <f>Položky!B109</f>
        <v>764</v>
      </c>
      <c r="B17" s="85" t="str">
        <f>Položky!C109</f>
        <v>Konstrukce klempířské</v>
      </c>
      <c r="C17" s="86"/>
      <c r="D17" s="87"/>
      <c r="E17" s="178">
        <f>Položky!BC122</f>
        <v>0</v>
      </c>
      <c r="F17" s="179">
        <f>Položky!BD122</f>
        <v>0</v>
      </c>
      <c r="G17" s="179">
        <f>Položky!BE122</f>
        <v>0</v>
      </c>
      <c r="H17" s="179">
        <f>Položky!BF122</f>
        <v>0</v>
      </c>
      <c r="I17" s="180">
        <f>Položky!BG122</f>
        <v>0</v>
      </c>
    </row>
    <row r="18" spans="1:57" s="30" customFormat="1" x14ac:dyDescent="0.2">
      <c r="A18" s="177" t="str">
        <f>Položky!B123</f>
        <v>766</v>
      </c>
      <c r="B18" s="85" t="str">
        <f>Položky!C123</f>
        <v>Konstrukce truhlářské</v>
      </c>
      <c r="C18" s="86"/>
      <c r="D18" s="87"/>
      <c r="E18" s="178">
        <f>Položky!BC125</f>
        <v>0</v>
      </c>
      <c r="F18" s="179">
        <f>Položky!BD125</f>
        <v>0</v>
      </c>
      <c r="G18" s="179">
        <f>Položky!BE125</f>
        <v>0</v>
      </c>
      <c r="H18" s="179">
        <f>Položky!BF125</f>
        <v>0</v>
      </c>
      <c r="I18" s="180">
        <f>Položky!BG125</f>
        <v>0</v>
      </c>
    </row>
    <row r="19" spans="1:57" s="30" customFormat="1" x14ac:dyDescent="0.2">
      <c r="A19" s="177" t="str">
        <f>Položky!B126</f>
        <v>771</v>
      </c>
      <c r="B19" s="85" t="str">
        <f>Položky!C126</f>
        <v>Podlahy z dlaždic a obklady</v>
      </c>
      <c r="C19" s="86"/>
      <c r="D19" s="87"/>
      <c r="E19" s="178">
        <f>Položky!BC133</f>
        <v>0</v>
      </c>
      <c r="F19" s="179">
        <f>Položky!BD133</f>
        <v>0</v>
      </c>
      <c r="G19" s="179">
        <f>Položky!BE133</f>
        <v>0</v>
      </c>
      <c r="H19" s="179">
        <f>Položky!BF133</f>
        <v>0</v>
      </c>
      <c r="I19" s="180">
        <f>Položky!BG133</f>
        <v>0</v>
      </c>
    </row>
    <row r="20" spans="1:57" s="30" customFormat="1" x14ac:dyDescent="0.2">
      <c r="A20" s="177" t="str">
        <f>Položky!B134</f>
        <v>783</v>
      </c>
      <c r="B20" s="85" t="str">
        <f>Položky!C134</f>
        <v>Nátěry</v>
      </c>
      <c r="C20" s="86"/>
      <c r="D20" s="87"/>
      <c r="E20" s="178">
        <f>Položky!BC141</f>
        <v>0</v>
      </c>
      <c r="F20" s="179">
        <f>Položky!BD141</f>
        <v>0</v>
      </c>
      <c r="G20" s="179">
        <f>Položky!BE141</f>
        <v>0</v>
      </c>
      <c r="H20" s="179">
        <f>Položky!BF141</f>
        <v>0</v>
      </c>
      <c r="I20" s="180">
        <f>Položky!BG141</f>
        <v>0</v>
      </c>
    </row>
    <row r="21" spans="1:57" s="30" customFormat="1" x14ac:dyDescent="0.2">
      <c r="A21" s="177" t="str">
        <f>Položky!B142</f>
        <v>784</v>
      </c>
      <c r="B21" s="85" t="str">
        <f>Položky!C142</f>
        <v>Malby</v>
      </c>
      <c r="C21" s="86"/>
      <c r="D21" s="87"/>
      <c r="E21" s="178">
        <f>Položky!BC144</f>
        <v>0</v>
      </c>
      <c r="F21" s="179">
        <f>Položky!BD144</f>
        <v>0</v>
      </c>
      <c r="G21" s="179">
        <f>Položky!BE144</f>
        <v>0</v>
      </c>
      <c r="H21" s="179">
        <f>Položky!BF144</f>
        <v>0</v>
      </c>
      <c r="I21" s="180">
        <f>Položky!BG144</f>
        <v>0</v>
      </c>
    </row>
    <row r="22" spans="1:57" s="30" customFormat="1" ht="13.5" thickBot="1" x14ac:dyDescent="0.25">
      <c r="A22" s="177" t="str">
        <f>Položky!B145</f>
        <v>M21</v>
      </c>
      <c r="B22" s="85" t="str">
        <f>Položky!C145</f>
        <v>Elektromontáže</v>
      </c>
      <c r="C22" s="86"/>
      <c r="D22" s="87"/>
      <c r="E22" s="178">
        <f>Položky!BC153</f>
        <v>0</v>
      </c>
      <c r="F22" s="179">
        <f>Položky!BD153</f>
        <v>0</v>
      </c>
      <c r="G22" s="179">
        <f>Položky!BE153</f>
        <v>0</v>
      </c>
      <c r="H22" s="179">
        <f>Položky!BF153</f>
        <v>0</v>
      </c>
      <c r="I22" s="180">
        <f>Položky!BG153</f>
        <v>0</v>
      </c>
    </row>
    <row r="23" spans="1:57" s="93" customFormat="1" ht="13.5" thickBot="1" x14ac:dyDescent="0.25">
      <c r="A23" s="88"/>
      <c r="B23" s="80" t="s">
        <v>50</v>
      </c>
      <c r="C23" s="80"/>
      <c r="D23" s="89"/>
      <c r="E23" s="90">
        <f>SUM(E7:E22)</f>
        <v>0</v>
      </c>
      <c r="F23" s="91">
        <f>SUM(F7:F22)</f>
        <v>0</v>
      </c>
      <c r="G23" s="91">
        <f>SUM(G7:G22)</f>
        <v>0</v>
      </c>
      <c r="H23" s="91">
        <f>SUM(H7:H22)</f>
        <v>0</v>
      </c>
      <c r="I23" s="92">
        <f>SUM(I7:I22)</f>
        <v>0</v>
      </c>
    </row>
    <row r="24" spans="1:57" x14ac:dyDescent="0.2">
      <c r="A24" s="86"/>
      <c r="B24" s="86"/>
      <c r="C24" s="86"/>
      <c r="D24" s="86"/>
      <c r="E24" s="86"/>
      <c r="F24" s="86"/>
      <c r="G24" s="86"/>
      <c r="H24" s="86"/>
      <c r="I24" s="86"/>
    </row>
    <row r="25" spans="1:57" ht="19.5" customHeight="1" x14ac:dyDescent="0.25">
      <c r="A25" s="94" t="s">
        <v>51</v>
      </c>
      <c r="B25" s="94"/>
      <c r="C25" s="94"/>
      <c r="D25" s="94"/>
      <c r="E25" s="94"/>
      <c r="F25" s="94"/>
      <c r="G25" s="95"/>
      <c r="H25" s="94"/>
      <c r="I25" s="94"/>
      <c r="BA25" s="31"/>
      <c r="BB25" s="31"/>
      <c r="BC25" s="31"/>
      <c r="BD25" s="31"/>
      <c r="BE25" s="31"/>
    </row>
    <row r="26" spans="1:57" ht="13.5" thickBot="1" x14ac:dyDescent="0.25">
      <c r="A26" s="96"/>
      <c r="B26" s="96"/>
      <c r="C26" s="96"/>
      <c r="D26" s="96"/>
      <c r="E26" s="96"/>
      <c r="F26" s="96"/>
      <c r="G26" s="96"/>
      <c r="H26" s="96"/>
      <c r="I26" s="96"/>
    </row>
    <row r="27" spans="1:57" x14ac:dyDescent="0.2">
      <c r="A27" s="97" t="s">
        <v>52</v>
      </c>
      <c r="B27" s="98"/>
      <c r="C27" s="98"/>
      <c r="D27" s="99"/>
      <c r="E27" s="100" t="s">
        <v>53</v>
      </c>
      <c r="F27" s="101" t="s">
        <v>54</v>
      </c>
      <c r="G27" s="102" t="s">
        <v>55</v>
      </c>
      <c r="H27" s="103"/>
      <c r="I27" s="104" t="s">
        <v>53</v>
      </c>
    </row>
    <row r="28" spans="1:57" x14ac:dyDescent="0.2">
      <c r="A28" s="105" t="s">
        <v>266</v>
      </c>
      <c r="B28" s="106"/>
      <c r="C28" s="106"/>
      <c r="D28" s="107"/>
      <c r="E28" s="108"/>
      <c r="F28" s="109">
        <v>0</v>
      </c>
      <c r="G28" s="110">
        <f>CHOOSE(BA28+1,HSV+PSV,HSV+PSV+Mont,HSV+PSV+Dodavka+Mont,HSV,PSV,Mont,Dodavka,Mont+Dodavka,0)</f>
        <v>0</v>
      </c>
      <c r="H28" s="111"/>
      <c r="I28" s="112">
        <f>E28+F28*G28/100</f>
        <v>0</v>
      </c>
      <c r="BA28">
        <v>0</v>
      </c>
    </row>
    <row r="29" spans="1:57" ht="13.5" thickBot="1" x14ac:dyDescent="0.25">
      <c r="A29" s="113"/>
      <c r="B29" s="114" t="s">
        <v>56</v>
      </c>
      <c r="C29" s="115"/>
      <c r="D29" s="116"/>
      <c r="E29" s="117"/>
      <c r="F29" s="118"/>
      <c r="G29" s="118"/>
      <c r="H29" s="194">
        <f>SUM(I28:I28)</f>
        <v>0</v>
      </c>
      <c r="I29" s="195"/>
    </row>
    <row r="31" spans="1:57" x14ac:dyDescent="0.2">
      <c r="B31" s="93"/>
      <c r="F31" s="119"/>
      <c r="G31" s="120"/>
      <c r="H31" s="120"/>
      <c r="I31" s="121"/>
    </row>
    <row r="32" spans="1:57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  <row r="69" spans="6:9" x14ac:dyDescent="0.2">
      <c r="F69" s="119"/>
      <c r="G69" s="120"/>
      <c r="H69" s="120"/>
      <c r="I69" s="121"/>
    </row>
    <row r="70" spans="6:9" x14ac:dyDescent="0.2">
      <c r="F70" s="119"/>
      <c r="G70" s="120"/>
      <c r="H70" s="120"/>
      <c r="I70" s="121"/>
    </row>
    <row r="71" spans="6:9" x14ac:dyDescent="0.2">
      <c r="F71" s="119"/>
      <c r="G71" s="120"/>
      <c r="H71" s="120"/>
      <c r="I71" s="121"/>
    </row>
    <row r="72" spans="6:9" x14ac:dyDescent="0.2">
      <c r="F72" s="119"/>
      <c r="G72" s="120"/>
      <c r="H72" s="120"/>
      <c r="I72" s="121"/>
    </row>
    <row r="73" spans="6:9" x14ac:dyDescent="0.2">
      <c r="F73" s="119"/>
      <c r="G73" s="120"/>
      <c r="H73" s="120"/>
      <c r="I73" s="121"/>
    </row>
    <row r="74" spans="6:9" x14ac:dyDescent="0.2">
      <c r="F74" s="119"/>
      <c r="G74" s="120"/>
      <c r="H74" s="120"/>
      <c r="I74" s="121"/>
    </row>
    <row r="75" spans="6:9" x14ac:dyDescent="0.2">
      <c r="F75" s="119"/>
      <c r="G75" s="120"/>
      <c r="H75" s="120"/>
      <c r="I75" s="121"/>
    </row>
    <row r="76" spans="6:9" x14ac:dyDescent="0.2">
      <c r="F76" s="119"/>
      <c r="G76" s="120"/>
      <c r="H76" s="120"/>
      <c r="I76" s="121"/>
    </row>
    <row r="77" spans="6:9" x14ac:dyDescent="0.2">
      <c r="F77" s="119"/>
      <c r="G77" s="120"/>
      <c r="H77" s="120"/>
      <c r="I77" s="121"/>
    </row>
    <row r="78" spans="6:9" x14ac:dyDescent="0.2">
      <c r="F78" s="119"/>
      <c r="G78" s="120"/>
      <c r="H78" s="120"/>
      <c r="I78" s="121"/>
    </row>
    <row r="79" spans="6:9" x14ac:dyDescent="0.2">
      <c r="F79" s="119"/>
      <c r="G79" s="120"/>
      <c r="H79" s="120"/>
      <c r="I79" s="121"/>
    </row>
    <row r="80" spans="6:9" x14ac:dyDescent="0.2">
      <c r="F80" s="119"/>
      <c r="G80" s="120"/>
      <c r="H80" s="120"/>
      <c r="I80" s="121"/>
    </row>
  </sheetData>
  <mergeCells count="4">
    <mergeCell ref="A1:B1"/>
    <mergeCell ref="A2:B2"/>
    <mergeCell ref="G2:I2"/>
    <mergeCell ref="H29:I2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220"/>
  <sheetViews>
    <sheetView showGridLines="0" showZeros="0" view="pageLayout" topLeftCell="A149" zoomScaleNormal="80" workbookViewId="0">
      <selection activeCell="E153" sqref="E153"/>
    </sheetView>
  </sheetViews>
  <sheetFormatPr defaultRowHeight="12.75" x14ac:dyDescent="0.2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71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 x14ac:dyDescent="0.25">
      <c r="A1" s="198" t="s">
        <v>57</v>
      </c>
      <c r="B1" s="198"/>
      <c r="C1" s="198"/>
      <c r="D1" s="198"/>
      <c r="E1" s="198"/>
      <c r="F1" s="198"/>
      <c r="G1" s="198"/>
      <c r="H1" s="198"/>
      <c r="I1" s="198"/>
    </row>
    <row r="2" spans="1:59" ht="13.5" thickBot="1" x14ac:dyDescent="0.25">
      <c r="B2" s="123"/>
      <c r="C2" s="124"/>
      <c r="D2" s="124"/>
      <c r="E2" s="125"/>
      <c r="F2" s="124"/>
      <c r="G2" s="124"/>
    </row>
    <row r="3" spans="1:59" ht="13.5" thickTop="1" x14ac:dyDescent="0.2">
      <c r="A3" s="188" t="s">
        <v>5</v>
      </c>
      <c r="B3" s="189"/>
      <c r="C3" s="69" t="str">
        <f>CONCATENATE(cislostavby," ",nazevstavby)</f>
        <v xml:space="preserve"> Oprava střešní krytiny obchodní akademie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 x14ac:dyDescent="0.25">
      <c r="A4" s="199" t="s">
        <v>1</v>
      </c>
      <c r="B4" s="191"/>
      <c r="C4" s="75" t="str">
        <f>CONCATENATE(cisloobjektu," ",nazevobjektu)</f>
        <v xml:space="preserve"> Střecha III.</v>
      </c>
      <c r="D4" s="76"/>
      <c r="E4" s="77"/>
      <c r="F4" s="76"/>
      <c r="G4" s="200"/>
      <c r="H4" s="200"/>
      <c r="I4" s="201"/>
    </row>
    <row r="5" spans="1:59" ht="13.5" thickTop="1" x14ac:dyDescent="0.2">
      <c r="A5" s="129"/>
      <c r="B5" s="130"/>
      <c r="C5" s="130"/>
      <c r="D5" s="131"/>
      <c r="E5" s="132"/>
      <c r="F5" s="131"/>
      <c r="G5" s="133"/>
      <c r="H5" s="131"/>
      <c r="I5" s="131"/>
    </row>
    <row r="6" spans="1:59" x14ac:dyDescent="0.2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 x14ac:dyDescent="0.2">
      <c r="A7" s="139" t="s">
        <v>69</v>
      </c>
      <c r="B7" s="140" t="s">
        <v>74</v>
      </c>
      <c r="C7" s="141" t="s">
        <v>75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x14ac:dyDescent="0.2">
      <c r="A8" s="147">
        <v>1</v>
      </c>
      <c r="B8" s="148" t="s">
        <v>76</v>
      </c>
      <c r="C8" s="149" t="s">
        <v>77</v>
      </c>
      <c r="D8" s="150" t="s">
        <v>78</v>
      </c>
      <c r="E8" s="151">
        <v>0.25</v>
      </c>
      <c r="F8" s="151">
        <v>0</v>
      </c>
      <c r="G8" s="152">
        <f>E8*F8</f>
        <v>0</v>
      </c>
      <c r="H8" s="153">
        <v>0.22850000000000001</v>
      </c>
      <c r="I8" s="153">
        <f>E8*H8</f>
        <v>5.7125000000000002E-2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x14ac:dyDescent="0.2">
      <c r="A9" s="154"/>
      <c r="B9" s="155"/>
      <c r="C9" s="196" t="s">
        <v>79</v>
      </c>
      <c r="D9" s="197"/>
      <c r="E9" s="156">
        <v>0.25</v>
      </c>
      <c r="F9" s="157"/>
      <c r="G9" s="158"/>
      <c r="H9" s="159"/>
      <c r="I9" s="159"/>
      <c r="J9" s="159"/>
      <c r="K9" s="159"/>
      <c r="M9" s="122" t="s">
        <v>79</v>
      </c>
      <c r="O9" s="160"/>
      <c r="Q9" s="146"/>
    </row>
    <row r="10" spans="1:59" x14ac:dyDescent="0.2">
      <c r="A10" s="147">
        <v>2</v>
      </c>
      <c r="B10" s="148" t="s">
        <v>80</v>
      </c>
      <c r="C10" s="149" t="s">
        <v>81</v>
      </c>
      <c r="D10" s="150" t="s">
        <v>82</v>
      </c>
      <c r="E10" s="151">
        <v>0.75</v>
      </c>
      <c r="F10" s="151">
        <v>0</v>
      </c>
      <c r="G10" s="152">
        <f>E10*F10</f>
        <v>0</v>
      </c>
      <c r="H10" s="153">
        <v>0.17293</v>
      </c>
      <c r="I10" s="153">
        <f>E10*H10</f>
        <v>0.12969749999999999</v>
      </c>
      <c r="J10" s="153">
        <v>0</v>
      </c>
      <c r="K10" s="153">
        <f>E10*J10</f>
        <v>0</v>
      </c>
      <c r="Q10" s="146">
        <v>2</v>
      </c>
      <c r="AA10" s="122">
        <v>12</v>
      </c>
      <c r="AB10" s="122">
        <v>0</v>
      </c>
      <c r="AC10" s="122">
        <v>2</v>
      </c>
      <c r="BB10" s="122">
        <v>1</v>
      </c>
      <c r="BC10" s="122">
        <f>IF(BB10=1,G10,0)</f>
        <v>0</v>
      </c>
      <c r="BD10" s="122">
        <f>IF(BB10=2,G10,0)</f>
        <v>0</v>
      </c>
      <c r="BE10" s="122">
        <f>IF(BB10=3,G10,0)</f>
        <v>0</v>
      </c>
      <c r="BF10" s="122">
        <f>IF(BB10=4,G10,0)</f>
        <v>0</v>
      </c>
      <c r="BG10" s="122">
        <f>IF(BB10=5,G10,0)</f>
        <v>0</v>
      </c>
    </row>
    <row r="11" spans="1:59" x14ac:dyDescent="0.2">
      <c r="A11" s="154"/>
      <c r="B11" s="155"/>
      <c r="C11" s="196" t="s">
        <v>83</v>
      </c>
      <c r="D11" s="197"/>
      <c r="E11" s="156">
        <v>0</v>
      </c>
      <c r="F11" s="157"/>
      <c r="G11" s="158"/>
      <c r="H11" s="159"/>
      <c r="I11" s="159"/>
      <c r="J11" s="159"/>
      <c r="K11" s="159"/>
      <c r="M11" s="122" t="s">
        <v>83</v>
      </c>
      <c r="O11" s="160"/>
      <c r="Q11" s="146"/>
    </row>
    <row r="12" spans="1:59" x14ac:dyDescent="0.2">
      <c r="A12" s="154"/>
      <c r="B12" s="155"/>
      <c r="C12" s="196" t="s">
        <v>84</v>
      </c>
      <c r="D12" s="197"/>
      <c r="E12" s="156">
        <v>0.75</v>
      </c>
      <c r="F12" s="157"/>
      <c r="G12" s="158"/>
      <c r="H12" s="159"/>
      <c r="I12" s="159"/>
      <c r="J12" s="159"/>
      <c r="K12" s="159"/>
      <c r="M12" s="122" t="s">
        <v>84</v>
      </c>
      <c r="O12" s="160"/>
      <c r="Q12" s="146"/>
    </row>
    <row r="13" spans="1:59" x14ac:dyDescent="0.2">
      <c r="A13" s="161"/>
      <c r="B13" s="162" t="s">
        <v>71</v>
      </c>
      <c r="C13" s="163" t="str">
        <f>CONCATENATE(B7," ",C7)</f>
        <v>3 Svislé a kompletní konstrukce</v>
      </c>
      <c r="D13" s="161"/>
      <c r="E13" s="164"/>
      <c r="F13" s="164"/>
      <c r="G13" s="165">
        <f>SUM(G7:G12)</f>
        <v>0</v>
      </c>
      <c r="H13" s="166"/>
      <c r="I13" s="167">
        <f>SUM(I7:I12)</f>
        <v>0.1868225</v>
      </c>
      <c r="J13" s="166"/>
      <c r="K13" s="167">
        <f>SUM(K7:K12)</f>
        <v>0</v>
      </c>
      <c r="Q13" s="146">
        <v>4</v>
      </c>
      <c r="BC13" s="168">
        <f>SUM(BC7:BC12)</f>
        <v>0</v>
      </c>
      <c r="BD13" s="168">
        <f>SUM(BD7:BD12)</f>
        <v>0</v>
      </c>
      <c r="BE13" s="168">
        <f>SUM(BE7:BE12)</f>
        <v>0</v>
      </c>
      <c r="BF13" s="168">
        <f>SUM(BF7:BF12)</f>
        <v>0</v>
      </c>
      <c r="BG13" s="168">
        <f>SUM(BG7:BG12)</f>
        <v>0</v>
      </c>
    </row>
    <row r="14" spans="1:59" x14ac:dyDescent="0.2">
      <c r="A14" s="139" t="s">
        <v>69</v>
      </c>
      <c r="B14" s="140" t="s">
        <v>85</v>
      </c>
      <c r="C14" s="141" t="s">
        <v>86</v>
      </c>
      <c r="D14" s="142"/>
      <c r="E14" s="143"/>
      <c r="F14" s="143"/>
      <c r="G14" s="144"/>
      <c r="H14" s="145"/>
      <c r="I14" s="145"/>
      <c r="J14" s="145"/>
      <c r="K14" s="145"/>
      <c r="Q14" s="146">
        <v>1</v>
      </c>
    </row>
    <row r="15" spans="1:59" x14ac:dyDescent="0.2">
      <c r="A15" s="147">
        <v>3</v>
      </c>
      <c r="B15" s="148" t="s">
        <v>87</v>
      </c>
      <c r="C15" s="149" t="s">
        <v>88</v>
      </c>
      <c r="D15" s="150" t="s">
        <v>78</v>
      </c>
      <c r="E15" s="151">
        <v>0.5</v>
      </c>
      <c r="F15" s="151">
        <v>0</v>
      </c>
      <c r="G15" s="152">
        <f>E15*F15</f>
        <v>0</v>
      </c>
      <c r="H15" s="153">
        <v>5.1229999999999998E-2</v>
      </c>
      <c r="I15" s="153">
        <f>E15*H15</f>
        <v>2.5614999999999999E-2</v>
      </c>
      <c r="J15" s="153">
        <v>0</v>
      </c>
      <c r="K15" s="153">
        <f>E15*J15</f>
        <v>0</v>
      </c>
      <c r="Q15" s="146">
        <v>2</v>
      </c>
      <c r="AA15" s="122">
        <v>12</v>
      </c>
      <c r="AB15" s="122">
        <v>0</v>
      </c>
      <c r="AC15" s="122">
        <v>3</v>
      </c>
      <c r="BB15" s="122">
        <v>1</v>
      </c>
      <c r="BC15" s="122">
        <f>IF(BB15=1,G15,0)</f>
        <v>0</v>
      </c>
      <c r="BD15" s="122">
        <f>IF(BB15=2,G15,0)</f>
        <v>0</v>
      </c>
      <c r="BE15" s="122">
        <f>IF(BB15=3,G15,0)</f>
        <v>0</v>
      </c>
      <c r="BF15" s="122">
        <f>IF(BB15=4,G15,0)</f>
        <v>0</v>
      </c>
      <c r="BG15" s="122">
        <f>IF(BB15=5,G15,0)</f>
        <v>0</v>
      </c>
    </row>
    <row r="16" spans="1:59" x14ac:dyDescent="0.2">
      <c r="A16" s="147">
        <v>4</v>
      </c>
      <c r="B16" s="148" t="s">
        <v>89</v>
      </c>
      <c r="C16" s="149" t="s">
        <v>90</v>
      </c>
      <c r="D16" s="150" t="s">
        <v>78</v>
      </c>
      <c r="E16" s="151">
        <v>3</v>
      </c>
      <c r="F16" s="151">
        <v>0</v>
      </c>
      <c r="G16" s="152">
        <f>E16*F16</f>
        <v>0</v>
      </c>
      <c r="H16" s="153">
        <v>4.7660000000000001E-2</v>
      </c>
      <c r="I16" s="153">
        <f>E16*H16</f>
        <v>0.14298</v>
      </c>
      <c r="J16" s="153">
        <v>0</v>
      </c>
      <c r="K16" s="153">
        <f>E16*J16</f>
        <v>0</v>
      </c>
      <c r="Q16" s="146">
        <v>2</v>
      </c>
      <c r="AA16" s="122">
        <v>12</v>
      </c>
      <c r="AB16" s="122">
        <v>0</v>
      </c>
      <c r="AC16" s="122">
        <v>4</v>
      </c>
      <c r="BB16" s="122">
        <v>1</v>
      </c>
      <c r="BC16" s="122">
        <f>IF(BB16=1,G16,0)</f>
        <v>0</v>
      </c>
      <c r="BD16" s="122">
        <f>IF(BB16=2,G16,0)</f>
        <v>0</v>
      </c>
      <c r="BE16" s="122">
        <f>IF(BB16=3,G16,0)</f>
        <v>0</v>
      </c>
      <c r="BF16" s="122">
        <f>IF(BB16=4,G16,0)</f>
        <v>0</v>
      </c>
      <c r="BG16" s="122">
        <f>IF(BB16=5,G16,0)</f>
        <v>0</v>
      </c>
    </row>
    <row r="17" spans="1:59" x14ac:dyDescent="0.2">
      <c r="A17" s="154"/>
      <c r="B17" s="155"/>
      <c r="C17" s="196" t="s">
        <v>91</v>
      </c>
      <c r="D17" s="197"/>
      <c r="E17" s="156">
        <v>3</v>
      </c>
      <c r="F17" s="157"/>
      <c r="G17" s="158"/>
      <c r="H17" s="159"/>
      <c r="I17" s="159"/>
      <c r="J17" s="159"/>
      <c r="K17" s="159"/>
      <c r="M17" s="122" t="s">
        <v>91</v>
      </c>
      <c r="O17" s="160"/>
      <c r="Q17" s="146"/>
    </row>
    <row r="18" spans="1:59" x14ac:dyDescent="0.2">
      <c r="A18" s="161"/>
      <c r="B18" s="162" t="s">
        <v>71</v>
      </c>
      <c r="C18" s="163" t="str">
        <f>CONCATENATE(B14," ",C14)</f>
        <v>61 Upravy povrchů vnitřní</v>
      </c>
      <c r="D18" s="161"/>
      <c r="E18" s="164"/>
      <c r="F18" s="164"/>
      <c r="G18" s="165">
        <f>SUM(G14:G17)</f>
        <v>0</v>
      </c>
      <c r="H18" s="166"/>
      <c r="I18" s="167">
        <f>SUM(I14:I17)</f>
        <v>0.16859499999999999</v>
      </c>
      <c r="J18" s="166"/>
      <c r="K18" s="167">
        <f>SUM(K14:K17)</f>
        <v>0</v>
      </c>
      <c r="Q18" s="146">
        <v>4</v>
      </c>
      <c r="BC18" s="168">
        <f>SUM(BC14:BC17)</f>
        <v>0</v>
      </c>
      <c r="BD18" s="168">
        <f>SUM(BD14:BD17)</f>
        <v>0</v>
      </c>
      <c r="BE18" s="168">
        <f>SUM(BE14:BE17)</f>
        <v>0</v>
      </c>
      <c r="BF18" s="168">
        <f>SUM(BF14:BF17)</f>
        <v>0</v>
      </c>
      <c r="BG18" s="168">
        <f>SUM(BG14:BG17)</f>
        <v>0</v>
      </c>
    </row>
    <row r="19" spans="1:59" x14ac:dyDescent="0.2">
      <c r="A19" s="139" t="s">
        <v>69</v>
      </c>
      <c r="B19" s="140" t="s">
        <v>92</v>
      </c>
      <c r="C19" s="141" t="s">
        <v>93</v>
      </c>
      <c r="D19" s="142"/>
      <c r="E19" s="143"/>
      <c r="F19" s="143"/>
      <c r="G19" s="144"/>
      <c r="H19" s="145"/>
      <c r="I19" s="145"/>
      <c r="J19" s="145"/>
      <c r="K19" s="145"/>
      <c r="Q19" s="146">
        <v>1</v>
      </c>
    </row>
    <row r="20" spans="1:59" x14ac:dyDescent="0.2">
      <c r="A20" s="147">
        <v>5</v>
      </c>
      <c r="B20" s="148" t="s">
        <v>94</v>
      </c>
      <c r="C20" s="149" t="s">
        <v>95</v>
      </c>
      <c r="D20" s="150" t="s">
        <v>96</v>
      </c>
      <c r="E20" s="151">
        <v>3.7499999999999999E-2</v>
      </c>
      <c r="F20" s="151">
        <v>0</v>
      </c>
      <c r="G20" s="152">
        <f>E20*F20</f>
        <v>0</v>
      </c>
      <c r="H20" s="153">
        <v>2.5249999999999999</v>
      </c>
      <c r="I20" s="153">
        <f>E20*H20</f>
        <v>9.4687499999999994E-2</v>
      </c>
      <c r="J20" s="153">
        <v>0</v>
      </c>
      <c r="K20" s="153">
        <f>E20*J20</f>
        <v>0</v>
      </c>
      <c r="Q20" s="146">
        <v>2</v>
      </c>
      <c r="AA20" s="122">
        <v>12</v>
      </c>
      <c r="AB20" s="122">
        <v>0</v>
      </c>
      <c r="AC20" s="122">
        <v>5</v>
      </c>
      <c r="BB20" s="122">
        <v>1</v>
      </c>
      <c r="BC20" s="122">
        <f>IF(BB20=1,G20,0)</f>
        <v>0</v>
      </c>
      <c r="BD20" s="122">
        <f>IF(BB20=2,G20,0)</f>
        <v>0</v>
      </c>
      <c r="BE20" s="122">
        <f>IF(BB20=3,G20,0)</f>
        <v>0</v>
      </c>
      <c r="BF20" s="122">
        <f>IF(BB20=4,G20,0)</f>
        <v>0</v>
      </c>
      <c r="BG20" s="122">
        <f>IF(BB20=5,G20,0)</f>
        <v>0</v>
      </c>
    </row>
    <row r="21" spans="1:59" x14ac:dyDescent="0.2">
      <c r="A21" s="154"/>
      <c r="B21" s="155"/>
      <c r="C21" s="196" t="s">
        <v>97</v>
      </c>
      <c r="D21" s="197"/>
      <c r="E21" s="156">
        <v>3.7499999999999999E-2</v>
      </c>
      <c r="F21" s="157"/>
      <c r="G21" s="158"/>
      <c r="H21" s="159"/>
      <c r="I21" s="159"/>
      <c r="J21" s="159"/>
      <c r="K21" s="159"/>
      <c r="M21" s="122" t="s">
        <v>97</v>
      </c>
      <c r="O21" s="160"/>
      <c r="Q21" s="146"/>
    </row>
    <row r="22" spans="1:59" x14ac:dyDescent="0.2">
      <c r="A22" s="161"/>
      <c r="B22" s="162" t="s">
        <v>71</v>
      </c>
      <c r="C22" s="163" t="str">
        <f>CONCATENATE(B19," ",C19)</f>
        <v>63 Podlahy a podlahové konstrukce</v>
      </c>
      <c r="D22" s="161"/>
      <c r="E22" s="164"/>
      <c r="F22" s="164"/>
      <c r="G22" s="165">
        <f>SUM(G19:G21)</f>
        <v>0</v>
      </c>
      <c r="H22" s="166"/>
      <c r="I22" s="167">
        <f>SUM(I19:I21)</f>
        <v>9.4687499999999994E-2</v>
      </c>
      <c r="J22" s="166"/>
      <c r="K22" s="167">
        <f>SUM(K19:K21)</f>
        <v>0</v>
      </c>
      <c r="Q22" s="146">
        <v>4</v>
      </c>
      <c r="BC22" s="168">
        <f>SUM(BC19:BC21)</f>
        <v>0</v>
      </c>
      <c r="BD22" s="168">
        <f>SUM(BD19:BD21)</f>
        <v>0</v>
      </c>
      <c r="BE22" s="168">
        <f>SUM(BE19:BE21)</f>
        <v>0</v>
      </c>
      <c r="BF22" s="168">
        <f>SUM(BF19:BF21)</f>
        <v>0</v>
      </c>
      <c r="BG22" s="168">
        <f>SUM(BG19:BG21)</f>
        <v>0</v>
      </c>
    </row>
    <row r="23" spans="1:59" x14ac:dyDescent="0.2">
      <c r="A23" s="139" t="s">
        <v>69</v>
      </c>
      <c r="B23" s="140" t="s">
        <v>98</v>
      </c>
      <c r="C23" s="141" t="s">
        <v>99</v>
      </c>
      <c r="D23" s="142"/>
      <c r="E23" s="143"/>
      <c r="F23" s="143"/>
      <c r="G23" s="144"/>
      <c r="H23" s="145"/>
      <c r="I23" s="145"/>
      <c r="J23" s="145"/>
      <c r="K23" s="145"/>
      <c r="Q23" s="146">
        <v>1</v>
      </c>
    </row>
    <row r="24" spans="1:59" ht="25.5" x14ac:dyDescent="0.2">
      <c r="A24" s="147">
        <v>6</v>
      </c>
      <c r="B24" s="148" t="s">
        <v>100</v>
      </c>
      <c r="C24" s="149" t="s">
        <v>101</v>
      </c>
      <c r="D24" s="150" t="s">
        <v>70</v>
      </c>
      <c r="E24" s="151">
        <v>10</v>
      </c>
      <c r="F24" s="151">
        <v>0</v>
      </c>
      <c r="G24" s="152">
        <f>E24*F24</f>
        <v>0</v>
      </c>
      <c r="H24" s="153">
        <v>7.6899999999999998E-3</v>
      </c>
      <c r="I24" s="153">
        <f>E24*H24</f>
        <v>7.6899999999999996E-2</v>
      </c>
      <c r="J24" s="153">
        <v>0</v>
      </c>
      <c r="K24" s="153">
        <f>E24*J24</f>
        <v>0</v>
      </c>
      <c r="Q24" s="146">
        <v>2</v>
      </c>
      <c r="AA24" s="122">
        <v>12</v>
      </c>
      <c r="AB24" s="122">
        <v>0</v>
      </c>
      <c r="AC24" s="122">
        <v>6</v>
      </c>
      <c r="BB24" s="122">
        <v>1</v>
      </c>
      <c r="BC24" s="122">
        <f>IF(BB24=1,G24,0)</f>
        <v>0</v>
      </c>
      <c r="BD24" s="122">
        <f>IF(BB24=2,G24,0)</f>
        <v>0</v>
      </c>
      <c r="BE24" s="122">
        <f>IF(BB24=3,G24,0)</f>
        <v>0</v>
      </c>
      <c r="BF24" s="122">
        <f>IF(BB24=4,G24,0)</f>
        <v>0</v>
      </c>
      <c r="BG24" s="122">
        <f>IF(BB24=5,G24,0)</f>
        <v>0</v>
      </c>
    </row>
    <row r="25" spans="1:59" x14ac:dyDescent="0.2">
      <c r="A25" s="161"/>
      <c r="B25" s="162" t="s">
        <v>71</v>
      </c>
      <c r="C25" s="163" t="str">
        <f>CONCATENATE(B23," ",C23)</f>
        <v>95 Dokončovací kce na pozem.stav.</v>
      </c>
      <c r="D25" s="161"/>
      <c r="E25" s="164"/>
      <c r="F25" s="164"/>
      <c r="G25" s="165">
        <f>SUM(G23:G24)</f>
        <v>0</v>
      </c>
      <c r="H25" s="166"/>
      <c r="I25" s="167">
        <f>SUM(I23:I24)</f>
        <v>7.6899999999999996E-2</v>
      </c>
      <c r="J25" s="166"/>
      <c r="K25" s="167">
        <f>SUM(K23:K24)</f>
        <v>0</v>
      </c>
      <c r="Q25" s="146">
        <v>4</v>
      </c>
      <c r="BC25" s="168">
        <f>SUM(BC23:BC24)</f>
        <v>0</v>
      </c>
      <c r="BD25" s="168">
        <f>SUM(BD23:BD24)</f>
        <v>0</v>
      </c>
      <c r="BE25" s="168">
        <f>SUM(BE23:BE24)</f>
        <v>0</v>
      </c>
      <c r="BF25" s="168">
        <f>SUM(BF23:BF24)</f>
        <v>0</v>
      </c>
      <c r="BG25" s="168">
        <f>SUM(BG23:BG24)</f>
        <v>0</v>
      </c>
    </row>
    <row r="26" spans="1:59" x14ac:dyDescent="0.2">
      <c r="A26" s="139" t="s">
        <v>69</v>
      </c>
      <c r="B26" s="140" t="s">
        <v>102</v>
      </c>
      <c r="C26" s="141" t="s">
        <v>103</v>
      </c>
      <c r="D26" s="142"/>
      <c r="E26" s="143"/>
      <c r="F26" s="143"/>
      <c r="G26" s="144"/>
      <c r="H26" s="145"/>
      <c r="I26" s="145"/>
      <c r="J26" s="145"/>
      <c r="K26" s="145"/>
      <c r="Q26" s="146">
        <v>1</v>
      </c>
    </row>
    <row r="27" spans="1:59" ht="25.5" x14ac:dyDescent="0.2">
      <c r="A27" s="147">
        <v>7</v>
      </c>
      <c r="B27" s="148" t="s">
        <v>104</v>
      </c>
      <c r="C27" s="149" t="s">
        <v>105</v>
      </c>
      <c r="D27" s="150" t="s">
        <v>96</v>
      </c>
      <c r="E27" s="151">
        <v>2.8E-3</v>
      </c>
      <c r="F27" s="151">
        <v>0</v>
      </c>
      <c r="G27" s="152">
        <f>E27*F27</f>
        <v>0</v>
      </c>
      <c r="H27" s="153">
        <v>0</v>
      </c>
      <c r="I27" s="153">
        <f>E27*H27</f>
        <v>0</v>
      </c>
      <c r="J27" s="153">
        <v>-2.2000000000000002</v>
      </c>
      <c r="K27" s="153">
        <f>E27*J27</f>
        <v>-6.1600000000000005E-3</v>
      </c>
      <c r="Q27" s="146">
        <v>2</v>
      </c>
      <c r="AA27" s="122">
        <v>12</v>
      </c>
      <c r="AB27" s="122">
        <v>0</v>
      </c>
      <c r="AC27" s="122">
        <v>7</v>
      </c>
      <c r="BB27" s="122">
        <v>1</v>
      </c>
      <c r="BC27" s="122">
        <f>IF(BB27=1,G27,0)</f>
        <v>0</v>
      </c>
      <c r="BD27" s="122">
        <f>IF(BB27=2,G27,0)</f>
        <v>0</v>
      </c>
      <c r="BE27" s="122">
        <f>IF(BB27=3,G27,0)</f>
        <v>0</v>
      </c>
      <c r="BF27" s="122">
        <f>IF(BB27=4,G27,0)</f>
        <v>0</v>
      </c>
      <c r="BG27" s="122">
        <f>IF(BB27=5,G27,0)</f>
        <v>0</v>
      </c>
    </row>
    <row r="28" spans="1:59" x14ac:dyDescent="0.2">
      <c r="A28" s="154"/>
      <c r="B28" s="155"/>
      <c r="C28" s="196" t="s">
        <v>106</v>
      </c>
      <c r="D28" s="197"/>
      <c r="E28" s="156">
        <v>2.8E-3</v>
      </c>
      <c r="F28" s="157"/>
      <c r="G28" s="158"/>
      <c r="H28" s="159"/>
      <c r="I28" s="159"/>
      <c r="J28" s="159"/>
      <c r="K28" s="159"/>
      <c r="M28" s="122" t="s">
        <v>106</v>
      </c>
      <c r="O28" s="160"/>
      <c r="Q28" s="146"/>
    </row>
    <row r="29" spans="1:59" x14ac:dyDescent="0.2">
      <c r="A29" s="147">
        <v>8</v>
      </c>
      <c r="B29" s="148" t="s">
        <v>107</v>
      </c>
      <c r="C29" s="149" t="s">
        <v>108</v>
      </c>
      <c r="D29" s="150" t="s">
        <v>109</v>
      </c>
      <c r="E29" s="151">
        <v>2</v>
      </c>
      <c r="F29" s="151">
        <v>0</v>
      </c>
      <c r="G29" s="152">
        <f>E29*F29</f>
        <v>0</v>
      </c>
      <c r="H29" s="153">
        <v>0</v>
      </c>
      <c r="I29" s="153">
        <f>E29*H29</f>
        <v>0</v>
      </c>
      <c r="J29" s="153">
        <v>0</v>
      </c>
      <c r="K29" s="153">
        <f>E29*J29</f>
        <v>0</v>
      </c>
      <c r="Q29" s="146">
        <v>2</v>
      </c>
      <c r="AA29" s="122">
        <v>12</v>
      </c>
      <c r="AB29" s="122">
        <v>0</v>
      </c>
      <c r="AC29" s="122">
        <v>8</v>
      </c>
      <c r="BB29" s="122">
        <v>1</v>
      </c>
      <c r="BC29" s="122">
        <f>IF(BB29=1,G29,0)</f>
        <v>0</v>
      </c>
      <c r="BD29" s="122">
        <f>IF(BB29=2,G29,0)</f>
        <v>0</v>
      </c>
      <c r="BE29" s="122">
        <f>IF(BB29=3,G29,0)</f>
        <v>0</v>
      </c>
      <c r="BF29" s="122">
        <f>IF(BB29=4,G29,0)</f>
        <v>0</v>
      </c>
      <c r="BG29" s="122">
        <f>IF(BB29=5,G29,0)</f>
        <v>0</v>
      </c>
    </row>
    <row r="30" spans="1:59" x14ac:dyDescent="0.2">
      <c r="A30" s="147">
        <v>9</v>
      </c>
      <c r="B30" s="148" t="s">
        <v>110</v>
      </c>
      <c r="C30" s="149" t="s">
        <v>111</v>
      </c>
      <c r="D30" s="150" t="s">
        <v>78</v>
      </c>
      <c r="E30" s="151">
        <v>4.0999999999999996</v>
      </c>
      <c r="F30" s="151">
        <v>0</v>
      </c>
      <c r="G30" s="152">
        <f>E30*F30</f>
        <v>0</v>
      </c>
      <c r="H30" s="153">
        <v>1.17E-3</v>
      </c>
      <c r="I30" s="153">
        <f>E30*H30</f>
        <v>4.797E-3</v>
      </c>
      <c r="J30" s="153">
        <v>-8.7999999999999995E-2</v>
      </c>
      <c r="K30" s="153">
        <f>E30*J30</f>
        <v>-0.36079999999999995</v>
      </c>
      <c r="Q30" s="146">
        <v>2</v>
      </c>
      <c r="AA30" s="122">
        <v>12</v>
      </c>
      <c r="AB30" s="122">
        <v>0</v>
      </c>
      <c r="AC30" s="122">
        <v>9</v>
      </c>
      <c r="BB30" s="122">
        <v>1</v>
      </c>
      <c r="BC30" s="122">
        <f>IF(BB30=1,G30,0)</f>
        <v>0</v>
      </c>
      <c r="BD30" s="122">
        <f>IF(BB30=2,G30,0)</f>
        <v>0</v>
      </c>
      <c r="BE30" s="122">
        <f>IF(BB30=3,G30,0)</f>
        <v>0</v>
      </c>
      <c r="BF30" s="122">
        <f>IF(BB30=4,G30,0)</f>
        <v>0</v>
      </c>
      <c r="BG30" s="122">
        <f>IF(BB30=5,G30,0)</f>
        <v>0</v>
      </c>
    </row>
    <row r="31" spans="1:59" x14ac:dyDescent="0.2">
      <c r="A31" s="154"/>
      <c r="B31" s="155"/>
      <c r="C31" s="196" t="s">
        <v>112</v>
      </c>
      <c r="D31" s="197"/>
      <c r="E31" s="156">
        <v>4.0999999999999996</v>
      </c>
      <c r="F31" s="157"/>
      <c r="G31" s="158"/>
      <c r="H31" s="159"/>
      <c r="I31" s="159"/>
      <c r="J31" s="159"/>
      <c r="K31" s="159"/>
      <c r="M31" s="122" t="s">
        <v>112</v>
      </c>
      <c r="O31" s="160"/>
      <c r="Q31" s="146"/>
    </row>
    <row r="32" spans="1:59" x14ac:dyDescent="0.2">
      <c r="A32" s="161"/>
      <c r="B32" s="162" t="s">
        <v>71</v>
      </c>
      <c r="C32" s="163" t="str">
        <f>CONCATENATE(B26," ",C26)</f>
        <v>96 Bourání konstrukcí</v>
      </c>
      <c r="D32" s="161"/>
      <c r="E32" s="164"/>
      <c r="F32" s="164"/>
      <c r="G32" s="165">
        <f>SUM(G26:G31)</f>
        <v>0</v>
      </c>
      <c r="H32" s="166"/>
      <c r="I32" s="167">
        <f>SUM(I26:I31)</f>
        <v>4.797E-3</v>
      </c>
      <c r="J32" s="166"/>
      <c r="K32" s="167">
        <f>SUM(K26:K31)</f>
        <v>-0.36695999999999995</v>
      </c>
      <c r="Q32" s="146">
        <v>4</v>
      </c>
      <c r="BC32" s="168">
        <f>SUM(BC26:BC31)</f>
        <v>0</v>
      </c>
      <c r="BD32" s="168">
        <f>SUM(BD26:BD31)</f>
        <v>0</v>
      </c>
      <c r="BE32" s="168">
        <f>SUM(BE26:BE31)</f>
        <v>0</v>
      </c>
      <c r="BF32" s="168">
        <f>SUM(BF26:BF31)</f>
        <v>0</v>
      </c>
      <c r="BG32" s="168">
        <f>SUM(BG26:BG31)</f>
        <v>0</v>
      </c>
    </row>
    <row r="33" spans="1:59" x14ac:dyDescent="0.2">
      <c r="A33" s="139" t="s">
        <v>69</v>
      </c>
      <c r="B33" s="140" t="s">
        <v>113</v>
      </c>
      <c r="C33" s="141" t="s">
        <v>114</v>
      </c>
      <c r="D33" s="142"/>
      <c r="E33" s="143"/>
      <c r="F33" s="143"/>
      <c r="G33" s="144"/>
      <c r="H33" s="145"/>
      <c r="I33" s="145"/>
      <c r="J33" s="145"/>
      <c r="K33" s="145"/>
      <c r="Q33" s="146">
        <v>1</v>
      </c>
    </row>
    <row r="34" spans="1:59" x14ac:dyDescent="0.2">
      <c r="A34" s="147">
        <v>10</v>
      </c>
      <c r="B34" s="148" t="s">
        <v>115</v>
      </c>
      <c r="C34" s="149" t="s">
        <v>116</v>
      </c>
      <c r="D34" s="150" t="s">
        <v>117</v>
      </c>
      <c r="E34" s="151">
        <v>0.36699999999999999</v>
      </c>
      <c r="F34" s="151">
        <v>0</v>
      </c>
      <c r="G34" s="152">
        <f>E34*F34</f>
        <v>0</v>
      </c>
      <c r="H34" s="153">
        <v>0</v>
      </c>
      <c r="I34" s="153">
        <f>E34*H34</f>
        <v>0</v>
      </c>
      <c r="J34" s="153">
        <v>0</v>
      </c>
      <c r="K34" s="153">
        <f>E34*J34</f>
        <v>0</v>
      </c>
      <c r="Q34" s="146">
        <v>2</v>
      </c>
      <c r="AA34" s="122">
        <v>12</v>
      </c>
      <c r="AB34" s="122">
        <v>0</v>
      </c>
      <c r="AC34" s="122">
        <v>10</v>
      </c>
      <c r="BB34" s="122">
        <v>1</v>
      </c>
      <c r="BC34" s="122">
        <f>IF(BB34=1,G34,0)</f>
        <v>0</v>
      </c>
      <c r="BD34" s="122">
        <f>IF(BB34=2,G34,0)</f>
        <v>0</v>
      </c>
      <c r="BE34" s="122">
        <f>IF(BB34=3,G34,0)</f>
        <v>0</v>
      </c>
      <c r="BF34" s="122">
        <f>IF(BB34=4,G34,0)</f>
        <v>0</v>
      </c>
      <c r="BG34" s="122">
        <f>IF(BB34=5,G34,0)</f>
        <v>0</v>
      </c>
    </row>
    <row r="35" spans="1:59" x14ac:dyDescent="0.2">
      <c r="A35" s="154"/>
      <c r="B35" s="155"/>
      <c r="C35" s="196" t="s">
        <v>118</v>
      </c>
      <c r="D35" s="197"/>
      <c r="E35" s="156">
        <v>0.36699999999999999</v>
      </c>
      <c r="F35" s="157"/>
      <c r="G35" s="158"/>
      <c r="H35" s="159"/>
      <c r="I35" s="159"/>
      <c r="J35" s="159"/>
      <c r="K35" s="159"/>
      <c r="M35" s="122" t="s">
        <v>118</v>
      </c>
      <c r="O35" s="160"/>
      <c r="Q35" s="146"/>
    </row>
    <row r="36" spans="1:59" x14ac:dyDescent="0.2">
      <c r="A36" s="147">
        <v>11</v>
      </c>
      <c r="B36" s="148" t="s">
        <v>119</v>
      </c>
      <c r="C36" s="149" t="s">
        <v>120</v>
      </c>
      <c r="D36" s="150" t="s">
        <v>117</v>
      </c>
      <c r="E36" s="151">
        <v>11.6416</v>
      </c>
      <c r="F36" s="151">
        <v>0</v>
      </c>
      <c r="G36" s="152">
        <f>E36*F36</f>
        <v>0</v>
      </c>
      <c r="H36" s="153">
        <v>0</v>
      </c>
      <c r="I36" s="153">
        <f>E36*H36</f>
        <v>0</v>
      </c>
      <c r="J36" s="153">
        <v>0</v>
      </c>
      <c r="K36" s="153">
        <f>E36*J36</f>
        <v>0</v>
      </c>
      <c r="Q36" s="146">
        <v>2</v>
      </c>
      <c r="AA36" s="122">
        <v>12</v>
      </c>
      <c r="AB36" s="122">
        <v>0</v>
      </c>
      <c r="AC36" s="122">
        <v>11</v>
      </c>
      <c r="BB36" s="122">
        <v>1</v>
      </c>
      <c r="BC36" s="122">
        <f>IF(BB36=1,G36,0)</f>
        <v>0</v>
      </c>
      <c r="BD36" s="122">
        <f>IF(BB36=2,G36,0)</f>
        <v>0</v>
      </c>
      <c r="BE36" s="122">
        <f>IF(BB36=3,G36,0)</f>
        <v>0</v>
      </c>
      <c r="BF36" s="122">
        <f>IF(BB36=4,G36,0)</f>
        <v>0</v>
      </c>
      <c r="BG36" s="122">
        <f>IF(BB36=5,G36,0)</f>
        <v>0</v>
      </c>
    </row>
    <row r="37" spans="1:59" x14ac:dyDescent="0.2">
      <c r="A37" s="154"/>
      <c r="B37" s="155"/>
      <c r="C37" s="196" t="s">
        <v>121</v>
      </c>
      <c r="D37" s="197"/>
      <c r="E37" s="156">
        <v>11.6416</v>
      </c>
      <c r="F37" s="157"/>
      <c r="G37" s="158"/>
      <c r="H37" s="159"/>
      <c r="I37" s="159"/>
      <c r="J37" s="159"/>
      <c r="K37" s="159"/>
      <c r="M37" s="122" t="s">
        <v>121</v>
      </c>
      <c r="O37" s="160"/>
      <c r="Q37" s="146"/>
    </row>
    <row r="38" spans="1:59" x14ac:dyDescent="0.2">
      <c r="A38" s="147">
        <v>12</v>
      </c>
      <c r="B38" s="148" t="s">
        <v>122</v>
      </c>
      <c r="C38" s="149" t="s">
        <v>123</v>
      </c>
      <c r="D38" s="150" t="s">
        <v>117</v>
      </c>
      <c r="E38" s="151">
        <v>12.026400000000001</v>
      </c>
      <c r="F38" s="151">
        <v>0</v>
      </c>
      <c r="G38" s="152">
        <f>E38*F38</f>
        <v>0</v>
      </c>
      <c r="H38" s="153">
        <v>0</v>
      </c>
      <c r="I38" s="153">
        <f>E38*H38</f>
        <v>0</v>
      </c>
      <c r="J38" s="153">
        <v>0</v>
      </c>
      <c r="K38" s="153">
        <f>E38*J38</f>
        <v>0</v>
      </c>
      <c r="Q38" s="146">
        <v>2</v>
      </c>
      <c r="AA38" s="122">
        <v>12</v>
      </c>
      <c r="AB38" s="122">
        <v>0</v>
      </c>
      <c r="AC38" s="122">
        <v>12</v>
      </c>
      <c r="BB38" s="122">
        <v>1</v>
      </c>
      <c r="BC38" s="122">
        <f>IF(BB38=1,G38,0)</f>
        <v>0</v>
      </c>
      <c r="BD38" s="122">
        <f>IF(BB38=2,G38,0)</f>
        <v>0</v>
      </c>
      <c r="BE38" s="122">
        <f>IF(BB38=3,G38,0)</f>
        <v>0</v>
      </c>
      <c r="BF38" s="122">
        <f>IF(BB38=4,G38,0)</f>
        <v>0</v>
      </c>
      <c r="BG38" s="122">
        <f>IF(BB38=5,G38,0)</f>
        <v>0</v>
      </c>
    </row>
    <row r="39" spans="1:59" x14ac:dyDescent="0.2">
      <c r="A39" s="154"/>
      <c r="B39" s="155"/>
      <c r="C39" s="196" t="s">
        <v>124</v>
      </c>
      <c r="D39" s="197"/>
      <c r="E39" s="156">
        <v>12.026400000000001</v>
      </c>
      <c r="F39" s="157"/>
      <c r="G39" s="158"/>
      <c r="H39" s="159"/>
      <c r="I39" s="159"/>
      <c r="J39" s="159"/>
      <c r="K39" s="159"/>
      <c r="M39" s="122" t="s">
        <v>124</v>
      </c>
      <c r="O39" s="160"/>
      <c r="Q39" s="146"/>
    </row>
    <row r="40" spans="1:59" x14ac:dyDescent="0.2">
      <c r="A40" s="147">
        <v>13</v>
      </c>
      <c r="B40" s="148" t="s">
        <v>125</v>
      </c>
      <c r="C40" s="149" t="s">
        <v>126</v>
      </c>
      <c r="D40" s="150" t="s">
        <v>117</v>
      </c>
      <c r="E40" s="151">
        <v>24.052800000000001</v>
      </c>
      <c r="F40" s="151">
        <v>0</v>
      </c>
      <c r="G40" s="152">
        <f>E40*F40</f>
        <v>0</v>
      </c>
      <c r="H40" s="153">
        <v>0</v>
      </c>
      <c r="I40" s="153">
        <f>E40*H40</f>
        <v>0</v>
      </c>
      <c r="J40" s="153">
        <v>0</v>
      </c>
      <c r="K40" s="153">
        <f>E40*J40</f>
        <v>0</v>
      </c>
      <c r="Q40" s="146">
        <v>2</v>
      </c>
      <c r="AA40" s="122">
        <v>12</v>
      </c>
      <c r="AB40" s="122">
        <v>0</v>
      </c>
      <c r="AC40" s="122">
        <v>13</v>
      </c>
      <c r="BB40" s="122">
        <v>1</v>
      </c>
      <c r="BC40" s="122">
        <f>IF(BB40=1,G40,0)</f>
        <v>0</v>
      </c>
      <c r="BD40" s="122">
        <f>IF(BB40=2,G40,0)</f>
        <v>0</v>
      </c>
      <c r="BE40" s="122">
        <f>IF(BB40=3,G40,0)</f>
        <v>0</v>
      </c>
      <c r="BF40" s="122">
        <f>IF(BB40=4,G40,0)</f>
        <v>0</v>
      </c>
      <c r="BG40" s="122">
        <f>IF(BB40=5,G40,0)</f>
        <v>0</v>
      </c>
    </row>
    <row r="41" spans="1:59" x14ac:dyDescent="0.2">
      <c r="A41" s="154"/>
      <c r="B41" s="155"/>
      <c r="C41" s="196" t="s">
        <v>127</v>
      </c>
      <c r="D41" s="197"/>
      <c r="E41" s="156">
        <v>24.052800000000001</v>
      </c>
      <c r="F41" s="157"/>
      <c r="G41" s="158"/>
      <c r="H41" s="159"/>
      <c r="I41" s="159"/>
      <c r="J41" s="159"/>
      <c r="K41" s="159"/>
      <c r="M41" s="122" t="s">
        <v>127</v>
      </c>
      <c r="O41" s="160"/>
      <c r="Q41" s="146"/>
    </row>
    <row r="42" spans="1:59" x14ac:dyDescent="0.2">
      <c r="A42" s="147">
        <v>14</v>
      </c>
      <c r="B42" s="148" t="s">
        <v>128</v>
      </c>
      <c r="C42" s="149" t="s">
        <v>129</v>
      </c>
      <c r="D42" s="150" t="s">
        <v>117</v>
      </c>
      <c r="E42" s="151">
        <v>12.026400000000001</v>
      </c>
      <c r="F42" s="151">
        <v>0</v>
      </c>
      <c r="G42" s="152">
        <f>E42*F42</f>
        <v>0</v>
      </c>
      <c r="H42" s="153">
        <v>0</v>
      </c>
      <c r="I42" s="153">
        <f>E42*H42</f>
        <v>0</v>
      </c>
      <c r="J42" s="153">
        <v>0</v>
      </c>
      <c r="K42" s="153">
        <f>E42*J42</f>
        <v>0</v>
      </c>
      <c r="Q42" s="146">
        <v>2</v>
      </c>
      <c r="AA42" s="122">
        <v>12</v>
      </c>
      <c r="AB42" s="122">
        <v>0</v>
      </c>
      <c r="AC42" s="122">
        <v>14</v>
      </c>
      <c r="BB42" s="122">
        <v>1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 x14ac:dyDescent="0.2">
      <c r="A43" s="147">
        <v>15</v>
      </c>
      <c r="B43" s="148" t="s">
        <v>130</v>
      </c>
      <c r="C43" s="149" t="s">
        <v>131</v>
      </c>
      <c r="D43" s="150" t="s">
        <v>117</v>
      </c>
      <c r="E43" s="151">
        <v>156.3432</v>
      </c>
      <c r="F43" s="151">
        <v>0</v>
      </c>
      <c r="G43" s="152">
        <f>E43*F43</f>
        <v>0</v>
      </c>
      <c r="H43" s="153">
        <v>0</v>
      </c>
      <c r="I43" s="153">
        <f>E43*H43</f>
        <v>0</v>
      </c>
      <c r="J43" s="153">
        <v>0</v>
      </c>
      <c r="K43" s="153">
        <f>E43*J43</f>
        <v>0</v>
      </c>
      <c r="Q43" s="146">
        <v>2</v>
      </c>
      <c r="AA43" s="122">
        <v>12</v>
      </c>
      <c r="AB43" s="122">
        <v>0</v>
      </c>
      <c r="AC43" s="122">
        <v>15</v>
      </c>
      <c r="BB43" s="122">
        <v>1</v>
      </c>
      <c r="BC43" s="122">
        <f>IF(BB43=1,G43,0)</f>
        <v>0</v>
      </c>
      <c r="BD43" s="122">
        <f>IF(BB43=2,G43,0)</f>
        <v>0</v>
      </c>
      <c r="BE43" s="122">
        <f>IF(BB43=3,G43,0)</f>
        <v>0</v>
      </c>
      <c r="BF43" s="122">
        <f>IF(BB43=4,G43,0)</f>
        <v>0</v>
      </c>
      <c r="BG43" s="122">
        <f>IF(BB43=5,G43,0)</f>
        <v>0</v>
      </c>
    </row>
    <row r="44" spans="1:59" x14ac:dyDescent="0.2">
      <c r="A44" s="154"/>
      <c r="B44" s="155"/>
      <c r="C44" s="196" t="s">
        <v>132</v>
      </c>
      <c r="D44" s="197"/>
      <c r="E44" s="156">
        <v>156.3432</v>
      </c>
      <c r="F44" s="157"/>
      <c r="G44" s="158"/>
      <c r="H44" s="159"/>
      <c r="I44" s="159"/>
      <c r="J44" s="159"/>
      <c r="K44" s="159"/>
      <c r="M44" s="122" t="s">
        <v>132</v>
      </c>
      <c r="O44" s="160"/>
      <c r="Q44" s="146"/>
    </row>
    <row r="45" spans="1:59" x14ac:dyDescent="0.2">
      <c r="A45" s="161"/>
      <c r="B45" s="162" t="s">
        <v>71</v>
      </c>
      <c r="C45" s="163" t="str">
        <f>CONCATENATE(B33," ",C33)</f>
        <v>97 Prorážení otvorů</v>
      </c>
      <c r="D45" s="161"/>
      <c r="E45" s="164"/>
      <c r="F45" s="164"/>
      <c r="G45" s="165">
        <f>SUM(G33:G44)</f>
        <v>0</v>
      </c>
      <c r="H45" s="166"/>
      <c r="I45" s="167">
        <f>SUM(I33:I44)</f>
        <v>0</v>
      </c>
      <c r="J45" s="166"/>
      <c r="K45" s="167">
        <f>SUM(K33:K44)</f>
        <v>0</v>
      </c>
      <c r="Q45" s="146">
        <v>4</v>
      </c>
      <c r="BC45" s="168">
        <f>SUM(BC33:BC44)</f>
        <v>0</v>
      </c>
      <c r="BD45" s="168">
        <f>SUM(BD33:BD44)</f>
        <v>0</v>
      </c>
      <c r="BE45" s="168">
        <f>SUM(BE33:BE44)</f>
        <v>0</v>
      </c>
      <c r="BF45" s="168">
        <f>SUM(BF33:BF44)</f>
        <v>0</v>
      </c>
      <c r="BG45" s="168">
        <f>SUM(BG33:BG44)</f>
        <v>0</v>
      </c>
    </row>
    <row r="46" spans="1:59" x14ac:dyDescent="0.2">
      <c r="A46" s="139" t="s">
        <v>69</v>
      </c>
      <c r="B46" s="140" t="s">
        <v>133</v>
      </c>
      <c r="C46" s="141" t="s">
        <v>134</v>
      </c>
      <c r="D46" s="142"/>
      <c r="E46" s="143"/>
      <c r="F46" s="143"/>
      <c r="G46" s="144"/>
      <c r="H46" s="145"/>
      <c r="I46" s="145"/>
      <c r="J46" s="145"/>
      <c r="K46" s="145"/>
      <c r="Q46" s="146">
        <v>1</v>
      </c>
    </row>
    <row r="47" spans="1:59" x14ac:dyDescent="0.2">
      <c r="A47" s="147">
        <v>16</v>
      </c>
      <c r="B47" s="148" t="s">
        <v>135</v>
      </c>
      <c r="C47" s="149" t="s">
        <v>136</v>
      </c>
      <c r="D47" s="150" t="s">
        <v>78</v>
      </c>
      <c r="E47" s="151">
        <v>248.37</v>
      </c>
      <c r="F47" s="151">
        <v>0</v>
      </c>
      <c r="G47" s="152">
        <f>E47*F47</f>
        <v>0</v>
      </c>
      <c r="H47" s="153">
        <v>2.2000000000000001E-4</v>
      </c>
      <c r="I47" s="153">
        <f>E47*H47</f>
        <v>5.46414E-2</v>
      </c>
      <c r="J47" s="153">
        <v>0</v>
      </c>
      <c r="K47" s="153">
        <f>E47*J47</f>
        <v>0</v>
      </c>
      <c r="Q47" s="146">
        <v>2</v>
      </c>
      <c r="AA47" s="122">
        <v>12</v>
      </c>
      <c r="AB47" s="122">
        <v>0</v>
      </c>
      <c r="AC47" s="122">
        <v>16</v>
      </c>
      <c r="BB47" s="122">
        <v>2</v>
      </c>
      <c r="BC47" s="122">
        <f>IF(BB47=1,G47,0)</f>
        <v>0</v>
      </c>
      <c r="BD47" s="122">
        <f>IF(BB47=2,G47,0)</f>
        <v>0</v>
      </c>
      <c r="BE47" s="122">
        <f>IF(BB47=3,G47,0)</f>
        <v>0</v>
      </c>
      <c r="BF47" s="122">
        <f>IF(BB47=4,G47,0)</f>
        <v>0</v>
      </c>
      <c r="BG47" s="122">
        <f>IF(BB47=5,G47,0)</f>
        <v>0</v>
      </c>
    </row>
    <row r="48" spans="1:59" x14ac:dyDescent="0.2">
      <c r="A48" s="154"/>
      <c r="B48" s="155"/>
      <c r="C48" s="196" t="s">
        <v>137</v>
      </c>
      <c r="D48" s="197"/>
      <c r="E48" s="156">
        <v>248.37</v>
      </c>
      <c r="F48" s="157"/>
      <c r="G48" s="158"/>
      <c r="H48" s="159"/>
      <c r="I48" s="159"/>
      <c r="J48" s="159"/>
      <c r="K48" s="159"/>
      <c r="M48" s="122" t="s">
        <v>137</v>
      </c>
      <c r="O48" s="160"/>
      <c r="Q48" s="146"/>
    </row>
    <row r="49" spans="1:59" x14ac:dyDescent="0.2">
      <c r="A49" s="147">
        <v>17</v>
      </c>
      <c r="B49" s="148" t="s">
        <v>138</v>
      </c>
      <c r="C49" s="149" t="s">
        <v>139</v>
      </c>
      <c r="D49" s="150" t="s">
        <v>78</v>
      </c>
      <c r="E49" s="151">
        <v>199.87</v>
      </c>
      <c r="F49" s="151">
        <v>0</v>
      </c>
      <c r="G49" s="152">
        <f>E49*F49</f>
        <v>0</v>
      </c>
      <c r="H49" s="153">
        <v>4.0999999999999999E-4</v>
      </c>
      <c r="I49" s="153">
        <f>E49*H49</f>
        <v>8.1946699999999997E-2</v>
      </c>
      <c r="J49" s="153">
        <v>0</v>
      </c>
      <c r="K49" s="153">
        <f>E49*J49</f>
        <v>0</v>
      </c>
      <c r="Q49" s="146">
        <v>2</v>
      </c>
      <c r="AA49" s="122">
        <v>12</v>
      </c>
      <c r="AB49" s="122">
        <v>0</v>
      </c>
      <c r="AC49" s="122">
        <v>17</v>
      </c>
      <c r="BB49" s="122">
        <v>2</v>
      </c>
      <c r="BC49" s="122">
        <f>IF(BB49=1,G49,0)</f>
        <v>0</v>
      </c>
      <c r="BD49" s="122">
        <f>IF(BB49=2,G49,0)</f>
        <v>0</v>
      </c>
      <c r="BE49" s="122">
        <f>IF(BB49=3,G49,0)</f>
        <v>0</v>
      </c>
      <c r="BF49" s="122">
        <f>IF(BB49=4,G49,0)</f>
        <v>0</v>
      </c>
      <c r="BG49" s="122">
        <f>IF(BB49=5,G49,0)</f>
        <v>0</v>
      </c>
    </row>
    <row r="50" spans="1:59" x14ac:dyDescent="0.2">
      <c r="A50" s="154"/>
      <c r="B50" s="155"/>
      <c r="C50" s="196" t="s">
        <v>140</v>
      </c>
      <c r="D50" s="197"/>
      <c r="E50" s="156">
        <v>185.14</v>
      </c>
      <c r="F50" s="157"/>
      <c r="G50" s="158"/>
      <c r="H50" s="159"/>
      <c r="I50" s="159"/>
      <c r="J50" s="159"/>
      <c r="K50" s="159"/>
      <c r="M50" s="122" t="s">
        <v>140</v>
      </c>
      <c r="O50" s="160"/>
      <c r="Q50" s="146"/>
    </row>
    <row r="51" spans="1:59" x14ac:dyDescent="0.2">
      <c r="A51" s="154"/>
      <c r="B51" s="155"/>
      <c r="C51" s="196" t="s">
        <v>141</v>
      </c>
      <c r="D51" s="197"/>
      <c r="E51" s="156">
        <v>14.73</v>
      </c>
      <c r="F51" s="157"/>
      <c r="G51" s="158"/>
      <c r="H51" s="159"/>
      <c r="I51" s="159"/>
      <c r="J51" s="159"/>
      <c r="K51" s="159"/>
      <c r="M51" s="122" t="s">
        <v>141</v>
      </c>
      <c r="O51" s="160"/>
      <c r="Q51" s="146"/>
    </row>
    <row r="52" spans="1:59" x14ac:dyDescent="0.2">
      <c r="A52" s="147">
        <v>18</v>
      </c>
      <c r="B52" s="148" t="s">
        <v>142</v>
      </c>
      <c r="C52" s="149" t="s">
        <v>143</v>
      </c>
      <c r="D52" s="150" t="s">
        <v>78</v>
      </c>
      <c r="E52" s="151">
        <v>48.5</v>
      </c>
      <c r="F52" s="151">
        <v>0</v>
      </c>
      <c r="G52" s="152">
        <f>E52*F52</f>
        <v>0</v>
      </c>
      <c r="H52" s="153">
        <v>5.8E-4</v>
      </c>
      <c r="I52" s="153">
        <f>E52*H52</f>
        <v>2.8129999999999999E-2</v>
      </c>
      <c r="J52" s="153">
        <v>0</v>
      </c>
      <c r="K52" s="153">
        <f>E52*J52</f>
        <v>0</v>
      </c>
      <c r="Q52" s="146">
        <v>2</v>
      </c>
      <c r="AA52" s="122">
        <v>12</v>
      </c>
      <c r="AB52" s="122">
        <v>0</v>
      </c>
      <c r="AC52" s="122">
        <v>18</v>
      </c>
      <c r="BB52" s="122">
        <v>2</v>
      </c>
      <c r="BC52" s="122">
        <f>IF(BB52=1,G52,0)</f>
        <v>0</v>
      </c>
      <c r="BD52" s="122">
        <f>IF(BB52=2,G52,0)</f>
        <v>0</v>
      </c>
      <c r="BE52" s="122">
        <f>IF(BB52=3,G52,0)</f>
        <v>0</v>
      </c>
      <c r="BF52" s="122">
        <f>IF(BB52=4,G52,0)</f>
        <v>0</v>
      </c>
      <c r="BG52" s="122">
        <f>IF(BB52=5,G52,0)</f>
        <v>0</v>
      </c>
    </row>
    <row r="53" spans="1:59" x14ac:dyDescent="0.2">
      <c r="A53" s="154"/>
      <c r="B53" s="155"/>
      <c r="C53" s="196" t="s">
        <v>144</v>
      </c>
      <c r="D53" s="197"/>
      <c r="E53" s="156">
        <v>48.5</v>
      </c>
      <c r="F53" s="157"/>
      <c r="G53" s="158"/>
      <c r="H53" s="159"/>
      <c r="I53" s="159"/>
      <c r="J53" s="159"/>
      <c r="K53" s="159"/>
      <c r="M53" s="122" t="s">
        <v>144</v>
      </c>
      <c r="O53" s="160"/>
      <c r="Q53" s="146"/>
    </row>
    <row r="54" spans="1:59" ht="25.5" x14ac:dyDescent="0.2">
      <c r="A54" s="147">
        <v>19</v>
      </c>
      <c r="B54" s="148" t="s">
        <v>145</v>
      </c>
      <c r="C54" s="149" t="s">
        <v>146</v>
      </c>
      <c r="D54" s="150" t="s">
        <v>78</v>
      </c>
      <c r="E54" s="151">
        <v>285.62549999999999</v>
      </c>
      <c r="F54" s="151">
        <v>0</v>
      </c>
      <c r="G54" s="152">
        <f>E54*F54</f>
        <v>0</v>
      </c>
      <c r="H54" s="153">
        <v>4.0000000000000001E-3</v>
      </c>
      <c r="I54" s="153">
        <f>E54*H54</f>
        <v>1.1425019999999999</v>
      </c>
      <c r="J54" s="153">
        <v>0</v>
      </c>
      <c r="K54" s="153">
        <f>E54*J54</f>
        <v>0</v>
      </c>
      <c r="Q54" s="146">
        <v>2</v>
      </c>
      <c r="AA54" s="122">
        <v>12</v>
      </c>
      <c r="AB54" s="122">
        <v>1</v>
      </c>
      <c r="AC54" s="122">
        <v>19</v>
      </c>
      <c r="BB54" s="122">
        <v>2</v>
      </c>
      <c r="BC54" s="122">
        <f>IF(BB54=1,G54,0)</f>
        <v>0</v>
      </c>
      <c r="BD54" s="122">
        <f>IF(BB54=2,G54,0)</f>
        <v>0</v>
      </c>
      <c r="BE54" s="122">
        <f>IF(BB54=3,G54,0)</f>
        <v>0</v>
      </c>
      <c r="BF54" s="122">
        <f>IF(BB54=4,G54,0)</f>
        <v>0</v>
      </c>
      <c r="BG54" s="122">
        <f>IF(BB54=5,G54,0)</f>
        <v>0</v>
      </c>
    </row>
    <row r="55" spans="1:59" x14ac:dyDescent="0.2">
      <c r="A55" s="154"/>
      <c r="B55" s="155"/>
      <c r="C55" s="196" t="s">
        <v>147</v>
      </c>
      <c r="D55" s="197"/>
      <c r="E55" s="156">
        <v>285.62549999999999</v>
      </c>
      <c r="F55" s="157"/>
      <c r="G55" s="158"/>
      <c r="H55" s="159"/>
      <c r="I55" s="159"/>
      <c r="J55" s="159"/>
      <c r="K55" s="159"/>
      <c r="M55" s="122" t="s">
        <v>147</v>
      </c>
      <c r="O55" s="160"/>
      <c r="Q55" s="146"/>
    </row>
    <row r="56" spans="1:59" x14ac:dyDescent="0.2">
      <c r="A56" s="147">
        <v>20</v>
      </c>
      <c r="B56" s="148" t="s">
        <v>148</v>
      </c>
      <c r="C56" s="149" t="s">
        <v>149</v>
      </c>
      <c r="D56" s="150" t="s">
        <v>117</v>
      </c>
      <c r="E56" s="151">
        <v>3.4828000000000001</v>
      </c>
      <c r="F56" s="151">
        <v>0</v>
      </c>
      <c r="G56" s="152">
        <f>E56*F56</f>
        <v>0</v>
      </c>
      <c r="H56" s="153">
        <v>0</v>
      </c>
      <c r="I56" s="153">
        <f>E56*H56</f>
        <v>0</v>
      </c>
      <c r="J56" s="153">
        <v>0</v>
      </c>
      <c r="K56" s="153">
        <f>E56*J56</f>
        <v>0</v>
      </c>
      <c r="Q56" s="146">
        <v>2</v>
      </c>
      <c r="AA56" s="122">
        <v>12</v>
      </c>
      <c r="AB56" s="122">
        <v>0</v>
      </c>
      <c r="AC56" s="122">
        <v>20</v>
      </c>
      <c r="BB56" s="122">
        <v>2</v>
      </c>
      <c r="BC56" s="122">
        <f>IF(BB56=1,G56,0)</f>
        <v>0</v>
      </c>
      <c r="BD56" s="122">
        <f>IF(BB56=2,G56,0)</f>
        <v>0</v>
      </c>
      <c r="BE56" s="122">
        <f>IF(BB56=3,G56,0)</f>
        <v>0</v>
      </c>
      <c r="BF56" s="122">
        <f>IF(BB56=4,G56,0)</f>
        <v>0</v>
      </c>
      <c r="BG56" s="122">
        <f>IF(BB56=5,G56,0)</f>
        <v>0</v>
      </c>
    </row>
    <row r="57" spans="1:59" x14ac:dyDescent="0.2">
      <c r="A57" s="154"/>
      <c r="B57" s="155"/>
      <c r="C57" s="196" t="s">
        <v>150</v>
      </c>
      <c r="D57" s="197"/>
      <c r="E57" s="156">
        <v>3.4828000000000001</v>
      </c>
      <c r="F57" s="157"/>
      <c r="G57" s="158"/>
      <c r="H57" s="159"/>
      <c r="I57" s="159"/>
      <c r="J57" s="159"/>
      <c r="K57" s="159"/>
      <c r="M57" s="122" t="s">
        <v>150</v>
      </c>
      <c r="O57" s="160"/>
      <c r="Q57" s="146"/>
    </row>
    <row r="58" spans="1:59" x14ac:dyDescent="0.2">
      <c r="A58" s="161"/>
      <c r="B58" s="162" t="s">
        <v>71</v>
      </c>
      <c r="C58" s="163" t="str">
        <f>CONCATENATE(B46," ",C46)</f>
        <v>711 Izolace proti vodě</v>
      </c>
      <c r="D58" s="161"/>
      <c r="E58" s="164"/>
      <c r="F58" s="164"/>
      <c r="G58" s="165">
        <f>SUM(G46:G57)</f>
        <v>0</v>
      </c>
      <c r="H58" s="166"/>
      <c r="I58" s="167">
        <f>SUM(I46:I57)</f>
        <v>1.3072200999999999</v>
      </c>
      <c r="J58" s="166"/>
      <c r="K58" s="167">
        <f>SUM(K46:K57)</f>
        <v>0</v>
      </c>
      <c r="Q58" s="146">
        <v>4</v>
      </c>
      <c r="BC58" s="168">
        <f>SUM(BC46:BC57)</f>
        <v>0</v>
      </c>
      <c r="BD58" s="168">
        <f>SUM(BD46:BD57)</f>
        <v>0</v>
      </c>
      <c r="BE58" s="168">
        <f>SUM(BE46:BE57)</f>
        <v>0</v>
      </c>
      <c r="BF58" s="168">
        <f>SUM(BF46:BF57)</f>
        <v>0</v>
      </c>
      <c r="BG58" s="168">
        <f>SUM(BG46:BG57)</f>
        <v>0</v>
      </c>
    </row>
    <row r="59" spans="1:59" x14ac:dyDescent="0.2">
      <c r="A59" s="139" t="s">
        <v>69</v>
      </c>
      <c r="B59" s="140" t="s">
        <v>151</v>
      </c>
      <c r="C59" s="141" t="s">
        <v>152</v>
      </c>
      <c r="D59" s="142"/>
      <c r="E59" s="143"/>
      <c r="F59" s="143"/>
      <c r="G59" s="144"/>
      <c r="H59" s="145"/>
      <c r="I59" s="145"/>
      <c r="J59" s="145"/>
      <c r="K59" s="145"/>
      <c r="Q59" s="146">
        <v>1</v>
      </c>
    </row>
    <row r="60" spans="1:59" ht="25.5" x14ac:dyDescent="0.2">
      <c r="A60" s="147">
        <v>21</v>
      </c>
      <c r="B60" s="148" t="s">
        <v>153</v>
      </c>
      <c r="C60" s="149" t="s">
        <v>154</v>
      </c>
      <c r="D60" s="150" t="s">
        <v>78</v>
      </c>
      <c r="E60" s="151">
        <v>230.7516</v>
      </c>
      <c r="F60" s="151">
        <v>0</v>
      </c>
      <c r="G60" s="152">
        <f>E60*F60</f>
        <v>0</v>
      </c>
      <c r="H60" s="153">
        <v>0</v>
      </c>
      <c r="I60" s="153">
        <f>E60*H60</f>
        <v>0</v>
      </c>
      <c r="J60" s="153">
        <v>0</v>
      </c>
      <c r="K60" s="153">
        <f>E60*J60</f>
        <v>0</v>
      </c>
      <c r="Q60" s="146">
        <v>2</v>
      </c>
      <c r="AA60" s="122">
        <v>12</v>
      </c>
      <c r="AB60" s="122">
        <v>0</v>
      </c>
      <c r="AC60" s="122">
        <v>21</v>
      </c>
      <c r="BB60" s="122">
        <v>2</v>
      </c>
      <c r="BC60" s="122">
        <f>IF(BB60=1,G60,0)</f>
        <v>0</v>
      </c>
      <c r="BD60" s="122">
        <f>IF(BB60=2,G60,0)</f>
        <v>0</v>
      </c>
      <c r="BE60" s="122">
        <f>IF(BB60=3,G60,0)</f>
        <v>0</v>
      </c>
      <c r="BF60" s="122">
        <f>IF(BB60=4,G60,0)</f>
        <v>0</v>
      </c>
      <c r="BG60" s="122">
        <f>IF(BB60=5,G60,0)</f>
        <v>0</v>
      </c>
    </row>
    <row r="61" spans="1:59" x14ac:dyDescent="0.2">
      <c r="A61" s="154"/>
      <c r="B61" s="155"/>
      <c r="C61" s="196" t="s">
        <v>155</v>
      </c>
      <c r="D61" s="197"/>
      <c r="E61" s="156">
        <v>0</v>
      </c>
      <c r="F61" s="157"/>
      <c r="G61" s="158"/>
      <c r="H61" s="159"/>
      <c r="I61" s="159"/>
      <c r="J61" s="159"/>
      <c r="K61" s="159"/>
      <c r="M61" s="122" t="s">
        <v>155</v>
      </c>
      <c r="O61" s="160"/>
      <c r="Q61" s="146"/>
    </row>
    <row r="62" spans="1:59" x14ac:dyDescent="0.2">
      <c r="A62" s="154"/>
      <c r="B62" s="155"/>
      <c r="C62" s="196" t="s">
        <v>156</v>
      </c>
      <c r="D62" s="197"/>
      <c r="E62" s="156">
        <v>181.25360000000001</v>
      </c>
      <c r="F62" s="157"/>
      <c r="G62" s="158"/>
      <c r="H62" s="159"/>
      <c r="I62" s="159"/>
      <c r="J62" s="159"/>
      <c r="K62" s="159"/>
      <c r="M62" s="122" t="s">
        <v>156</v>
      </c>
      <c r="O62" s="160"/>
      <c r="Q62" s="146"/>
    </row>
    <row r="63" spans="1:59" x14ac:dyDescent="0.2">
      <c r="A63" s="154"/>
      <c r="B63" s="155"/>
      <c r="C63" s="196" t="s">
        <v>157</v>
      </c>
      <c r="D63" s="197"/>
      <c r="E63" s="156">
        <v>14.657999999999999</v>
      </c>
      <c r="F63" s="157"/>
      <c r="G63" s="158"/>
      <c r="H63" s="159"/>
      <c r="I63" s="159"/>
      <c r="J63" s="159"/>
      <c r="K63" s="159"/>
      <c r="M63" s="122" t="s">
        <v>157</v>
      </c>
      <c r="O63" s="160"/>
      <c r="Q63" s="146"/>
    </row>
    <row r="64" spans="1:59" x14ac:dyDescent="0.2">
      <c r="A64" s="154"/>
      <c r="B64" s="155"/>
      <c r="C64" s="196" t="s">
        <v>158</v>
      </c>
      <c r="D64" s="197"/>
      <c r="E64" s="156">
        <v>0</v>
      </c>
      <c r="F64" s="157"/>
      <c r="G64" s="158"/>
      <c r="H64" s="159"/>
      <c r="I64" s="159"/>
      <c r="J64" s="159"/>
      <c r="K64" s="159"/>
      <c r="M64" s="122" t="s">
        <v>158</v>
      </c>
      <c r="O64" s="160"/>
      <c r="Q64" s="146"/>
    </row>
    <row r="65" spans="1:59" x14ac:dyDescent="0.2">
      <c r="A65" s="154"/>
      <c r="B65" s="155"/>
      <c r="C65" s="196" t="s">
        <v>159</v>
      </c>
      <c r="D65" s="197"/>
      <c r="E65" s="156">
        <v>34.840000000000003</v>
      </c>
      <c r="F65" s="157"/>
      <c r="G65" s="158"/>
      <c r="H65" s="159"/>
      <c r="I65" s="159"/>
      <c r="J65" s="159"/>
      <c r="K65" s="159"/>
      <c r="M65" s="122" t="s">
        <v>159</v>
      </c>
      <c r="O65" s="160"/>
      <c r="Q65" s="146"/>
    </row>
    <row r="66" spans="1:59" x14ac:dyDescent="0.2">
      <c r="A66" s="147">
        <v>22</v>
      </c>
      <c r="B66" s="148" t="s">
        <v>160</v>
      </c>
      <c r="C66" s="149" t="s">
        <v>161</v>
      </c>
      <c r="D66" s="150" t="s">
        <v>78</v>
      </c>
      <c r="E66" s="151">
        <v>265.36430000000001</v>
      </c>
      <c r="F66" s="151">
        <v>0</v>
      </c>
      <c r="G66" s="152">
        <f>E66*F66</f>
        <v>0</v>
      </c>
      <c r="H66" s="153">
        <v>3.8E-3</v>
      </c>
      <c r="I66" s="153">
        <f>E66*H66</f>
        <v>1.0083843400000001</v>
      </c>
      <c r="J66" s="153">
        <v>0</v>
      </c>
      <c r="K66" s="153">
        <f>E66*J66</f>
        <v>0</v>
      </c>
      <c r="Q66" s="146">
        <v>2</v>
      </c>
      <c r="AA66" s="122">
        <v>12</v>
      </c>
      <c r="AB66" s="122">
        <v>1</v>
      </c>
      <c r="AC66" s="122">
        <v>22</v>
      </c>
      <c r="BB66" s="122">
        <v>2</v>
      </c>
      <c r="BC66" s="122">
        <f>IF(BB66=1,G66,0)</f>
        <v>0</v>
      </c>
      <c r="BD66" s="122">
        <f>IF(BB66=2,G66,0)</f>
        <v>0</v>
      </c>
      <c r="BE66" s="122">
        <f>IF(BB66=3,G66,0)</f>
        <v>0</v>
      </c>
      <c r="BF66" s="122">
        <f>IF(BB66=4,G66,0)</f>
        <v>0</v>
      </c>
      <c r="BG66" s="122">
        <f>IF(BB66=5,G66,0)</f>
        <v>0</v>
      </c>
    </row>
    <row r="67" spans="1:59" x14ac:dyDescent="0.2">
      <c r="A67" s="154"/>
      <c r="B67" s="155"/>
      <c r="C67" s="196" t="s">
        <v>162</v>
      </c>
      <c r="D67" s="197"/>
      <c r="E67" s="156">
        <v>265.36430000000001</v>
      </c>
      <c r="F67" s="157"/>
      <c r="G67" s="158"/>
      <c r="H67" s="159"/>
      <c r="I67" s="159"/>
      <c r="J67" s="159"/>
      <c r="K67" s="159"/>
      <c r="M67" s="122" t="s">
        <v>162</v>
      </c>
      <c r="O67" s="160"/>
      <c r="Q67" s="146"/>
    </row>
    <row r="68" spans="1:59" ht="25.5" x14ac:dyDescent="0.2">
      <c r="A68" s="147">
        <v>23</v>
      </c>
      <c r="B68" s="148" t="s">
        <v>163</v>
      </c>
      <c r="C68" s="149" t="s">
        <v>164</v>
      </c>
      <c r="D68" s="150" t="s">
        <v>78</v>
      </c>
      <c r="E68" s="151">
        <v>230.7516</v>
      </c>
      <c r="F68" s="151">
        <v>0</v>
      </c>
      <c r="G68" s="152">
        <f>E68*F68</f>
        <v>0</v>
      </c>
      <c r="H68" s="153">
        <v>3.5E-4</v>
      </c>
      <c r="I68" s="153">
        <f>E68*H68</f>
        <v>8.0763059999999998E-2</v>
      </c>
      <c r="J68" s="153">
        <v>0</v>
      </c>
      <c r="K68" s="153">
        <f>E68*J68</f>
        <v>0</v>
      </c>
      <c r="Q68" s="146">
        <v>2</v>
      </c>
      <c r="AA68" s="122">
        <v>12</v>
      </c>
      <c r="AB68" s="122">
        <v>0</v>
      </c>
      <c r="AC68" s="122">
        <v>23</v>
      </c>
      <c r="BB68" s="122">
        <v>2</v>
      </c>
      <c r="BC68" s="122">
        <f>IF(BB68=1,G68,0)</f>
        <v>0</v>
      </c>
      <c r="BD68" s="122">
        <f>IF(BB68=2,G68,0)</f>
        <v>0</v>
      </c>
      <c r="BE68" s="122">
        <f>IF(BB68=3,G68,0)</f>
        <v>0</v>
      </c>
      <c r="BF68" s="122">
        <f>IF(BB68=4,G68,0)</f>
        <v>0</v>
      </c>
      <c r="BG68" s="122">
        <f>IF(BB68=5,G68,0)</f>
        <v>0</v>
      </c>
    </row>
    <row r="69" spans="1:59" x14ac:dyDescent="0.2">
      <c r="A69" s="154"/>
      <c r="B69" s="155"/>
      <c r="C69" s="196" t="s">
        <v>155</v>
      </c>
      <c r="D69" s="197"/>
      <c r="E69" s="156">
        <v>0</v>
      </c>
      <c r="F69" s="157"/>
      <c r="G69" s="158"/>
      <c r="H69" s="159"/>
      <c r="I69" s="159"/>
      <c r="J69" s="159"/>
      <c r="K69" s="159"/>
      <c r="M69" s="122" t="s">
        <v>155</v>
      </c>
      <c r="O69" s="160"/>
      <c r="Q69" s="146"/>
    </row>
    <row r="70" spans="1:59" x14ac:dyDescent="0.2">
      <c r="A70" s="154"/>
      <c r="B70" s="155"/>
      <c r="C70" s="196" t="s">
        <v>156</v>
      </c>
      <c r="D70" s="197"/>
      <c r="E70" s="156">
        <v>181.25360000000001</v>
      </c>
      <c r="F70" s="157"/>
      <c r="G70" s="158"/>
      <c r="H70" s="159"/>
      <c r="I70" s="159"/>
      <c r="J70" s="159"/>
      <c r="K70" s="159"/>
      <c r="M70" s="122" t="s">
        <v>156</v>
      </c>
      <c r="O70" s="160"/>
      <c r="Q70" s="146"/>
    </row>
    <row r="71" spans="1:59" x14ac:dyDescent="0.2">
      <c r="A71" s="154"/>
      <c r="B71" s="155"/>
      <c r="C71" s="196" t="s">
        <v>157</v>
      </c>
      <c r="D71" s="197"/>
      <c r="E71" s="156">
        <v>14.657999999999999</v>
      </c>
      <c r="F71" s="157"/>
      <c r="G71" s="158"/>
      <c r="H71" s="159"/>
      <c r="I71" s="159"/>
      <c r="J71" s="159"/>
      <c r="K71" s="159"/>
      <c r="M71" s="122" t="s">
        <v>157</v>
      </c>
      <c r="O71" s="160"/>
      <c r="Q71" s="146"/>
    </row>
    <row r="72" spans="1:59" x14ac:dyDescent="0.2">
      <c r="A72" s="154"/>
      <c r="B72" s="155"/>
      <c r="C72" s="196" t="s">
        <v>158</v>
      </c>
      <c r="D72" s="197"/>
      <c r="E72" s="156">
        <v>0</v>
      </c>
      <c r="F72" s="157"/>
      <c r="G72" s="158"/>
      <c r="H72" s="159"/>
      <c r="I72" s="159"/>
      <c r="J72" s="159"/>
      <c r="K72" s="159"/>
      <c r="M72" s="122" t="s">
        <v>158</v>
      </c>
      <c r="O72" s="160"/>
      <c r="Q72" s="146"/>
    </row>
    <row r="73" spans="1:59" x14ac:dyDescent="0.2">
      <c r="A73" s="154"/>
      <c r="B73" s="155"/>
      <c r="C73" s="196" t="s">
        <v>159</v>
      </c>
      <c r="D73" s="197"/>
      <c r="E73" s="156">
        <v>34.840000000000003</v>
      </c>
      <c r="F73" s="157"/>
      <c r="G73" s="158"/>
      <c r="H73" s="159"/>
      <c r="I73" s="159"/>
      <c r="J73" s="159"/>
      <c r="K73" s="159"/>
      <c r="M73" s="122" t="s">
        <v>159</v>
      </c>
      <c r="O73" s="160"/>
      <c r="Q73" s="146"/>
    </row>
    <row r="74" spans="1:59" ht="25.5" x14ac:dyDescent="0.2">
      <c r="A74" s="147">
        <v>24</v>
      </c>
      <c r="B74" s="148" t="s">
        <v>165</v>
      </c>
      <c r="C74" s="149" t="s">
        <v>166</v>
      </c>
      <c r="D74" s="150" t="s">
        <v>78</v>
      </c>
      <c r="E74" s="151">
        <v>265.36430000000001</v>
      </c>
      <c r="F74" s="151">
        <v>0</v>
      </c>
      <c r="G74" s="152">
        <f>E74*F74</f>
        <v>0</v>
      </c>
      <c r="H74" s="153">
        <v>4.3E-3</v>
      </c>
      <c r="I74" s="153">
        <f>E74*H74</f>
        <v>1.14106649</v>
      </c>
      <c r="J74" s="153">
        <v>0</v>
      </c>
      <c r="K74" s="153">
        <f>E74*J74</f>
        <v>0</v>
      </c>
      <c r="Q74" s="146">
        <v>2</v>
      </c>
      <c r="AA74" s="122">
        <v>12</v>
      </c>
      <c r="AB74" s="122">
        <v>1</v>
      </c>
      <c r="AC74" s="122">
        <v>24</v>
      </c>
      <c r="BB74" s="122">
        <v>2</v>
      </c>
      <c r="BC74" s="122">
        <f>IF(BB74=1,G74,0)</f>
        <v>0</v>
      </c>
      <c r="BD74" s="122">
        <f>IF(BB74=2,G74,0)</f>
        <v>0</v>
      </c>
      <c r="BE74" s="122">
        <f>IF(BB74=3,G74,0)</f>
        <v>0</v>
      </c>
      <c r="BF74" s="122">
        <f>IF(BB74=4,G74,0)</f>
        <v>0</v>
      </c>
      <c r="BG74" s="122">
        <f>IF(BB74=5,G74,0)</f>
        <v>0</v>
      </c>
    </row>
    <row r="75" spans="1:59" x14ac:dyDescent="0.2">
      <c r="A75" s="154"/>
      <c r="B75" s="155"/>
      <c r="C75" s="196" t="s">
        <v>162</v>
      </c>
      <c r="D75" s="197"/>
      <c r="E75" s="156">
        <v>265.36430000000001</v>
      </c>
      <c r="F75" s="157"/>
      <c r="G75" s="158"/>
      <c r="H75" s="159"/>
      <c r="I75" s="159"/>
      <c r="J75" s="159"/>
      <c r="K75" s="159"/>
      <c r="M75" s="122" t="s">
        <v>162</v>
      </c>
      <c r="O75" s="160"/>
      <c r="Q75" s="146"/>
    </row>
    <row r="76" spans="1:59" x14ac:dyDescent="0.2">
      <c r="A76" s="161"/>
      <c r="B76" s="162" t="s">
        <v>71</v>
      </c>
      <c r="C76" s="163" t="str">
        <f>CONCATENATE(B59," ",C59)</f>
        <v>712 Živičné krytiny</v>
      </c>
      <c r="D76" s="161"/>
      <c r="E76" s="164"/>
      <c r="F76" s="164"/>
      <c r="G76" s="165">
        <f>SUM(G59:G75)</f>
        <v>0</v>
      </c>
      <c r="H76" s="166"/>
      <c r="I76" s="167">
        <f>SUM(I59:I75)</f>
        <v>2.2302138899999999</v>
      </c>
      <c r="J76" s="166"/>
      <c r="K76" s="167">
        <f>SUM(K59:K75)</f>
        <v>0</v>
      </c>
      <c r="Q76" s="146">
        <v>4</v>
      </c>
      <c r="BC76" s="168">
        <f>SUM(BC59:BC75)</f>
        <v>0</v>
      </c>
      <c r="BD76" s="168">
        <f>SUM(BD59:BD75)</f>
        <v>0</v>
      </c>
      <c r="BE76" s="168">
        <f>SUM(BE59:BE75)</f>
        <v>0</v>
      </c>
      <c r="BF76" s="168">
        <f>SUM(BF59:BF75)</f>
        <v>0</v>
      </c>
      <c r="BG76" s="168">
        <f>SUM(BG59:BG75)</f>
        <v>0</v>
      </c>
    </row>
    <row r="77" spans="1:59" x14ac:dyDescent="0.2">
      <c r="A77" s="139" t="s">
        <v>69</v>
      </c>
      <c r="B77" s="140" t="s">
        <v>167</v>
      </c>
      <c r="C77" s="141" t="s">
        <v>168</v>
      </c>
      <c r="D77" s="142"/>
      <c r="E77" s="143"/>
      <c r="F77" s="143"/>
      <c r="G77" s="144"/>
      <c r="H77" s="145"/>
      <c r="I77" s="145"/>
      <c r="J77" s="145"/>
      <c r="K77" s="145"/>
      <c r="Q77" s="146">
        <v>1</v>
      </c>
    </row>
    <row r="78" spans="1:59" ht="25.5" x14ac:dyDescent="0.2">
      <c r="A78" s="147">
        <v>25</v>
      </c>
      <c r="B78" s="148" t="s">
        <v>169</v>
      </c>
      <c r="C78" s="149" t="s">
        <v>170</v>
      </c>
      <c r="D78" s="150" t="s">
        <v>78</v>
      </c>
      <c r="E78" s="151">
        <v>230.19</v>
      </c>
      <c r="F78" s="151">
        <v>0</v>
      </c>
      <c r="G78" s="152">
        <f>E78*F78</f>
        <v>0</v>
      </c>
      <c r="H78" s="153">
        <v>0</v>
      </c>
      <c r="I78" s="153">
        <f>E78*H78</f>
        <v>0</v>
      </c>
      <c r="J78" s="153">
        <v>-5.0500000000000003E-2</v>
      </c>
      <c r="K78" s="153">
        <f>E78*J78</f>
        <v>-11.624595000000001</v>
      </c>
      <c r="Q78" s="146">
        <v>2</v>
      </c>
      <c r="AA78" s="122">
        <v>12</v>
      </c>
      <c r="AB78" s="122">
        <v>0</v>
      </c>
      <c r="AC78" s="122">
        <v>25</v>
      </c>
      <c r="BB78" s="122">
        <v>2</v>
      </c>
      <c r="BC78" s="122">
        <f>IF(BB78=1,G78,0)</f>
        <v>0</v>
      </c>
      <c r="BD78" s="122">
        <f>IF(BB78=2,G78,0)</f>
        <v>0</v>
      </c>
      <c r="BE78" s="122">
        <f>IF(BB78=3,G78,0)</f>
        <v>0</v>
      </c>
      <c r="BF78" s="122">
        <f>IF(BB78=4,G78,0)</f>
        <v>0</v>
      </c>
      <c r="BG78" s="122">
        <f>IF(BB78=5,G78,0)</f>
        <v>0</v>
      </c>
    </row>
    <row r="79" spans="1:59" x14ac:dyDescent="0.2">
      <c r="A79" s="154"/>
      <c r="B79" s="155"/>
      <c r="C79" s="196" t="s">
        <v>171</v>
      </c>
      <c r="D79" s="197"/>
      <c r="E79" s="156">
        <v>0</v>
      </c>
      <c r="F79" s="157"/>
      <c r="G79" s="158"/>
      <c r="H79" s="159"/>
      <c r="I79" s="159"/>
      <c r="J79" s="159"/>
      <c r="K79" s="159"/>
      <c r="M79" s="122" t="s">
        <v>171</v>
      </c>
      <c r="O79" s="160"/>
      <c r="Q79" s="146"/>
    </row>
    <row r="80" spans="1:59" x14ac:dyDescent="0.2">
      <c r="A80" s="154"/>
      <c r="B80" s="155"/>
      <c r="C80" s="196" t="s">
        <v>140</v>
      </c>
      <c r="D80" s="197"/>
      <c r="E80" s="156">
        <v>185.14</v>
      </c>
      <c r="F80" s="157"/>
      <c r="G80" s="158"/>
      <c r="H80" s="159"/>
      <c r="I80" s="159"/>
      <c r="J80" s="159"/>
      <c r="K80" s="159"/>
      <c r="M80" s="122" t="s">
        <v>140</v>
      </c>
      <c r="O80" s="160"/>
      <c r="Q80" s="146"/>
    </row>
    <row r="81" spans="1:59" x14ac:dyDescent="0.2">
      <c r="A81" s="154"/>
      <c r="B81" s="155"/>
      <c r="C81" s="196" t="s">
        <v>172</v>
      </c>
      <c r="D81" s="197"/>
      <c r="E81" s="156">
        <v>0</v>
      </c>
      <c r="F81" s="157"/>
      <c r="G81" s="158"/>
      <c r="H81" s="159"/>
      <c r="I81" s="159"/>
      <c r="J81" s="159"/>
      <c r="K81" s="159"/>
      <c r="M81" s="122" t="s">
        <v>172</v>
      </c>
      <c r="O81" s="160"/>
      <c r="Q81" s="146"/>
    </row>
    <row r="82" spans="1:59" x14ac:dyDescent="0.2">
      <c r="A82" s="154"/>
      <c r="B82" s="155"/>
      <c r="C82" s="196" t="s">
        <v>173</v>
      </c>
      <c r="D82" s="197"/>
      <c r="E82" s="156">
        <v>45.05</v>
      </c>
      <c r="F82" s="157"/>
      <c r="G82" s="158"/>
      <c r="H82" s="159"/>
      <c r="I82" s="159"/>
      <c r="J82" s="159"/>
      <c r="K82" s="159"/>
      <c r="M82" s="122" t="s">
        <v>173</v>
      </c>
      <c r="O82" s="160"/>
      <c r="Q82" s="146"/>
    </row>
    <row r="83" spans="1:59" x14ac:dyDescent="0.2">
      <c r="A83" s="147">
        <v>26</v>
      </c>
      <c r="B83" s="148" t="s">
        <v>174</v>
      </c>
      <c r="C83" s="149" t="s">
        <v>175</v>
      </c>
      <c r="D83" s="150" t="s">
        <v>78</v>
      </c>
      <c r="E83" s="151">
        <v>185.14</v>
      </c>
      <c r="F83" s="151">
        <v>0</v>
      </c>
      <c r="G83" s="152">
        <f>E83*F83</f>
        <v>0</v>
      </c>
      <c r="H83" s="153">
        <v>1.6000000000000001E-4</v>
      </c>
      <c r="I83" s="153">
        <f>E83*H83</f>
        <v>2.96224E-2</v>
      </c>
      <c r="J83" s="153">
        <v>0</v>
      </c>
      <c r="K83" s="153">
        <f>E83*J83</f>
        <v>0</v>
      </c>
      <c r="Q83" s="146">
        <v>2</v>
      </c>
      <c r="AA83" s="122">
        <v>12</v>
      </c>
      <c r="AB83" s="122">
        <v>0</v>
      </c>
      <c r="AC83" s="122">
        <v>26</v>
      </c>
      <c r="BB83" s="122">
        <v>2</v>
      </c>
      <c r="BC83" s="122">
        <f>IF(BB83=1,G83,0)</f>
        <v>0</v>
      </c>
      <c r="BD83" s="122">
        <f>IF(BB83=2,G83,0)</f>
        <v>0</v>
      </c>
      <c r="BE83" s="122">
        <f>IF(BB83=3,G83,0)</f>
        <v>0</v>
      </c>
      <c r="BF83" s="122">
        <f>IF(BB83=4,G83,0)</f>
        <v>0</v>
      </c>
      <c r="BG83" s="122">
        <f>IF(BB83=5,G83,0)</f>
        <v>0</v>
      </c>
    </row>
    <row r="84" spans="1:59" x14ac:dyDescent="0.2">
      <c r="A84" s="154"/>
      <c r="B84" s="155"/>
      <c r="C84" s="196" t="s">
        <v>140</v>
      </c>
      <c r="D84" s="197"/>
      <c r="E84" s="156">
        <v>185.14</v>
      </c>
      <c r="F84" s="157"/>
      <c r="G84" s="158"/>
      <c r="H84" s="159"/>
      <c r="I84" s="159"/>
      <c r="J84" s="159"/>
      <c r="K84" s="159"/>
      <c r="M84" s="122" t="s">
        <v>140</v>
      </c>
      <c r="O84" s="160"/>
      <c r="Q84" s="146"/>
    </row>
    <row r="85" spans="1:59" x14ac:dyDescent="0.2">
      <c r="A85" s="147">
        <v>27</v>
      </c>
      <c r="B85" s="148" t="s">
        <v>176</v>
      </c>
      <c r="C85" s="149" t="s">
        <v>177</v>
      </c>
      <c r="D85" s="150" t="s">
        <v>96</v>
      </c>
      <c r="E85" s="151">
        <v>48.605499999999999</v>
      </c>
      <c r="F85" s="151">
        <v>0</v>
      </c>
      <c r="G85" s="152">
        <f>E85*F85</f>
        <v>0</v>
      </c>
      <c r="H85" s="153">
        <v>2.5000000000000001E-2</v>
      </c>
      <c r="I85" s="153">
        <f>E85*H85</f>
        <v>1.2151375</v>
      </c>
      <c r="J85" s="153">
        <v>0</v>
      </c>
      <c r="K85" s="153">
        <f>E85*J85</f>
        <v>0</v>
      </c>
      <c r="Q85" s="146">
        <v>2</v>
      </c>
      <c r="AA85" s="122">
        <v>12</v>
      </c>
      <c r="AB85" s="122">
        <v>1</v>
      </c>
      <c r="AC85" s="122">
        <v>27</v>
      </c>
      <c r="BB85" s="122">
        <v>2</v>
      </c>
      <c r="BC85" s="122">
        <f>IF(BB85=1,G85,0)</f>
        <v>0</v>
      </c>
      <c r="BD85" s="122">
        <f>IF(BB85=2,G85,0)</f>
        <v>0</v>
      </c>
      <c r="BE85" s="122">
        <f>IF(BB85=3,G85,0)</f>
        <v>0</v>
      </c>
      <c r="BF85" s="122">
        <f>IF(BB85=4,G85,0)</f>
        <v>0</v>
      </c>
      <c r="BG85" s="122">
        <f>IF(BB85=5,G85,0)</f>
        <v>0</v>
      </c>
    </row>
    <row r="86" spans="1:59" x14ac:dyDescent="0.2">
      <c r="A86" s="154"/>
      <c r="B86" s="155"/>
      <c r="C86" s="196" t="s">
        <v>178</v>
      </c>
      <c r="D86" s="197"/>
      <c r="E86" s="156">
        <v>0</v>
      </c>
      <c r="F86" s="157"/>
      <c r="G86" s="158"/>
      <c r="H86" s="159"/>
      <c r="I86" s="159"/>
      <c r="J86" s="159"/>
      <c r="K86" s="159"/>
      <c r="M86" s="122" t="s">
        <v>178</v>
      </c>
      <c r="O86" s="160"/>
      <c r="Q86" s="146"/>
    </row>
    <row r="87" spans="1:59" x14ac:dyDescent="0.2">
      <c r="A87" s="154"/>
      <c r="B87" s="155"/>
      <c r="C87" s="196" t="s">
        <v>179</v>
      </c>
      <c r="D87" s="197"/>
      <c r="E87" s="156">
        <v>44.803899999999999</v>
      </c>
      <c r="F87" s="157"/>
      <c r="G87" s="158"/>
      <c r="H87" s="159"/>
      <c r="I87" s="159"/>
      <c r="J87" s="159"/>
      <c r="K87" s="159"/>
      <c r="M87" s="122" t="s">
        <v>179</v>
      </c>
      <c r="O87" s="160"/>
      <c r="Q87" s="146"/>
    </row>
    <row r="88" spans="1:59" x14ac:dyDescent="0.2">
      <c r="A88" s="154"/>
      <c r="B88" s="155"/>
      <c r="C88" s="196" t="s">
        <v>180</v>
      </c>
      <c r="D88" s="197"/>
      <c r="E88" s="156">
        <v>0</v>
      </c>
      <c r="F88" s="157"/>
      <c r="G88" s="158"/>
      <c r="H88" s="159"/>
      <c r="I88" s="159"/>
      <c r="J88" s="159"/>
      <c r="K88" s="159"/>
      <c r="M88" s="122" t="s">
        <v>180</v>
      </c>
      <c r="O88" s="160"/>
      <c r="Q88" s="146"/>
    </row>
    <row r="89" spans="1:59" x14ac:dyDescent="0.2">
      <c r="A89" s="154"/>
      <c r="B89" s="155"/>
      <c r="C89" s="196" t="s">
        <v>181</v>
      </c>
      <c r="D89" s="197"/>
      <c r="E89" s="156">
        <v>3.8016000000000001</v>
      </c>
      <c r="F89" s="157"/>
      <c r="G89" s="158"/>
      <c r="H89" s="159"/>
      <c r="I89" s="159"/>
      <c r="J89" s="159"/>
      <c r="K89" s="159"/>
      <c r="M89" s="122" t="s">
        <v>181</v>
      </c>
      <c r="O89" s="160"/>
      <c r="Q89" s="146"/>
    </row>
    <row r="90" spans="1:59" x14ac:dyDescent="0.2">
      <c r="A90" s="147">
        <v>28</v>
      </c>
      <c r="B90" s="148" t="s">
        <v>182</v>
      </c>
      <c r="C90" s="149" t="s">
        <v>183</v>
      </c>
      <c r="D90" s="150" t="s">
        <v>78</v>
      </c>
      <c r="E90" s="151">
        <v>195.38499999999999</v>
      </c>
      <c r="F90" s="151">
        <v>0</v>
      </c>
      <c r="G90" s="152">
        <f>E90*F90</f>
        <v>0</v>
      </c>
      <c r="H90" s="153">
        <v>1.6000000000000001E-4</v>
      </c>
      <c r="I90" s="153">
        <f>E90*H90</f>
        <v>3.12616E-2</v>
      </c>
      <c r="J90" s="153">
        <v>0</v>
      </c>
      <c r="K90" s="153">
        <f>E90*J90</f>
        <v>0</v>
      </c>
      <c r="Q90" s="146">
        <v>2</v>
      </c>
      <c r="AA90" s="122">
        <v>12</v>
      </c>
      <c r="AB90" s="122">
        <v>0</v>
      </c>
      <c r="AC90" s="122">
        <v>28</v>
      </c>
      <c r="BB90" s="122">
        <v>2</v>
      </c>
      <c r="BC90" s="122">
        <f>IF(BB90=1,G90,0)</f>
        <v>0</v>
      </c>
      <c r="BD90" s="122">
        <f>IF(BB90=2,G90,0)</f>
        <v>0</v>
      </c>
      <c r="BE90" s="122">
        <f>IF(BB90=3,G90,0)</f>
        <v>0</v>
      </c>
      <c r="BF90" s="122">
        <f>IF(BB90=4,G90,0)</f>
        <v>0</v>
      </c>
      <c r="BG90" s="122">
        <f>IF(BB90=5,G90,0)</f>
        <v>0</v>
      </c>
    </row>
    <row r="91" spans="1:59" x14ac:dyDescent="0.2">
      <c r="A91" s="154"/>
      <c r="B91" s="155"/>
      <c r="C91" s="196" t="s">
        <v>184</v>
      </c>
      <c r="D91" s="197"/>
      <c r="E91" s="156">
        <v>0</v>
      </c>
      <c r="F91" s="157"/>
      <c r="G91" s="158"/>
      <c r="H91" s="159"/>
      <c r="I91" s="159"/>
      <c r="J91" s="159"/>
      <c r="K91" s="159"/>
      <c r="M91" s="122" t="s">
        <v>184</v>
      </c>
      <c r="O91" s="160"/>
      <c r="Q91" s="146"/>
    </row>
    <row r="92" spans="1:59" x14ac:dyDescent="0.2">
      <c r="A92" s="154"/>
      <c r="B92" s="155"/>
      <c r="C92" s="196" t="s">
        <v>140</v>
      </c>
      <c r="D92" s="197"/>
      <c r="E92" s="156">
        <v>185.14</v>
      </c>
      <c r="F92" s="157"/>
      <c r="G92" s="158"/>
      <c r="H92" s="159"/>
      <c r="I92" s="159"/>
      <c r="J92" s="159"/>
      <c r="K92" s="159"/>
      <c r="M92" s="122" t="s">
        <v>140</v>
      </c>
      <c r="O92" s="160"/>
      <c r="Q92" s="146"/>
    </row>
    <row r="93" spans="1:59" x14ac:dyDescent="0.2">
      <c r="A93" s="154"/>
      <c r="B93" s="155"/>
      <c r="C93" s="196" t="s">
        <v>185</v>
      </c>
      <c r="D93" s="197"/>
      <c r="E93" s="156">
        <v>0</v>
      </c>
      <c r="F93" s="157"/>
      <c r="G93" s="158"/>
      <c r="H93" s="159"/>
      <c r="I93" s="159"/>
      <c r="J93" s="159"/>
      <c r="K93" s="159"/>
      <c r="M93" s="122" t="s">
        <v>185</v>
      </c>
      <c r="O93" s="160"/>
      <c r="Q93" s="146"/>
    </row>
    <row r="94" spans="1:59" x14ac:dyDescent="0.2">
      <c r="A94" s="154"/>
      <c r="B94" s="155"/>
      <c r="C94" s="196" t="s">
        <v>186</v>
      </c>
      <c r="D94" s="197"/>
      <c r="E94" s="156">
        <v>10.244999999999999</v>
      </c>
      <c r="F94" s="157"/>
      <c r="G94" s="158"/>
      <c r="H94" s="159"/>
      <c r="I94" s="159"/>
      <c r="J94" s="159"/>
      <c r="K94" s="159"/>
      <c r="M94" s="122" t="s">
        <v>186</v>
      </c>
      <c r="O94" s="160"/>
      <c r="Q94" s="146"/>
    </row>
    <row r="95" spans="1:59" x14ac:dyDescent="0.2">
      <c r="A95" s="147">
        <v>29</v>
      </c>
      <c r="B95" s="148" t="s">
        <v>187</v>
      </c>
      <c r="C95" s="149" t="s">
        <v>188</v>
      </c>
      <c r="D95" s="150" t="s">
        <v>109</v>
      </c>
      <c r="E95" s="151">
        <v>10</v>
      </c>
      <c r="F95" s="151">
        <v>0</v>
      </c>
      <c r="G95" s="152">
        <f>E95*F95</f>
        <v>0</v>
      </c>
      <c r="H95" s="153">
        <v>0</v>
      </c>
      <c r="I95" s="153">
        <f>E95*H95</f>
        <v>0</v>
      </c>
      <c r="J95" s="153">
        <v>0</v>
      </c>
      <c r="K95" s="153">
        <f>E95*J95</f>
        <v>0</v>
      </c>
      <c r="Q95" s="146">
        <v>2</v>
      </c>
      <c r="AA95" s="122">
        <v>12</v>
      </c>
      <c r="AB95" s="122">
        <v>0</v>
      </c>
      <c r="AC95" s="122">
        <v>29</v>
      </c>
      <c r="BB95" s="122">
        <v>2</v>
      </c>
      <c r="BC95" s="122">
        <f>IF(BB95=1,G95,0)</f>
        <v>0</v>
      </c>
      <c r="BD95" s="122">
        <f>IF(BB95=2,G95,0)</f>
        <v>0</v>
      </c>
      <c r="BE95" s="122">
        <f>IF(BB95=3,G95,0)</f>
        <v>0</v>
      </c>
      <c r="BF95" s="122">
        <f>IF(BB95=4,G95,0)</f>
        <v>0</v>
      </c>
      <c r="BG95" s="122">
        <f>IF(BB95=5,G95,0)</f>
        <v>0</v>
      </c>
    </row>
    <row r="96" spans="1:59" x14ac:dyDescent="0.2">
      <c r="A96" s="147">
        <v>30</v>
      </c>
      <c r="B96" s="148" t="s">
        <v>189</v>
      </c>
      <c r="C96" s="149" t="s">
        <v>190</v>
      </c>
      <c r="D96" s="150" t="s">
        <v>96</v>
      </c>
      <c r="E96" s="151">
        <v>12.9598</v>
      </c>
      <c r="F96" s="151">
        <v>0</v>
      </c>
      <c r="G96" s="152">
        <f>E96*F96</f>
        <v>0</v>
      </c>
      <c r="H96" s="153">
        <v>2.5000000000000001E-2</v>
      </c>
      <c r="I96" s="153">
        <f>E96*H96</f>
        <v>0.32399500000000003</v>
      </c>
      <c r="J96" s="153">
        <v>0</v>
      </c>
      <c r="K96" s="153">
        <f>E96*J96</f>
        <v>0</v>
      </c>
      <c r="Q96" s="146">
        <v>2</v>
      </c>
      <c r="AA96" s="122">
        <v>12</v>
      </c>
      <c r="AB96" s="122">
        <v>1</v>
      </c>
      <c r="AC96" s="122">
        <v>30</v>
      </c>
      <c r="BB96" s="122">
        <v>2</v>
      </c>
      <c r="BC96" s="122">
        <f>IF(BB96=1,G96,0)</f>
        <v>0</v>
      </c>
      <c r="BD96" s="122">
        <f>IF(BB96=2,G96,0)</f>
        <v>0</v>
      </c>
      <c r="BE96" s="122">
        <f>IF(BB96=3,G96,0)</f>
        <v>0</v>
      </c>
      <c r="BF96" s="122">
        <f>IF(BB96=4,G96,0)</f>
        <v>0</v>
      </c>
      <c r="BG96" s="122">
        <f>IF(BB96=5,G96,0)</f>
        <v>0</v>
      </c>
    </row>
    <row r="97" spans="1:59" x14ac:dyDescent="0.2">
      <c r="A97" s="154"/>
      <c r="B97" s="155"/>
      <c r="C97" s="196" t="s">
        <v>191</v>
      </c>
      <c r="D97" s="197"/>
      <c r="E97" s="156">
        <v>12.9598</v>
      </c>
      <c r="F97" s="157"/>
      <c r="G97" s="158"/>
      <c r="H97" s="159"/>
      <c r="I97" s="159"/>
      <c r="J97" s="159"/>
      <c r="K97" s="159"/>
      <c r="M97" s="122" t="s">
        <v>191</v>
      </c>
      <c r="O97" s="160"/>
      <c r="Q97" s="146"/>
    </row>
    <row r="98" spans="1:59" x14ac:dyDescent="0.2">
      <c r="A98" s="147">
        <v>31</v>
      </c>
      <c r="B98" s="148" t="s">
        <v>192</v>
      </c>
      <c r="C98" s="149" t="s">
        <v>193</v>
      </c>
      <c r="D98" s="150" t="s">
        <v>78</v>
      </c>
      <c r="E98" s="151">
        <v>28.8</v>
      </c>
      <c r="F98" s="151">
        <v>0</v>
      </c>
      <c r="G98" s="152">
        <f>E98*F98</f>
        <v>0</v>
      </c>
      <c r="H98" s="153">
        <v>0</v>
      </c>
      <c r="I98" s="153">
        <f>E98*H98</f>
        <v>0</v>
      </c>
      <c r="J98" s="153">
        <v>0</v>
      </c>
      <c r="K98" s="153">
        <f>E98*J98</f>
        <v>0</v>
      </c>
      <c r="Q98" s="146">
        <v>2</v>
      </c>
      <c r="AA98" s="122">
        <v>12</v>
      </c>
      <c r="AB98" s="122">
        <v>0</v>
      </c>
      <c r="AC98" s="122">
        <v>31</v>
      </c>
      <c r="BB98" s="122">
        <v>2</v>
      </c>
      <c r="BC98" s="122">
        <f>IF(BB98=1,G98,0)</f>
        <v>0</v>
      </c>
      <c r="BD98" s="122">
        <f>IF(BB98=2,G98,0)</f>
        <v>0</v>
      </c>
      <c r="BE98" s="122">
        <f>IF(BB98=3,G98,0)</f>
        <v>0</v>
      </c>
      <c r="BF98" s="122">
        <f>IF(BB98=4,G98,0)</f>
        <v>0</v>
      </c>
      <c r="BG98" s="122">
        <f>IF(BB98=5,G98,0)</f>
        <v>0</v>
      </c>
    </row>
    <row r="99" spans="1:59" x14ac:dyDescent="0.2">
      <c r="A99" s="154"/>
      <c r="B99" s="155"/>
      <c r="C99" s="196" t="s">
        <v>194</v>
      </c>
      <c r="D99" s="197"/>
      <c r="E99" s="156">
        <v>0</v>
      </c>
      <c r="F99" s="157"/>
      <c r="G99" s="158"/>
      <c r="H99" s="159"/>
      <c r="I99" s="159"/>
      <c r="J99" s="159"/>
      <c r="K99" s="159"/>
      <c r="M99" s="122" t="s">
        <v>194</v>
      </c>
      <c r="O99" s="160"/>
      <c r="Q99" s="146"/>
    </row>
    <row r="100" spans="1:59" x14ac:dyDescent="0.2">
      <c r="A100" s="154"/>
      <c r="B100" s="155"/>
      <c r="C100" s="196" t="s">
        <v>195</v>
      </c>
      <c r="D100" s="197"/>
      <c r="E100" s="156">
        <v>28.8</v>
      </c>
      <c r="F100" s="157"/>
      <c r="G100" s="158"/>
      <c r="H100" s="159"/>
      <c r="I100" s="159"/>
      <c r="J100" s="159"/>
      <c r="K100" s="159"/>
      <c r="M100" s="122" t="s">
        <v>195</v>
      </c>
      <c r="O100" s="160"/>
      <c r="Q100" s="146"/>
    </row>
    <row r="101" spans="1:59" x14ac:dyDescent="0.2">
      <c r="A101" s="147">
        <v>32</v>
      </c>
      <c r="B101" s="148" t="s">
        <v>196</v>
      </c>
      <c r="C101" s="149" t="s">
        <v>197</v>
      </c>
      <c r="D101" s="150" t="s">
        <v>198</v>
      </c>
      <c r="E101" s="151">
        <v>68.3</v>
      </c>
      <c r="F101" s="151">
        <v>0</v>
      </c>
      <c r="G101" s="152">
        <f>E101*F101</f>
        <v>0</v>
      </c>
      <c r="H101" s="153">
        <v>2.9999999999999997E-4</v>
      </c>
      <c r="I101" s="153">
        <f>E101*H101</f>
        <v>2.0489999999999998E-2</v>
      </c>
      <c r="J101" s="153">
        <v>0</v>
      </c>
      <c r="K101" s="153">
        <f>E101*J101</f>
        <v>0</v>
      </c>
      <c r="Q101" s="146">
        <v>2</v>
      </c>
      <c r="AA101" s="122">
        <v>12</v>
      </c>
      <c r="AB101" s="122">
        <v>1</v>
      </c>
      <c r="AC101" s="122">
        <v>32</v>
      </c>
      <c r="BB101" s="122">
        <v>2</v>
      </c>
      <c r="BC101" s="122">
        <f>IF(BB101=1,G101,0)</f>
        <v>0</v>
      </c>
      <c r="BD101" s="122">
        <f>IF(BB101=2,G101,0)</f>
        <v>0</v>
      </c>
      <c r="BE101" s="122">
        <f>IF(BB101=3,G101,0)</f>
        <v>0</v>
      </c>
      <c r="BF101" s="122">
        <f>IF(BB101=4,G101,0)</f>
        <v>0</v>
      </c>
      <c r="BG101" s="122">
        <f>IF(BB101=5,G101,0)</f>
        <v>0</v>
      </c>
    </row>
    <row r="102" spans="1:59" x14ac:dyDescent="0.2">
      <c r="A102" s="154"/>
      <c r="B102" s="155"/>
      <c r="C102" s="196" t="s">
        <v>199</v>
      </c>
      <c r="D102" s="197"/>
      <c r="E102" s="156">
        <v>68.3</v>
      </c>
      <c r="F102" s="157"/>
      <c r="G102" s="158"/>
      <c r="H102" s="159"/>
      <c r="I102" s="159"/>
      <c r="J102" s="159"/>
      <c r="K102" s="159"/>
      <c r="M102" s="122" t="s">
        <v>199</v>
      </c>
      <c r="O102" s="160"/>
      <c r="Q102" s="146"/>
    </row>
    <row r="103" spans="1:59" x14ac:dyDescent="0.2">
      <c r="A103" s="161"/>
      <c r="B103" s="162" t="s">
        <v>71</v>
      </c>
      <c r="C103" s="163" t="str">
        <f>CONCATENATE(B77," ",C77)</f>
        <v>713 Izolace tepelné</v>
      </c>
      <c r="D103" s="161"/>
      <c r="E103" s="164"/>
      <c r="F103" s="164"/>
      <c r="G103" s="165">
        <f>SUM(G77:G102)</f>
        <v>0</v>
      </c>
      <c r="H103" s="166"/>
      <c r="I103" s="167">
        <f>SUM(I77:I102)</f>
        <v>1.6205065000000001</v>
      </c>
      <c r="J103" s="166"/>
      <c r="K103" s="167">
        <f>SUM(K77:K102)</f>
        <v>-11.624595000000001</v>
      </c>
      <c r="Q103" s="146">
        <v>4</v>
      </c>
      <c r="BC103" s="168">
        <f>SUM(BC77:BC102)</f>
        <v>0</v>
      </c>
      <c r="BD103" s="168">
        <f>SUM(BD77:BD102)</f>
        <v>0</v>
      </c>
      <c r="BE103" s="168">
        <f>SUM(BE77:BE102)</f>
        <v>0</v>
      </c>
      <c r="BF103" s="168">
        <f>SUM(BF77:BF102)</f>
        <v>0</v>
      </c>
      <c r="BG103" s="168">
        <f>SUM(BG77:BG102)</f>
        <v>0</v>
      </c>
    </row>
    <row r="104" spans="1:59" x14ac:dyDescent="0.2">
      <c r="A104" s="139" t="s">
        <v>69</v>
      </c>
      <c r="B104" s="140" t="s">
        <v>200</v>
      </c>
      <c r="C104" s="141" t="s">
        <v>201</v>
      </c>
      <c r="D104" s="142"/>
      <c r="E104" s="143"/>
      <c r="F104" s="143"/>
      <c r="G104" s="144"/>
      <c r="H104" s="145"/>
      <c r="I104" s="145"/>
      <c r="J104" s="145"/>
      <c r="K104" s="145"/>
      <c r="Q104" s="146">
        <v>1</v>
      </c>
    </row>
    <row r="105" spans="1:59" ht="25.5" x14ac:dyDescent="0.2">
      <c r="A105" s="147">
        <v>33</v>
      </c>
      <c r="B105" s="148" t="s">
        <v>202</v>
      </c>
      <c r="C105" s="149" t="s">
        <v>203</v>
      </c>
      <c r="D105" s="150" t="s">
        <v>109</v>
      </c>
      <c r="E105" s="151">
        <v>1</v>
      </c>
      <c r="F105" s="151">
        <v>0</v>
      </c>
      <c r="G105" s="152">
        <f>E105*F105</f>
        <v>0</v>
      </c>
      <c r="H105" s="153">
        <v>1.9499999999999999E-3</v>
      </c>
      <c r="I105" s="153">
        <f>E105*H105</f>
        <v>1.9499999999999999E-3</v>
      </c>
      <c r="J105" s="153">
        <v>0</v>
      </c>
      <c r="K105" s="153">
        <f>E105*J105</f>
        <v>0</v>
      </c>
      <c r="Q105" s="146">
        <v>2</v>
      </c>
      <c r="AA105" s="122">
        <v>12</v>
      </c>
      <c r="AB105" s="122">
        <v>0</v>
      </c>
      <c r="AC105" s="122">
        <v>33</v>
      </c>
      <c r="BB105" s="122">
        <v>2</v>
      </c>
      <c r="BC105" s="122">
        <f>IF(BB105=1,G105,0)</f>
        <v>0</v>
      </c>
      <c r="BD105" s="122">
        <f>IF(BB105=2,G105,0)</f>
        <v>0</v>
      </c>
      <c r="BE105" s="122">
        <f>IF(BB105=3,G105,0)</f>
        <v>0</v>
      </c>
      <c r="BF105" s="122">
        <f>IF(BB105=4,G105,0)</f>
        <v>0</v>
      </c>
      <c r="BG105" s="122">
        <f>IF(BB105=5,G105,0)</f>
        <v>0</v>
      </c>
    </row>
    <row r="106" spans="1:59" x14ac:dyDescent="0.2">
      <c r="A106" s="147">
        <v>34</v>
      </c>
      <c r="B106" s="148" t="s">
        <v>204</v>
      </c>
      <c r="C106" s="149" t="s">
        <v>205</v>
      </c>
      <c r="D106" s="150" t="s">
        <v>109</v>
      </c>
      <c r="E106" s="151">
        <v>1</v>
      </c>
      <c r="F106" s="151">
        <v>0</v>
      </c>
      <c r="G106" s="152">
        <f>E106*F106</f>
        <v>0</v>
      </c>
      <c r="H106" s="153">
        <v>0</v>
      </c>
      <c r="I106" s="153">
        <f>E106*H106</f>
        <v>0</v>
      </c>
      <c r="J106" s="153">
        <v>-1.7049999999999999E-2</v>
      </c>
      <c r="K106" s="153">
        <f>E106*J106</f>
        <v>-1.7049999999999999E-2</v>
      </c>
      <c r="Q106" s="146">
        <v>2</v>
      </c>
      <c r="AA106" s="122">
        <v>12</v>
      </c>
      <c r="AB106" s="122">
        <v>0</v>
      </c>
      <c r="AC106" s="122">
        <v>34</v>
      </c>
      <c r="BB106" s="122">
        <v>2</v>
      </c>
      <c r="BC106" s="122">
        <f>IF(BB106=1,G106,0)</f>
        <v>0</v>
      </c>
      <c r="BD106" s="122">
        <f>IF(BB106=2,G106,0)</f>
        <v>0</v>
      </c>
      <c r="BE106" s="122">
        <f>IF(BB106=3,G106,0)</f>
        <v>0</v>
      </c>
      <c r="BF106" s="122">
        <f>IF(BB106=4,G106,0)</f>
        <v>0</v>
      </c>
      <c r="BG106" s="122">
        <f>IF(BB106=5,G106,0)</f>
        <v>0</v>
      </c>
    </row>
    <row r="107" spans="1:59" x14ac:dyDescent="0.2">
      <c r="A107" s="147">
        <v>35</v>
      </c>
      <c r="B107" s="148" t="s">
        <v>206</v>
      </c>
      <c r="C107" s="149" t="s">
        <v>207</v>
      </c>
      <c r="D107" s="150" t="s">
        <v>198</v>
      </c>
      <c r="E107" s="151">
        <v>0.4</v>
      </c>
      <c r="F107" s="151">
        <v>0</v>
      </c>
      <c r="G107" s="152">
        <f>E107*F107</f>
        <v>0</v>
      </c>
      <c r="H107" s="153">
        <v>2E-3</v>
      </c>
      <c r="I107" s="153">
        <f>E107*H107</f>
        <v>8.0000000000000004E-4</v>
      </c>
      <c r="J107" s="153">
        <v>0</v>
      </c>
      <c r="K107" s="153">
        <f>E107*J107</f>
        <v>0</v>
      </c>
      <c r="Q107" s="146">
        <v>2</v>
      </c>
      <c r="AA107" s="122">
        <v>12</v>
      </c>
      <c r="AB107" s="122">
        <v>0</v>
      </c>
      <c r="AC107" s="122">
        <v>35</v>
      </c>
      <c r="BB107" s="122">
        <v>2</v>
      </c>
      <c r="BC107" s="122">
        <f>IF(BB107=1,G107,0)</f>
        <v>0</v>
      </c>
      <c r="BD107" s="122">
        <f>IF(BB107=2,G107,0)</f>
        <v>0</v>
      </c>
      <c r="BE107" s="122">
        <f>IF(BB107=3,G107,0)</f>
        <v>0</v>
      </c>
      <c r="BF107" s="122">
        <f>IF(BB107=4,G107,0)</f>
        <v>0</v>
      </c>
      <c r="BG107" s="122">
        <f>IF(BB107=5,G107,0)</f>
        <v>0</v>
      </c>
    </row>
    <row r="108" spans="1:59" x14ac:dyDescent="0.2">
      <c r="A108" s="161"/>
      <c r="B108" s="162" t="s">
        <v>71</v>
      </c>
      <c r="C108" s="163" t="str">
        <f>CONCATENATE(B104," ",C104)</f>
        <v>721 Vnitřní kanalizace</v>
      </c>
      <c r="D108" s="161"/>
      <c r="E108" s="164"/>
      <c r="F108" s="164"/>
      <c r="G108" s="165">
        <f>SUM(G104:G107)</f>
        <v>0</v>
      </c>
      <c r="H108" s="166"/>
      <c r="I108" s="167">
        <f>SUM(I104:I107)</f>
        <v>2.7499999999999998E-3</v>
      </c>
      <c r="J108" s="166"/>
      <c r="K108" s="167">
        <f>SUM(K104:K107)</f>
        <v>-1.7049999999999999E-2</v>
      </c>
      <c r="Q108" s="146">
        <v>4</v>
      </c>
      <c r="BC108" s="168">
        <f>SUM(BC104:BC107)</f>
        <v>0</v>
      </c>
      <c r="BD108" s="168">
        <f>SUM(BD104:BD107)</f>
        <v>0</v>
      </c>
      <c r="BE108" s="168">
        <f>SUM(BE104:BE107)</f>
        <v>0</v>
      </c>
      <c r="BF108" s="168">
        <f>SUM(BF104:BF107)</f>
        <v>0</v>
      </c>
      <c r="BG108" s="168">
        <f>SUM(BG104:BG107)</f>
        <v>0</v>
      </c>
    </row>
    <row r="109" spans="1:59" x14ac:dyDescent="0.2">
      <c r="A109" s="139" t="s">
        <v>69</v>
      </c>
      <c r="B109" s="140" t="s">
        <v>208</v>
      </c>
      <c r="C109" s="141" t="s">
        <v>209</v>
      </c>
      <c r="D109" s="142"/>
      <c r="E109" s="143"/>
      <c r="F109" s="143"/>
      <c r="G109" s="144"/>
      <c r="H109" s="145"/>
      <c r="I109" s="145"/>
      <c r="J109" s="145"/>
      <c r="K109" s="145"/>
      <c r="Q109" s="146">
        <v>1</v>
      </c>
    </row>
    <row r="110" spans="1:59" ht="25.5" x14ac:dyDescent="0.2">
      <c r="A110" s="147">
        <v>36</v>
      </c>
      <c r="B110" s="148" t="s">
        <v>210</v>
      </c>
      <c r="C110" s="149" t="s">
        <v>211</v>
      </c>
      <c r="D110" s="150" t="s">
        <v>198</v>
      </c>
      <c r="E110" s="151">
        <v>49.7</v>
      </c>
      <c r="F110" s="151">
        <v>0</v>
      </c>
      <c r="G110" s="152">
        <f>E110*F110</f>
        <v>0</v>
      </c>
      <c r="H110" s="153">
        <v>4.0400000000000002E-3</v>
      </c>
      <c r="I110" s="153">
        <f>E110*H110</f>
        <v>0.20078800000000002</v>
      </c>
      <c r="J110" s="153">
        <v>0</v>
      </c>
      <c r="K110" s="153">
        <f>E110*J110</f>
        <v>0</v>
      </c>
      <c r="Q110" s="146">
        <v>2</v>
      </c>
      <c r="AA110" s="122">
        <v>12</v>
      </c>
      <c r="AB110" s="122">
        <v>0</v>
      </c>
      <c r="AC110" s="122">
        <v>36</v>
      </c>
      <c r="BB110" s="122">
        <v>2</v>
      </c>
      <c r="BC110" s="122">
        <f>IF(BB110=1,G110,0)</f>
        <v>0</v>
      </c>
      <c r="BD110" s="122">
        <f>IF(BB110=2,G110,0)</f>
        <v>0</v>
      </c>
      <c r="BE110" s="122">
        <f>IF(BB110=3,G110,0)</f>
        <v>0</v>
      </c>
      <c r="BF110" s="122">
        <f>IF(BB110=4,G110,0)</f>
        <v>0</v>
      </c>
      <c r="BG110" s="122">
        <f>IF(BB110=5,G110,0)</f>
        <v>0</v>
      </c>
    </row>
    <row r="111" spans="1:59" x14ac:dyDescent="0.2">
      <c r="A111" s="154"/>
      <c r="B111" s="155"/>
      <c r="C111" s="196" t="s">
        <v>212</v>
      </c>
      <c r="D111" s="197"/>
      <c r="E111" s="156">
        <v>49.7</v>
      </c>
      <c r="F111" s="157"/>
      <c r="G111" s="158"/>
      <c r="H111" s="159"/>
      <c r="I111" s="159"/>
      <c r="J111" s="159"/>
      <c r="K111" s="159"/>
      <c r="M111" s="122" t="s">
        <v>212</v>
      </c>
      <c r="O111" s="160"/>
      <c r="Q111" s="146"/>
    </row>
    <row r="112" spans="1:59" x14ac:dyDescent="0.2">
      <c r="A112" s="147">
        <v>37</v>
      </c>
      <c r="B112" s="148" t="s">
        <v>213</v>
      </c>
      <c r="C112" s="149" t="s">
        <v>214</v>
      </c>
      <c r="D112" s="150" t="s">
        <v>198</v>
      </c>
      <c r="E112" s="151">
        <v>8.6999999999999993</v>
      </c>
      <c r="F112" s="151">
        <v>0</v>
      </c>
      <c r="G112" s="152">
        <f>E112*F112</f>
        <v>0</v>
      </c>
      <c r="H112" s="153">
        <v>0</v>
      </c>
      <c r="I112" s="153">
        <f>E112*H112</f>
        <v>0</v>
      </c>
      <c r="J112" s="153">
        <v>-2.0500000000000002E-3</v>
      </c>
      <c r="K112" s="153">
        <f>E112*J112</f>
        <v>-1.7835E-2</v>
      </c>
      <c r="Q112" s="146">
        <v>2</v>
      </c>
      <c r="AA112" s="122">
        <v>12</v>
      </c>
      <c r="AB112" s="122">
        <v>0</v>
      </c>
      <c r="AC112" s="122">
        <v>37</v>
      </c>
      <c r="BB112" s="122">
        <v>2</v>
      </c>
      <c r="BC112" s="122">
        <f>IF(BB112=1,G112,0)</f>
        <v>0</v>
      </c>
      <c r="BD112" s="122">
        <f>IF(BB112=2,G112,0)</f>
        <v>0</v>
      </c>
      <c r="BE112" s="122">
        <f>IF(BB112=3,G112,0)</f>
        <v>0</v>
      </c>
      <c r="BF112" s="122">
        <f>IF(BB112=4,G112,0)</f>
        <v>0</v>
      </c>
      <c r="BG112" s="122">
        <f>IF(BB112=5,G112,0)</f>
        <v>0</v>
      </c>
    </row>
    <row r="113" spans="1:59" x14ac:dyDescent="0.2">
      <c r="A113" s="154"/>
      <c r="B113" s="155"/>
      <c r="C113" s="196" t="s">
        <v>215</v>
      </c>
      <c r="D113" s="197"/>
      <c r="E113" s="156">
        <v>8.6999999999999993</v>
      </c>
      <c r="F113" s="157"/>
      <c r="G113" s="158"/>
      <c r="H113" s="159"/>
      <c r="I113" s="159"/>
      <c r="J113" s="159"/>
      <c r="K113" s="159"/>
      <c r="M113" s="122" t="s">
        <v>215</v>
      </c>
      <c r="O113" s="160"/>
      <c r="Q113" s="146"/>
    </row>
    <row r="114" spans="1:59" ht="25.5" x14ac:dyDescent="0.2">
      <c r="A114" s="147">
        <v>38</v>
      </c>
      <c r="B114" s="148" t="s">
        <v>216</v>
      </c>
      <c r="C114" s="149" t="s">
        <v>217</v>
      </c>
      <c r="D114" s="150" t="s">
        <v>198</v>
      </c>
      <c r="E114" s="151">
        <v>49.7</v>
      </c>
      <c r="F114" s="151">
        <v>0</v>
      </c>
      <c r="G114" s="152">
        <f>E114*F114</f>
        <v>0</v>
      </c>
      <c r="H114" s="153">
        <v>0</v>
      </c>
      <c r="I114" s="153">
        <f>E114*H114</f>
        <v>0</v>
      </c>
      <c r="J114" s="153">
        <v>0</v>
      </c>
      <c r="K114" s="153">
        <f>E114*J114</f>
        <v>0</v>
      </c>
      <c r="Q114" s="146">
        <v>2</v>
      </c>
      <c r="AA114" s="122">
        <v>12</v>
      </c>
      <c r="AB114" s="122">
        <v>0</v>
      </c>
      <c r="AC114" s="122">
        <v>38</v>
      </c>
      <c r="BB114" s="122">
        <v>2</v>
      </c>
      <c r="BC114" s="122">
        <f>IF(BB114=1,G114,0)</f>
        <v>0</v>
      </c>
      <c r="BD114" s="122">
        <f>IF(BB114=2,G114,0)</f>
        <v>0</v>
      </c>
      <c r="BE114" s="122">
        <f>IF(BB114=3,G114,0)</f>
        <v>0</v>
      </c>
      <c r="BF114" s="122">
        <f>IF(BB114=4,G114,0)</f>
        <v>0</v>
      </c>
      <c r="BG114" s="122">
        <f>IF(BB114=5,G114,0)</f>
        <v>0</v>
      </c>
    </row>
    <row r="115" spans="1:59" x14ac:dyDescent="0.2">
      <c r="A115" s="154"/>
      <c r="B115" s="155"/>
      <c r="C115" s="196" t="s">
        <v>218</v>
      </c>
      <c r="D115" s="197"/>
      <c r="E115" s="156">
        <v>0</v>
      </c>
      <c r="F115" s="157"/>
      <c r="G115" s="158"/>
      <c r="H115" s="159"/>
      <c r="I115" s="159"/>
      <c r="J115" s="159"/>
      <c r="K115" s="159"/>
      <c r="M115" s="122" t="s">
        <v>218</v>
      </c>
      <c r="O115" s="160"/>
      <c r="Q115" s="146"/>
    </row>
    <row r="116" spans="1:59" x14ac:dyDescent="0.2">
      <c r="A116" s="154"/>
      <c r="B116" s="155"/>
      <c r="C116" s="196" t="s">
        <v>212</v>
      </c>
      <c r="D116" s="197"/>
      <c r="E116" s="156">
        <v>49.7</v>
      </c>
      <c r="F116" s="157"/>
      <c r="G116" s="158"/>
      <c r="H116" s="159"/>
      <c r="I116" s="159"/>
      <c r="J116" s="159"/>
      <c r="K116" s="159"/>
      <c r="M116" s="122" t="s">
        <v>212</v>
      </c>
      <c r="O116" s="160"/>
      <c r="Q116" s="146"/>
    </row>
    <row r="117" spans="1:59" ht="25.5" x14ac:dyDescent="0.2">
      <c r="A117" s="147">
        <v>39</v>
      </c>
      <c r="B117" s="148" t="s">
        <v>219</v>
      </c>
      <c r="C117" s="149" t="s">
        <v>220</v>
      </c>
      <c r="D117" s="150" t="s">
        <v>198</v>
      </c>
      <c r="E117" s="151">
        <v>9.4600000000000009</v>
      </c>
      <c r="F117" s="151">
        <v>0</v>
      </c>
      <c r="G117" s="152">
        <f>E117*F117</f>
        <v>0</v>
      </c>
      <c r="H117" s="153">
        <v>0</v>
      </c>
      <c r="I117" s="153">
        <f>E117*H117</f>
        <v>0</v>
      </c>
      <c r="J117" s="153">
        <v>0</v>
      </c>
      <c r="K117" s="153">
        <f>E117*J117</f>
        <v>0</v>
      </c>
      <c r="Q117" s="146">
        <v>2</v>
      </c>
      <c r="AA117" s="122">
        <v>12</v>
      </c>
      <c r="AB117" s="122">
        <v>0</v>
      </c>
      <c r="AC117" s="122">
        <v>39</v>
      </c>
      <c r="BB117" s="122">
        <v>2</v>
      </c>
      <c r="BC117" s="122">
        <f>IF(BB117=1,G117,0)</f>
        <v>0</v>
      </c>
      <c r="BD117" s="122">
        <f>IF(BB117=2,G117,0)</f>
        <v>0</v>
      </c>
      <c r="BE117" s="122">
        <f>IF(BB117=3,G117,0)</f>
        <v>0</v>
      </c>
      <c r="BF117" s="122">
        <f>IF(BB117=4,G117,0)</f>
        <v>0</v>
      </c>
      <c r="BG117" s="122">
        <f>IF(BB117=5,G117,0)</f>
        <v>0</v>
      </c>
    </row>
    <row r="118" spans="1:59" x14ac:dyDescent="0.2">
      <c r="A118" s="154"/>
      <c r="B118" s="155"/>
      <c r="C118" s="196" t="s">
        <v>221</v>
      </c>
      <c r="D118" s="197"/>
      <c r="E118" s="156">
        <v>0</v>
      </c>
      <c r="F118" s="157"/>
      <c r="G118" s="158"/>
      <c r="H118" s="159"/>
      <c r="I118" s="159"/>
      <c r="J118" s="159"/>
      <c r="K118" s="159"/>
      <c r="M118" s="122" t="s">
        <v>221</v>
      </c>
      <c r="O118" s="160"/>
      <c r="Q118" s="146"/>
    </row>
    <row r="119" spans="1:59" x14ac:dyDescent="0.2">
      <c r="A119" s="154"/>
      <c r="B119" s="155"/>
      <c r="C119" s="196" t="s">
        <v>222</v>
      </c>
      <c r="D119" s="197"/>
      <c r="E119" s="156">
        <v>9.4600000000000009</v>
      </c>
      <c r="F119" s="157"/>
      <c r="G119" s="158"/>
      <c r="H119" s="159"/>
      <c r="I119" s="159"/>
      <c r="J119" s="159"/>
      <c r="K119" s="159"/>
      <c r="M119" s="122" t="s">
        <v>222</v>
      </c>
      <c r="O119" s="160"/>
      <c r="Q119" s="146"/>
    </row>
    <row r="120" spans="1:59" x14ac:dyDescent="0.2">
      <c r="A120" s="147">
        <v>40</v>
      </c>
      <c r="B120" s="148" t="s">
        <v>223</v>
      </c>
      <c r="C120" s="149" t="s">
        <v>224</v>
      </c>
      <c r="D120" s="150" t="s">
        <v>78</v>
      </c>
      <c r="E120" s="151">
        <v>41.622</v>
      </c>
      <c r="F120" s="151">
        <v>0</v>
      </c>
      <c r="G120" s="152">
        <f>E120*F120</f>
        <v>0</v>
      </c>
      <c r="H120" s="153">
        <v>5.5999999999999999E-3</v>
      </c>
      <c r="I120" s="153">
        <f>E120*H120</f>
        <v>0.23308319999999999</v>
      </c>
      <c r="J120" s="153">
        <v>0</v>
      </c>
      <c r="K120" s="153">
        <f>E120*J120</f>
        <v>0</v>
      </c>
      <c r="Q120" s="146">
        <v>2</v>
      </c>
      <c r="AA120" s="122">
        <v>12</v>
      </c>
      <c r="AB120" s="122">
        <v>1</v>
      </c>
      <c r="AC120" s="122">
        <v>40</v>
      </c>
      <c r="BB120" s="122">
        <v>2</v>
      </c>
      <c r="BC120" s="122">
        <f>IF(BB120=1,G120,0)</f>
        <v>0</v>
      </c>
      <c r="BD120" s="122">
        <f>IF(BB120=2,G120,0)</f>
        <v>0</v>
      </c>
      <c r="BE120" s="122">
        <f>IF(BB120=3,G120,0)</f>
        <v>0</v>
      </c>
      <c r="BF120" s="122">
        <f>IF(BB120=4,G120,0)</f>
        <v>0</v>
      </c>
      <c r="BG120" s="122">
        <f>IF(BB120=5,G120,0)</f>
        <v>0</v>
      </c>
    </row>
    <row r="121" spans="1:59" x14ac:dyDescent="0.2">
      <c r="A121" s="154"/>
      <c r="B121" s="155"/>
      <c r="C121" s="196" t="s">
        <v>225</v>
      </c>
      <c r="D121" s="197"/>
      <c r="E121" s="156">
        <v>41.622</v>
      </c>
      <c r="F121" s="157"/>
      <c r="G121" s="158"/>
      <c r="H121" s="159"/>
      <c r="I121" s="159"/>
      <c r="J121" s="159"/>
      <c r="K121" s="159"/>
      <c r="M121" s="122" t="s">
        <v>225</v>
      </c>
      <c r="O121" s="160"/>
      <c r="Q121" s="146"/>
    </row>
    <row r="122" spans="1:59" x14ac:dyDescent="0.2">
      <c r="A122" s="161"/>
      <c r="B122" s="162" t="s">
        <v>71</v>
      </c>
      <c r="C122" s="163" t="str">
        <f>CONCATENATE(B109," ",C109)</f>
        <v>764 Konstrukce klempířské</v>
      </c>
      <c r="D122" s="161"/>
      <c r="E122" s="164"/>
      <c r="F122" s="164"/>
      <c r="G122" s="165">
        <f>SUM(G109:G121)</f>
        <v>0</v>
      </c>
      <c r="H122" s="166"/>
      <c r="I122" s="167">
        <f>SUM(I109:I121)</f>
        <v>0.43387120000000001</v>
      </c>
      <c r="J122" s="166"/>
      <c r="K122" s="167">
        <f>SUM(K109:K121)</f>
        <v>-1.7835E-2</v>
      </c>
      <c r="Q122" s="146">
        <v>4</v>
      </c>
      <c r="BC122" s="168">
        <f>SUM(BC109:BC121)</f>
        <v>0</v>
      </c>
      <c r="BD122" s="168">
        <f>SUM(BD109:BD121)</f>
        <v>0</v>
      </c>
      <c r="BE122" s="168">
        <f>SUM(BE109:BE121)</f>
        <v>0</v>
      </c>
      <c r="BF122" s="168">
        <f>SUM(BF109:BF121)</f>
        <v>0</v>
      </c>
      <c r="BG122" s="168">
        <f>SUM(BG109:BG121)</f>
        <v>0</v>
      </c>
    </row>
    <row r="123" spans="1:59" x14ac:dyDescent="0.2">
      <c r="A123" s="139" t="s">
        <v>69</v>
      </c>
      <c r="B123" s="140" t="s">
        <v>226</v>
      </c>
      <c r="C123" s="141" t="s">
        <v>227</v>
      </c>
      <c r="D123" s="142"/>
      <c r="E123" s="143"/>
      <c r="F123" s="143"/>
      <c r="G123" s="144"/>
      <c r="H123" s="145"/>
      <c r="I123" s="145"/>
      <c r="J123" s="145"/>
      <c r="K123" s="145"/>
      <c r="Q123" s="146">
        <v>1</v>
      </c>
    </row>
    <row r="124" spans="1:59" ht="25.5" x14ac:dyDescent="0.2">
      <c r="A124" s="147">
        <v>41</v>
      </c>
      <c r="B124" s="148" t="s">
        <v>228</v>
      </c>
      <c r="C124" s="149" t="s">
        <v>229</v>
      </c>
      <c r="D124" s="150" t="s">
        <v>109</v>
      </c>
      <c r="E124" s="151">
        <v>1</v>
      </c>
      <c r="F124" s="151">
        <v>0</v>
      </c>
      <c r="G124" s="152">
        <f>E124*F124</f>
        <v>0</v>
      </c>
      <c r="H124" s="153">
        <v>3.0349999999999999E-2</v>
      </c>
      <c r="I124" s="153">
        <f>E124*H124</f>
        <v>3.0349999999999999E-2</v>
      </c>
      <c r="J124" s="153">
        <v>0</v>
      </c>
      <c r="K124" s="153">
        <f>E124*J124</f>
        <v>0</v>
      </c>
      <c r="Q124" s="146">
        <v>2</v>
      </c>
      <c r="AA124" s="122">
        <v>12</v>
      </c>
      <c r="AB124" s="122">
        <v>0</v>
      </c>
      <c r="AC124" s="122">
        <v>41</v>
      </c>
      <c r="BB124" s="122">
        <v>2</v>
      </c>
      <c r="BC124" s="122">
        <f>IF(BB124=1,G124,0)</f>
        <v>0</v>
      </c>
      <c r="BD124" s="122">
        <f>IF(BB124=2,G124,0)</f>
        <v>0</v>
      </c>
      <c r="BE124" s="122">
        <f>IF(BB124=3,G124,0)</f>
        <v>0</v>
      </c>
      <c r="BF124" s="122">
        <f>IF(BB124=4,G124,0)</f>
        <v>0</v>
      </c>
      <c r="BG124" s="122">
        <f>IF(BB124=5,G124,0)</f>
        <v>0</v>
      </c>
    </row>
    <row r="125" spans="1:59" x14ac:dyDescent="0.2">
      <c r="A125" s="161"/>
      <c r="B125" s="162" t="s">
        <v>71</v>
      </c>
      <c r="C125" s="163" t="str">
        <f>CONCATENATE(B123," ",C123)</f>
        <v>766 Konstrukce truhlářské</v>
      </c>
      <c r="D125" s="161"/>
      <c r="E125" s="164"/>
      <c r="F125" s="164"/>
      <c r="G125" s="165">
        <f>SUM(G123:G124)</f>
        <v>0</v>
      </c>
      <c r="H125" s="166"/>
      <c r="I125" s="167">
        <f>SUM(I123:I124)</f>
        <v>3.0349999999999999E-2</v>
      </c>
      <c r="J125" s="166"/>
      <c r="K125" s="167">
        <f>SUM(K123:K124)</f>
        <v>0</v>
      </c>
      <c r="Q125" s="146">
        <v>4</v>
      </c>
      <c r="BC125" s="168">
        <f>SUM(BC123:BC124)</f>
        <v>0</v>
      </c>
      <c r="BD125" s="168">
        <f>SUM(BD123:BD124)</f>
        <v>0</v>
      </c>
      <c r="BE125" s="168">
        <f>SUM(BE123:BE124)</f>
        <v>0</v>
      </c>
      <c r="BF125" s="168">
        <f>SUM(BF123:BF124)</f>
        <v>0</v>
      </c>
      <c r="BG125" s="168">
        <f>SUM(BG123:BG124)</f>
        <v>0</v>
      </c>
    </row>
    <row r="126" spans="1:59" x14ac:dyDescent="0.2">
      <c r="A126" s="139" t="s">
        <v>69</v>
      </c>
      <c r="B126" s="140" t="s">
        <v>230</v>
      </c>
      <c r="C126" s="141" t="s">
        <v>231</v>
      </c>
      <c r="D126" s="142"/>
      <c r="E126" s="143"/>
      <c r="F126" s="143"/>
      <c r="G126" s="144"/>
      <c r="H126" s="145"/>
      <c r="I126" s="145"/>
      <c r="J126" s="145"/>
      <c r="K126" s="145"/>
      <c r="Q126" s="146">
        <v>1</v>
      </c>
    </row>
    <row r="127" spans="1:59" x14ac:dyDescent="0.2">
      <c r="A127" s="147">
        <v>42</v>
      </c>
      <c r="B127" s="148" t="s">
        <v>232</v>
      </c>
      <c r="C127" s="149" t="s">
        <v>233</v>
      </c>
      <c r="D127" s="150" t="s">
        <v>78</v>
      </c>
      <c r="E127" s="151">
        <v>1.5</v>
      </c>
      <c r="F127" s="151">
        <v>0</v>
      </c>
      <c r="G127" s="152">
        <f>E127*F127</f>
        <v>0</v>
      </c>
      <c r="H127" s="153">
        <v>2.1000000000000001E-4</v>
      </c>
      <c r="I127" s="153">
        <f>E127*H127</f>
        <v>3.1500000000000001E-4</v>
      </c>
      <c r="J127" s="153">
        <v>0</v>
      </c>
      <c r="K127" s="153">
        <f>E127*J127</f>
        <v>0</v>
      </c>
      <c r="Q127" s="146">
        <v>2</v>
      </c>
      <c r="AA127" s="122">
        <v>12</v>
      </c>
      <c r="AB127" s="122">
        <v>0</v>
      </c>
      <c r="AC127" s="122">
        <v>42</v>
      </c>
      <c r="BB127" s="122">
        <v>2</v>
      </c>
      <c r="BC127" s="122">
        <f>IF(BB127=1,G127,0)</f>
        <v>0</v>
      </c>
      <c r="BD127" s="122">
        <f>IF(BB127=2,G127,0)</f>
        <v>0</v>
      </c>
      <c r="BE127" s="122">
        <f>IF(BB127=3,G127,0)</f>
        <v>0</v>
      </c>
      <c r="BF127" s="122">
        <f>IF(BB127=4,G127,0)</f>
        <v>0</v>
      </c>
      <c r="BG127" s="122">
        <f>IF(BB127=5,G127,0)</f>
        <v>0</v>
      </c>
    </row>
    <row r="128" spans="1:59" x14ac:dyDescent="0.2">
      <c r="A128" s="154"/>
      <c r="B128" s="155"/>
      <c r="C128" s="196" t="s">
        <v>234</v>
      </c>
      <c r="D128" s="197"/>
      <c r="E128" s="156">
        <v>1.5</v>
      </c>
      <c r="F128" s="157"/>
      <c r="G128" s="158"/>
      <c r="H128" s="159"/>
      <c r="I128" s="159"/>
      <c r="J128" s="159"/>
      <c r="K128" s="159"/>
      <c r="M128" s="122" t="s">
        <v>234</v>
      </c>
      <c r="O128" s="160"/>
      <c r="Q128" s="146"/>
    </row>
    <row r="129" spans="1:59" x14ac:dyDescent="0.2">
      <c r="A129" s="147">
        <v>43</v>
      </c>
      <c r="B129" s="148" t="s">
        <v>235</v>
      </c>
      <c r="C129" s="149" t="s">
        <v>236</v>
      </c>
      <c r="D129" s="150" t="s">
        <v>78</v>
      </c>
      <c r="E129" s="151">
        <v>1.5</v>
      </c>
      <c r="F129" s="151">
        <v>0</v>
      </c>
      <c r="G129" s="152">
        <f>E129*F129</f>
        <v>0</v>
      </c>
      <c r="H129" s="153">
        <v>3.0500000000000002E-3</v>
      </c>
      <c r="I129" s="153">
        <f>E129*H129</f>
        <v>4.5750000000000001E-3</v>
      </c>
      <c r="J129" s="153">
        <v>0</v>
      </c>
      <c r="K129" s="153">
        <f>E129*J129</f>
        <v>0</v>
      </c>
      <c r="Q129" s="146">
        <v>2</v>
      </c>
      <c r="AA129" s="122">
        <v>12</v>
      </c>
      <c r="AB129" s="122">
        <v>0</v>
      </c>
      <c r="AC129" s="122">
        <v>43</v>
      </c>
      <c r="BB129" s="122">
        <v>2</v>
      </c>
      <c r="BC129" s="122">
        <f>IF(BB129=1,G129,0)</f>
        <v>0</v>
      </c>
      <c r="BD129" s="122">
        <f>IF(BB129=2,G129,0)</f>
        <v>0</v>
      </c>
      <c r="BE129" s="122">
        <f>IF(BB129=3,G129,0)</f>
        <v>0</v>
      </c>
      <c r="BF129" s="122">
        <f>IF(BB129=4,G129,0)</f>
        <v>0</v>
      </c>
      <c r="BG129" s="122">
        <f>IF(BB129=5,G129,0)</f>
        <v>0</v>
      </c>
    </row>
    <row r="130" spans="1:59" x14ac:dyDescent="0.2">
      <c r="A130" s="154"/>
      <c r="B130" s="155"/>
      <c r="C130" s="196" t="s">
        <v>234</v>
      </c>
      <c r="D130" s="197"/>
      <c r="E130" s="156">
        <v>1.5</v>
      </c>
      <c r="F130" s="157"/>
      <c r="G130" s="158"/>
      <c r="H130" s="159"/>
      <c r="I130" s="159"/>
      <c r="J130" s="159"/>
      <c r="K130" s="159"/>
      <c r="M130" s="122" t="s">
        <v>234</v>
      </c>
      <c r="O130" s="160"/>
      <c r="Q130" s="146"/>
    </row>
    <row r="131" spans="1:59" x14ac:dyDescent="0.2">
      <c r="A131" s="147">
        <v>44</v>
      </c>
      <c r="B131" s="148" t="s">
        <v>237</v>
      </c>
      <c r="C131" s="149" t="s">
        <v>238</v>
      </c>
      <c r="D131" s="150" t="s">
        <v>78</v>
      </c>
      <c r="E131" s="151">
        <v>1.65</v>
      </c>
      <c r="F131" s="151">
        <v>0</v>
      </c>
      <c r="G131" s="152">
        <f>E131*F131</f>
        <v>0</v>
      </c>
      <c r="H131" s="153">
        <v>1.9199999999999998E-2</v>
      </c>
      <c r="I131" s="153">
        <f>E131*H131</f>
        <v>3.1679999999999993E-2</v>
      </c>
      <c r="J131" s="153">
        <v>0</v>
      </c>
      <c r="K131" s="153">
        <f>E131*J131</f>
        <v>0</v>
      </c>
      <c r="Q131" s="146">
        <v>2</v>
      </c>
      <c r="AA131" s="122">
        <v>12</v>
      </c>
      <c r="AB131" s="122">
        <v>1</v>
      </c>
      <c r="AC131" s="122">
        <v>44</v>
      </c>
      <c r="BB131" s="122">
        <v>2</v>
      </c>
      <c r="BC131" s="122">
        <f>IF(BB131=1,G131,0)</f>
        <v>0</v>
      </c>
      <c r="BD131" s="122">
        <f>IF(BB131=2,G131,0)</f>
        <v>0</v>
      </c>
      <c r="BE131" s="122">
        <f>IF(BB131=3,G131,0)</f>
        <v>0</v>
      </c>
      <c r="BF131" s="122">
        <f>IF(BB131=4,G131,0)</f>
        <v>0</v>
      </c>
      <c r="BG131" s="122">
        <f>IF(BB131=5,G131,0)</f>
        <v>0</v>
      </c>
    </row>
    <row r="132" spans="1:59" x14ac:dyDescent="0.2">
      <c r="A132" s="154"/>
      <c r="B132" s="155"/>
      <c r="C132" s="196" t="s">
        <v>239</v>
      </c>
      <c r="D132" s="197"/>
      <c r="E132" s="156">
        <v>1.65</v>
      </c>
      <c r="F132" s="157"/>
      <c r="G132" s="158"/>
      <c r="H132" s="159"/>
      <c r="I132" s="159"/>
      <c r="J132" s="159"/>
      <c r="K132" s="159"/>
      <c r="M132" s="122" t="s">
        <v>239</v>
      </c>
      <c r="O132" s="160"/>
      <c r="Q132" s="146"/>
    </row>
    <row r="133" spans="1:59" x14ac:dyDescent="0.2">
      <c r="A133" s="161"/>
      <c r="B133" s="162" t="s">
        <v>71</v>
      </c>
      <c r="C133" s="163" t="str">
        <f>CONCATENATE(B126," ",C126)</f>
        <v>771 Podlahy z dlaždic a obklady</v>
      </c>
      <c r="D133" s="161"/>
      <c r="E133" s="164"/>
      <c r="F133" s="164"/>
      <c r="G133" s="165">
        <f>SUM(G126:G132)</f>
        <v>0</v>
      </c>
      <c r="H133" s="166"/>
      <c r="I133" s="167">
        <f>SUM(I126:I132)</f>
        <v>3.6569999999999991E-2</v>
      </c>
      <c r="J133" s="166"/>
      <c r="K133" s="167">
        <f>SUM(K126:K132)</f>
        <v>0</v>
      </c>
      <c r="Q133" s="146">
        <v>4</v>
      </c>
      <c r="BC133" s="168">
        <f>SUM(BC126:BC132)</f>
        <v>0</v>
      </c>
      <c r="BD133" s="168">
        <f>SUM(BD126:BD132)</f>
        <v>0</v>
      </c>
      <c r="BE133" s="168">
        <f>SUM(BE126:BE132)</f>
        <v>0</v>
      </c>
      <c r="BF133" s="168">
        <f>SUM(BF126:BF132)</f>
        <v>0</v>
      </c>
      <c r="BG133" s="168">
        <f>SUM(BG126:BG132)</f>
        <v>0</v>
      </c>
    </row>
    <row r="134" spans="1:59" x14ac:dyDescent="0.2">
      <c r="A134" s="139" t="s">
        <v>69</v>
      </c>
      <c r="B134" s="140" t="s">
        <v>240</v>
      </c>
      <c r="C134" s="141" t="s">
        <v>241</v>
      </c>
      <c r="D134" s="142"/>
      <c r="E134" s="143"/>
      <c r="F134" s="143"/>
      <c r="G134" s="144"/>
      <c r="H134" s="145"/>
      <c r="I134" s="145"/>
      <c r="J134" s="145"/>
      <c r="K134" s="145"/>
      <c r="Q134" s="146">
        <v>1</v>
      </c>
    </row>
    <row r="135" spans="1:59" x14ac:dyDescent="0.2">
      <c r="A135" s="147">
        <v>45</v>
      </c>
      <c r="B135" s="148" t="s">
        <v>242</v>
      </c>
      <c r="C135" s="149" t="s">
        <v>243</v>
      </c>
      <c r="D135" s="150" t="s">
        <v>78</v>
      </c>
      <c r="E135" s="151">
        <v>2.4</v>
      </c>
      <c r="F135" s="151">
        <v>0</v>
      </c>
      <c r="G135" s="152">
        <f>E135*F135</f>
        <v>0</v>
      </c>
      <c r="H135" s="153">
        <v>3.1E-4</v>
      </c>
      <c r="I135" s="153">
        <f>E135*H135</f>
        <v>7.4399999999999998E-4</v>
      </c>
      <c r="J135" s="153">
        <v>0</v>
      </c>
      <c r="K135" s="153">
        <f>E135*J135</f>
        <v>0</v>
      </c>
      <c r="Q135" s="146">
        <v>2</v>
      </c>
      <c r="AA135" s="122">
        <v>12</v>
      </c>
      <c r="AB135" s="122">
        <v>0</v>
      </c>
      <c r="AC135" s="122">
        <v>45</v>
      </c>
      <c r="BB135" s="122">
        <v>2</v>
      </c>
      <c r="BC135" s="122">
        <f>IF(BB135=1,G135,0)</f>
        <v>0</v>
      </c>
      <c r="BD135" s="122">
        <f>IF(BB135=2,G135,0)</f>
        <v>0</v>
      </c>
      <c r="BE135" s="122">
        <f>IF(BB135=3,G135,0)</f>
        <v>0</v>
      </c>
      <c r="BF135" s="122">
        <f>IF(BB135=4,G135,0)</f>
        <v>0</v>
      </c>
      <c r="BG135" s="122">
        <f>IF(BB135=5,G135,0)</f>
        <v>0</v>
      </c>
    </row>
    <row r="136" spans="1:59" x14ac:dyDescent="0.2">
      <c r="A136" s="154"/>
      <c r="B136" s="155"/>
      <c r="C136" s="196" t="s">
        <v>244</v>
      </c>
      <c r="D136" s="197"/>
      <c r="E136" s="156">
        <v>0</v>
      </c>
      <c r="F136" s="157"/>
      <c r="G136" s="158"/>
      <c r="H136" s="159"/>
      <c r="I136" s="159"/>
      <c r="J136" s="159"/>
      <c r="K136" s="159"/>
      <c r="M136" s="122" t="s">
        <v>244</v>
      </c>
      <c r="O136" s="160"/>
      <c r="Q136" s="146"/>
    </row>
    <row r="137" spans="1:59" x14ac:dyDescent="0.2">
      <c r="A137" s="154"/>
      <c r="B137" s="155"/>
      <c r="C137" s="196" t="s">
        <v>245</v>
      </c>
      <c r="D137" s="197"/>
      <c r="E137" s="156">
        <v>2.4</v>
      </c>
      <c r="F137" s="157"/>
      <c r="G137" s="158"/>
      <c r="H137" s="159"/>
      <c r="I137" s="159"/>
      <c r="J137" s="159"/>
      <c r="K137" s="159"/>
      <c r="M137" s="122" t="s">
        <v>245</v>
      </c>
      <c r="O137" s="160"/>
      <c r="Q137" s="146"/>
    </row>
    <row r="138" spans="1:59" x14ac:dyDescent="0.2">
      <c r="A138" s="147">
        <v>46</v>
      </c>
      <c r="B138" s="148" t="s">
        <v>246</v>
      </c>
      <c r="C138" s="149" t="s">
        <v>247</v>
      </c>
      <c r="D138" s="150" t="s">
        <v>78</v>
      </c>
      <c r="E138" s="151">
        <v>2.4</v>
      </c>
      <c r="F138" s="151">
        <v>0</v>
      </c>
      <c r="G138" s="152">
        <f>E138*F138</f>
        <v>0</v>
      </c>
      <c r="H138" s="153">
        <v>2.2000000000000001E-4</v>
      </c>
      <c r="I138" s="153">
        <f>E138*H138</f>
        <v>5.2800000000000004E-4</v>
      </c>
      <c r="J138" s="153">
        <v>0</v>
      </c>
      <c r="K138" s="153">
        <f>E138*J138</f>
        <v>0</v>
      </c>
      <c r="Q138" s="146">
        <v>2</v>
      </c>
      <c r="AA138" s="122">
        <v>12</v>
      </c>
      <c r="AB138" s="122">
        <v>0</v>
      </c>
      <c r="AC138" s="122">
        <v>46</v>
      </c>
      <c r="BB138" s="122">
        <v>2</v>
      </c>
      <c r="BC138" s="122">
        <f>IF(BB138=1,G138,0)</f>
        <v>0</v>
      </c>
      <c r="BD138" s="122">
        <f>IF(BB138=2,G138,0)</f>
        <v>0</v>
      </c>
      <c r="BE138" s="122">
        <f>IF(BB138=3,G138,0)</f>
        <v>0</v>
      </c>
      <c r="BF138" s="122">
        <f>IF(BB138=4,G138,0)</f>
        <v>0</v>
      </c>
      <c r="BG138" s="122">
        <f>IF(BB138=5,G138,0)</f>
        <v>0</v>
      </c>
    </row>
    <row r="139" spans="1:59" x14ac:dyDescent="0.2">
      <c r="A139" s="154"/>
      <c r="B139" s="155"/>
      <c r="C139" s="196" t="s">
        <v>244</v>
      </c>
      <c r="D139" s="197"/>
      <c r="E139" s="156">
        <v>0</v>
      </c>
      <c r="F139" s="157"/>
      <c r="G139" s="158"/>
      <c r="H139" s="159"/>
      <c r="I139" s="159"/>
      <c r="J139" s="159"/>
      <c r="K139" s="159"/>
      <c r="M139" s="122" t="s">
        <v>244</v>
      </c>
      <c r="O139" s="160"/>
      <c r="Q139" s="146"/>
    </row>
    <row r="140" spans="1:59" x14ac:dyDescent="0.2">
      <c r="A140" s="154"/>
      <c r="B140" s="155"/>
      <c r="C140" s="196" t="s">
        <v>245</v>
      </c>
      <c r="D140" s="197"/>
      <c r="E140" s="156">
        <v>2.4</v>
      </c>
      <c r="F140" s="157"/>
      <c r="G140" s="158"/>
      <c r="H140" s="159"/>
      <c r="I140" s="159"/>
      <c r="J140" s="159"/>
      <c r="K140" s="159"/>
      <c r="M140" s="122" t="s">
        <v>245</v>
      </c>
      <c r="O140" s="160"/>
      <c r="Q140" s="146"/>
    </row>
    <row r="141" spans="1:59" x14ac:dyDescent="0.2">
      <c r="A141" s="161"/>
      <c r="B141" s="162" t="s">
        <v>71</v>
      </c>
      <c r="C141" s="163" t="str">
        <f>CONCATENATE(B134," ",C134)</f>
        <v>783 Nátěry</v>
      </c>
      <c r="D141" s="161"/>
      <c r="E141" s="164"/>
      <c r="F141" s="164"/>
      <c r="G141" s="165">
        <f>SUM(G134:G140)</f>
        <v>0</v>
      </c>
      <c r="H141" s="166"/>
      <c r="I141" s="167">
        <f>SUM(I134:I140)</f>
        <v>1.2720000000000001E-3</v>
      </c>
      <c r="J141" s="166"/>
      <c r="K141" s="167">
        <f>SUM(K134:K140)</f>
        <v>0</v>
      </c>
      <c r="Q141" s="146">
        <v>4</v>
      </c>
      <c r="BC141" s="168">
        <f>SUM(BC134:BC140)</f>
        <v>0</v>
      </c>
      <c r="BD141" s="168">
        <f>SUM(BD134:BD140)</f>
        <v>0</v>
      </c>
      <c r="BE141" s="168">
        <f>SUM(BE134:BE140)</f>
        <v>0</v>
      </c>
      <c r="BF141" s="168">
        <f>SUM(BF134:BF140)</f>
        <v>0</v>
      </c>
      <c r="BG141" s="168">
        <f>SUM(BG134:BG140)</f>
        <v>0</v>
      </c>
    </row>
    <row r="142" spans="1:59" x14ac:dyDescent="0.2">
      <c r="A142" s="139" t="s">
        <v>69</v>
      </c>
      <c r="B142" s="140" t="s">
        <v>248</v>
      </c>
      <c r="C142" s="141" t="s">
        <v>249</v>
      </c>
      <c r="D142" s="142"/>
      <c r="E142" s="143"/>
      <c r="F142" s="143"/>
      <c r="G142" s="144"/>
      <c r="H142" s="145"/>
      <c r="I142" s="145"/>
      <c r="J142" s="145"/>
      <c r="K142" s="145"/>
      <c r="Q142" s="146">
        <v>1</v>
      </c>
    </row>
    <row r="143" spans="1:59" x14ac:dyDescent="0.2">
      <c r="A143" s="147">
        <v>47</v>
      </c>
      <c r="B143" s="148" t="s">
        <v>250</v>
      </c>
      <c r="C143" s="149" t="s">
        <v>251</v>
      </c>
      <c r="D143" s="150" t="s">
        <v>78</v>
      </c>
      <c r="E143" s="151">
        <v>100</v>
      </c>
      <c r="F143" s="151">
        <v>0</v>
      </c>
      <c r="G143" s="152">
        <f>E143*F143</f>
        <v>0</v>
      </c>
      <c r="H143" s="153">
        <v>1.3999999999999999E-4</v>
      </c>
      <c r="I143" s="153">
        <f>E143*H143</f>
        <v>1.3999999999999999E-2</v>
      </c>
      <c r="J143" s="153">
        <v>0</v>
      </c>
      <c r="K143" s="153">
        <f>E143*J143</f>
        <v>0</v>
      </c>
      <c r="Q143" s="146">
        <v>2</v>
      </c>
      <c r="AA143" s="122">
        <v>12</v>
      </c>
      <c r="AB143" s="122">
        <v>0</v>
      </c>
      <c r="AC143" s="122">
        <v>47</v>
      </c>
      <c r="BB143" s="122">
        <v>2</v>
      </c>
      <c r="BC143" s="122">
        <f>IF(BB143=1,G143,0)</f>
        <v>0</v>
      </c>
      <c r="BD143" s="122">
        <f>IF(BB143=2,G143,0)</f>
        <v>0</v>
      </c>
      <c r="BE143" s="122">
        <f>IF(BB143=3,G143,0)</f>
        <v>0</v>
      </c>
      <c r="BF143" s="122">
        <f>IF(BB143=4,G143,0)</f>
        <v>0</v>
      </c>
      <c r="BG143" s="122">
        <f>IF(BB143=5,G143,0)</f>
        <v>0</v>
      </c>
    </row>
    <row r="144" spans="1:59" x14ac:dyDescent="0.2">
      <c r="A144" s="161"/>
      <c r="B144" s="162" t="s">
        <v>71</v>
      </c>
      <c r="C144" s="163" t="str">
        <f>CONCATENATE(B142," ",C142)</f>
        <v>784 Malby</v>
      </c>
      <c r="D144" s="161"/>
      <c r="E144" s="164"/>
      <c r="F144" s="164"/>
      <c r="G144" s="165">
        <f>SUM(G142:G143)</f>
        <v>0</v>
      </c>
      <c r="H144" s="166"/>
      <c r="I144" s="167">
        <f>SUM(I142:I143)</f>
        <v>1.3999999999999999E-2</v>
      </c>
      <c r="J144" s="166"/>
      <c r="K144" s="167">
        <f>SUM(K142:K143)</f>
        <v>0</v>
      </c>
      <c r="Q144" s="146">
        <v>4</v>
      </c>
      <c r="BC144" s="168">
        <f>SUM(BC142:BC143)</f>
        <v>0</v>
      </c>
      <c r="BD144" s="168">
        <f>SUM(BD142:BD143)</f>
        <v>0</v>
      </c>
      <c r="BE144" s="168">
        <f>SUM(BE142:BE143)</f>
        <v>0</v>
      </c>
      <c r="BF144" s="168">
        <f>SUM(BF142:BF143)</f>
        <v>0</v>
      </c>
      <c r="BG144" s="168">
        <f>SUM(BG142:BG143)</f>
        <v>0</v>
      </c>
    </row>
    <row r="145" spans="1:59" x14ac:dyDescent="0.2">
      <c r="A145" s="139" t="s">
        <v>69</v>
      </c>
      <c r="B145" s="140" t="s">
        <v>252</v>
      </c>
      <c r="C145" s="141" t="s">
        <v>253</v>
      </c>
      <c r="D145" s="142"/>
      <c r="E145" s="143"/>
      <c r="F145" s="143"/>
      <c r="G145" s="144"/>
      <c r="H145" s="145"/>
      <c r="I145" s="145"/>
      <c r="J145" s="145"/>
      <c r="K145" s="145"/>
      <c r="Q145" s="146">
        <v>1</v>
      </c>
    </row>
    <row r="146" spans="1:59" ht="25.5" x14ac:dyDescent="0.2">
      <c r="A146" s="147">
        <v>48</v>
      </c>
      <c r="B146" s="148" t="s">
        <v>254</v>
      </c>
      <c r="C146" s="149" t="s">
        <v>255</v>
      </c>
      <c r="D146" s="150" t="s">
        <v>256</v>
      </c>
      <c r="E146" s="151">
        <v>1</v>
      </c>
      <c r="F146" s="151">
        <v>0</v>
      </c>
      <c r="G146" s="152">
        <f>E146*F146</f>
        <v>0</v>
      </c>
      <c r="H146" s="153">
        <v>0</v>
      </c>
      <c r="I146" s="153">
        <f>E146*H146</f>
        <v>0</v>
      </c>
      <c r="J146" s="153">
        <v>0</v>
      </c>
      <c r="K146" s="153">
        <f>E146*J146</f>
        <v>0</v>
      </c>
      <c r="Q146" s="146">
        <v>2</v>
      </c>
      <c r="AA146" s="122">
        <v>12</v>
      </c>
      <c r="AB146" s="122">
        <v>0</v>
      </c>
      <c r="AC146" s="122">
        <v>48</v>
      </c>
      <c r="BB146" s="122">
        <v>4</v>
      </c>
      <c r="BC146" s="122">
        <f>IF(BB146=1,G146,0)</f>
        <v>0</v>
      </c>
      <c r="BD146" s="122">
        <f>IF(BB146=2,G146,0)</f>
        <v>0</v>
      </c>
      <c r="BE146" s="122">
        <f>IF(BB146=3,G146,0)</f>
        <v>0</v>
      </c>
      <c r="BF146" s="122">
        <f>IF(BB146=4,G146,0)</f>
        <v>0</v>
      </c>
      <c r="BG146" s="122">
        <f>IF(BB146=5,G146,0)</f>
        <v>0</v>
      </c>
    </row>
    <row r="147" spans="1:59" x14ac:dyDescent="0.2">
      <c r="A147" s="147">
        <v>49</v>
      </c>
      <c r="B147" s="148" t="s">
        <v>257</v>
      </c>
      <c r="C147" s="149" t="s">
        <v>258</v>
      </c>
      <c r="D147" s="150" t="s">
        <v>198</v>
      </c>
      <c r="E147" s="151">
        <v>76</v>
      </c>
      <c r="F147" s="151">
        <v>0</v>
      </c>
      <c r="G147" s="152">
        <f>E147*F147</f>
        <v>0</v>
      </c>
      <c r="H147" s="153">
        <v>0</v>
      </c>
      <c r="I147" s="153">
        <f>E147*H147</f>
        <v>0</v>
      </c>
      <c r="J147" s="153">
        <v>0</v>
      </c>
      <c r="K147" s="153">
        <f>E147*J147</f>
        <v>0</v>
      </c>
      <c r="Q147" s="146">
        <v>2</v>
      </c>
      <c r="AA147" s="122">
        <v>12</v>
      </c>
      <c r="AB147" s="122">
        <v>0</v>
      </c>
      <c r="AC147" s="122">
        <v>49</v>
      </c>
      <c r="BB147" s="122">
        <v>4</v>
      </c>
      <c r="BC147" s="122">
        <f>IF(BB147=1,G147,0)</f>
        <v>0</v>
      </c>
      <c r="BD147" s="122">
        <f>IF(BB147=2,G147,0)</f>
        <v>0</v>
      </c>
      <c r="BE147" s="122">
        <f>IF(BB147=3,G147,0)</f>
        <v>0</v>
      </c>
      <c r="BF147" s="122">
        <f>IF(BB147=4,G147,0)</f>
        <v>0</v>
      </c>
      <c r="BG147" s="122">
        <f>IF(BB147=5,G147,0)</f>
        <v>0</v>
      </c>
    </row>
    <row r="148" spans="1:59" x14ac:dyDescent="0.2">
      <c r="A148" s="147">
        <v>50</v>
      </c>
      <c r="B148" s="148" t="s">
        <v>259</v>
      </c>
      <c r="C148" s="149" t="s">
        <v>260</v>
      </c>
      <c r="D148" s="150" t="s">
        <v>109</v>
      </c>
      <c r="E148" s="151">
        <v>280</v>
      </c>
      <c r="F148" s="151">
        <v>0</v>
      </c>
      <c r="G148" s="152">
        <f>E148*F148</f>
        <v>0</v>
      </c>
      <c r="H148" s="153">
        <v>0</v>
      </c>
      <c r="I148" s="153">
        <f>E148*H148</f>
        <v>0</v>
      </c>
      <c r="J148" s="153">
        <v>0</v>
      </c>
      <c r="K148" s="153">
        <f>E148*J148</f>
        <v>0</v>
      </c>
      <c r="Q148" s="146">
        <v>2</v>
      </c>
      <c r="AA148" s="122">
        <v>12</v>
      </c>
      <c r="AB148" s="122">
        <v>0</v>
      </c>
      <c r="AC148" s="122">
        <v>50</v>
      </c>
      <c r="BB148" s="122">
        <v>4</v>
      </c>
      <c r="BC148" s="122">
        <f>IF(BB148=1,G148,0)</f>
        <v>0</v>
      </c>
      <c r="BD148" s="122">
        <f>IF(BB148=2,G148,0)</f>
        <v>0</v>
      </c>
      <c r="BE148" s="122">
        <f>IF(BB148=3,G148,0)</f>
        <v>0</v>
      </c>
      <c r="BF148" s="122">
        <f>IF(BB148=4,G148,0)</f>
        <v>0</v>
      </c>
      <c r="BG148" s="122">
        <f>IF(BB148=5,G148,0)</f>
        <v>0</v>
      </c>
    </row>
    <row r="149" spans="1:59" x14ac:dyDescent="0.2">
      <c r="A149" s="147">
        <v>51</v>
      </c>
      <c r="B149" s="148" t="s">
        <v>261</v>
      </c>
      <c r="C149" s="149" t="s">
        <v>262</v>
      </c>
      <c r="D149" s="150" t="s">
        <v>198</v>
      </c>
      <c r="E149" s="151">
        <v>76</v>
      </c>
      <c r="F149" s="151"/>
      <c r="G149" s="152">
        <f>E149*F149</f>
        <v>0</v>
      </c>
      <c r="H149" s="153">
        <v>0</v>
      </c>
      <c r="I149" s="153">
        <f>E149*H149</f>
        <v>0</v>
      </c>
      <c r="J149" s="153">
        <v>0</v>
      </c>
      <c r="K149" s="153">
        <f>E149*J149</f>
        <v>0</v>
      </c>
      <c r="Q149" s="146">
        <v>2</v>
      </c>
      <c r="AA149" s="122">
        <v>12</v>
      </c>
      <c r="AB149" s="122">
        <v>0</v>
      </c>
      <c r="AC149" s="122">
        <v>51</v>
      </c>
      <c r="BB149" s="122">
        <v>4</v>
      </c>
      <c r="BC149" s="122">
        <f>IF(BB149=1,G149,0)</f>
        <v>0</v>
      </c>
      <c r="BD149" s="122">
        <f>IF(BB149=2,G149,0)</f>
        <v>0</v>
      </c>
      <c r="BE149" s="122">
        <f>IF(BB149=3,G149,0)</f>
        <v>0</v>
      </c>
      <c r="BF149" s="122">
        <f>IF(BB149=4,G149,0)</f>
        <v>0</v>
      </c>
      <c r="BG149" s="122">
        <f>IF(BB149=5,G149,0)</f>
        <v>0</v>
      </c>
    </row>
    <row r="150" spans="1:59" x14ac:dyDescent="0.2">
      <c r="A150" s="147">
        <v>52</v>
      </c>
      <c r="B150" s="148" t="s">
        <v>263</v>
      </c>
      <c r="C150" s="149" t="s">
        <v>264</v>
      </c>
      <c r="D150" s="150" t="s">
        <v>198</v>
      </c>
      <c r="E150" s="151">
        <v>74.3</v>
      </c>
      <c r="F150" s="151">
        <v>0</v>
      </c>
      <c r="G150" s="152">
        <f>E150*F150</f>
        <v>0</v>
      </c>
      <c r="H150" s="153">
        <v>0</v>
      </c>
      <c r="I150" s="153">
        <f>E150*H150</f>
        <v>0</v>
      </c>
      <c r="J150" s="153">
        <v>0</v>
      </c>
      <c r="K150" s="153">
        <f>E150*J150</f>
        <v>0</v>
      </c>
      <c r="Q150" s="146">
        <v>2</v>
      </c>
      <c r="AA150" s="122">
        <v>12</v>
      </c>
      <c r="AB150" s="122">
        <v>0</v>
      </c>
      <c r="AC150" s="122">
        <v>52</v>
      </c>
      <c r="BB150" s="122">
        <v>4</v>
      </c>
      <c r="BC150" s="122">
        <f>IF(BB150=1,G150,0)</f>
        <v>0</v>
      </c>
      <c r="BD150" s="122">
        <f>IF(BB150=2,G150,0)</f>
        <v>0</v>
      </c>
      <c r="BE150" s="122">
        <f>IF(BB150=3,G150,0)</f>
        <v>0</v>
      </c>
      <c r="BF150" s="122">
        <f>IF(BB150=4,G150,0)</f>
        <v>0</v>
      </c>
      <c r="BG150" s="122">
        <f>IF(BB150=5,G150,0)</f>
        <v>0</v>
      </c>
    </row>
    <row r="151" spans="1:59" x14ac:dyDescent="0.2">
      <c r="A151" s="154"/>
      <c r="B151" s="155"/>
      <c r="C151" s="196" t="s">
        <v>265</v>
      </c>
      <c r="D151" s="197"/>
      <c r="E151" s="156">
        <v>74.3</v>
      </c>
      <c r="F151" s="157"/>
      <c r="G151" s="158"/>
      <c r="H151" s="159"/>
      <c r="I151" s="159"/>
      <c r="J151" s="159"/>
      <c r="K151" s="159"/>
      <c r="M151" s="122" t="s">
        <v>265</v>
      </c>
      <c r="O151" s="160"/>
      <c r="Q151" s="146"/>
    </row>
    <row r="152" spans="1:59" x14ac:dyDescent="0.2">
      <c r="A152" s="202">
        <v>53</v>
      </c>
      <c r="B152" s="203"/>
      <c r="C152" s="204" t="s">
        <v>267</v>
      </c>
      <c r="D152" s="205" t="s">
        <v>268</v>
      </c>
      <c r="E152" s="206">
        <v>10</v>
      </c>
      <c r="F152" s="206"/>
      <c r="G152" s="207">
        <f>E152*F152</f>
        <v>0</v>
      </c>
      <c r="H152" s="208"/>
      <c r="I152" s="208"/>
      <c r="J152" s="208"/>
      <c r="K152" s="208"/>
      <c r="O152" s="160"/>
      <c r="Q152" s="146"/>
      <c r="BB152" s="122">
        <v>4</v>
      </c>
      <c r="BF152" s="122">
        <f>IF(BB152=4,G152,0)</f>
        <v>0</v>
      </c>
    </row>
    <row r="153" spans="1:59" x14ac:dyDescent="0.2">
      <c r="A153" s="161"/>
      <c r="B153" s="162" t="s">
        <v>71</v>
      </c>
      <c r="C153" s="163" t="str">
        <f>CONCATENATE(B145," ",C145)</f>
        <v>M21 Elektromontáže</v>
      </c>
      <c r="D153" s="161"/>
      <c r="E153" s="164"/>
      <c r="F153" s="164"/>
      <c r="G153" s="165">
        <f>SUM(G145:G152)</f>
        <v>0</v>
      </c>
      <c r="H153" s="166"/>
      <c r="I153" s="167">
        <f>SUM(I145:I151)</f>
        <v>0</v>
      </c>
      <c r="J153" s="166"/>
      <c r="K153" s="167">
        <f>SUM(K145:K151)</f>
        <v>0</v>
      </c>
      <c r="Q153" s="146">
        <v>4</v>
      </c>
      <c r="BC153" s="168">
        <f>SUM(BC145:BC151)</f>
        <v>0</v>
      </c>
      <c r="BD153" s="168">
        <f>SUM(BD145:BD151)</f>
        <v>0</v>
      </c>
      <c r="BE153" s="168">
        <f>SUM(BE145:BE151)</f>
        <v>0</v>
      </c>
      <c r="BF153" s="168">
        <f>SUM(BF145:BF152)</f>
        <v>0</v>
      </c>
      <c r="BG153" s="168">
        <f>SUM(BG145:BG151)</f>
        <v>0</v>
      </c>
    </row>
    <row r="154" spans="1:59" x14ac:dyDescent="0.2">
      <c r="E154" s="122"/>
    </row>
    <row r="155" spans="1:59" x14ac:dyDescent="0.2">
      <c r="E155" s="122"/>
    </row>
    <row r="156" spans="1:59" x14ac:dyDescent="0.2">
      <c r="E156" s="122"/>
    </row>
    <row r="157" spans="1:59" x14ac:dyDescent="0.2">
      <c r="E157" s="122"/>
    </row>
    <row r="158" spans="1:59" x14ac:dyDescent="0.2">
      <c r="E158" s="122"/>
    </row>
    <row r="159" spans="1:59" x14ac:dyDescent="0.2">
      <c r="E159" s="122"/>
    </row>
    <row r="160" spans="1:59" x14ac:dyDescent="0.2">
      <c r="E160" s="122"/>
    </row>
    <row r="161" spans="5:5" x14ac:dyDescent="0.2">
      <c r="E161" s="122"/>
    </row>
    <row r="162" spans="5:5" x14ac:dyDescent="0.2">
      <c r="E162" s="122"/>
    </row>
    <row r="163" spans="5:5" x14ac:dyDescent="0.2">
      <c r="E163" s="122"/>
    </row>
    <row r="164" spans="5:5" x14ac:dyDescent="0.2">
      <c r="E164" s="122"/>
    </row>
    <row r="165" spans="5:5" x14ac:dyDescent="0.2">
      <c r="E165" s="122"/>
    </row>
    <row r="166" spans="5:5" x14ac:dyDescent="0.2">
      <c r="E166" s="122"/>
    </row>
    <row r="167" spans="5:5" x14ac:dyDescent="0.2">
      <c r="E167" s="122"/>
    </row>
    <row r="168" spans="5:5" x14ac:dyDescent="0.2">
      <c r="E168" s="122"/>
    </row>
    <row r="169" spans="5:5" x14ac:dyDescent="0.2">
      <c r="E169" s="122"/>
    </row>
    <row r="170" spans="5:5" x14ac:dyDescent="0.2">
      <c r="E170" s="122"/>
    </row>
    <row r="171" spans="5:5" x14ac:dyDescent="0.2">
      <c r="E171" s="122"/>
    </row>
    <row r="172" spans="5:5" x14ac:dyDescent="0.2">
      <c r="E172" s="122"/>
    </row>
    <row r="173" spans="5:5" x14ac:dyDescent="0.2">
      <c r="E173" s="122"/>
    </row>
    <row r="174" spans="5:5" x14ac:dyDescent="0.2">
      <c r="E174" s="122"/>
    </row>
    <row r="175" spans="5:5" x14ac:dyDescent="0.2">
      <c r="E175" s="122"/>
    </row>
    <row r="176" spans="5:5" x14ac:dyDescent="0.2">
      <c r="E176" s="122"/>
    </row>
    <row r="177" spans="1:7" x14ac:dyDescent="0.2">
      <c r="A177" s="169"/>
      <c r="B177" s="169"/>
      <c r="C177" s="169"/>
      <c r="D177" s="169"/>
      <c r="E177" s="169"/>
      <c r="F177" s="169"/>
      <c r="G177" s="169"/>
    </row>
    <row r="178" spans="1:7" x14ac:dyDescent="0.2">
      <c r="A178" s="169"/>
      <c r="B178" s="169"/>
      <c r="C178" s="169"/>
      <c r="D178" s="169"/>
      <c r="E178" s="169"/>
      <c r="F178" s="169"/>
      <c r="G178" s="169"/>
    </row>
    <row r="179" spans="1:7" x14ac:dyDescent="0.2">
      <c r="A179" s="169"/>
      <c r="B179" s="169"/>
      <c r="C179" s="169"/>
      <c r="D179" s="169"/>
      <c r="E179" s="169"/>
      <c r="F179" s="169"/>
      <c r="G179" s="169"/>
    </row>
    <row r="180" spans="1:7" x14ac:dyDescent="0.2">
      <c r="A180" s="169"/>
      <c r="B180" s="169"/>
      <c r="C180" s="169"/>
      <c r="D180" s="169"/>
      <c r="E180" s="169"/>
      <c r="F180" s="169"/>
      <c r="G180" s="169"/>
    </row>
    <row r="181" spans="1:7" x14ac:dyDescent="0.2">
      <c r="E181" s="122"/>
    </row>
    <row r="182" spans="1:7" x14ac:dyDescent="0.2">
      <c r="E182" s="122"/>
    </row>
    <row r="183" spans="1:7" x14ac:dyDescent="0.2">
      <c r="E183" s="122"/>
    </row>
    <row r="184" spans="1:7" x14ac:dyDescent="0.2">
      <c r="E184" s="122"/>
    </row>
    <row r="185" spans="1:7" x14ac:dyDescent="0.2">
      <c r="E185" s="122"/>
    </row>
    <row r="186" spans="1:7" x14ac:dyDescent="0.2">
      <c r="E186" s="122"/>
    </row>
    <row r="187" spans="1:7" x14ac:dyDescent="0.2">
      <c r="E187" s="122"/>
    </row>
    <row r="188" spans="1:7" x14ac:dyDescent="0.2">
      <c r="E188" s="122"/>
    </row>
    <row r="189" spans="1:7" x14ac:dyDescent="0.2">
      <c r="E189" s="122"/>
    </row>
    <row r="190" spans="1:7" x14ac:dyDescent="0.2">
      <c r="E190" s="122"/>
    </row>
    <row r="191" spans="1:7" x14ac:dyDescent="0.2">
      <c r="E191" s="122"/>
    </row>
    <row r="192" spans="1:7" x14ac:dyDescent="0.2">
      <c r="E192" s="122"/>
    </row>
    <row r="193" spans="1:7" x14ac:dyDescent="0.2">
      <c r="E193" s="122"/>
    </row>
    <row r="194" spans="1:7" x14ac:dyDescent="0.2">
      <c r="E194" s="122"/>
    </row>
    <row r="195" spans="1:7" x14ac:dyDescent="0.2">
      <c r="E195" s="122"/>
    </row>
    <row r="196" spans="1:7" x14ac:dyDescent="0.2">
      <c r="E196" s="122"/>
    </row>
    <row r="197" spans="1:7" x14ac:dyDescent="0.2">
      <c r="E197" s="122"/>
    </row>
    <row r="198" spans="1:7" x14ac:dyDescent="0.2">
      <c r="E198" s="122"/>
    </row>
    <row r="199" spans="1:7" x14ac:dyDescent="0.2">
      <c r="E199" s="122"/>
    </row>
    <row r="200" spans="1:7" x14ac:dyDescent="0.2">
      <c r="E200" s="122"/>
    </row>
    <row r="201" spans="1:7" x14ac:dyDescent="0.2">
      <c r="E201" s="122"/>
    </row>
    <row r="202" spans="1:7" x14ac:dyDescent="0.2">
      <c r="E202" s="122"/>
    </row>
    <row r="203" spans="1:7" x14ac:dyDescent="0.2">
      <c r="E203" s="122"/>
    </row>
    <row r="204" spans="1:7" x14ac:dyDescent="0.2">
      <c r="E204" s="122"/>
    </row>
    <row r="205" spans="1:7" x14ac:dyDescent="0.2">
      <c r="E205" s="122"/>
    </row>
    <row r="206" spans="1:7" x14ac:dyDescent="0.2">
      <c r="A206" s="170"/>
      <c r="B206" s="170"/>
    </row>
    <row r="207" spans="1:7" x14ac:dyDescent="0.2">
      <c r="A207" s="169"/>
      <c r="B207" s="169"/>
      <c r="C207" s="172"/>
      <c r="D207" s="172"/>
      <c r="E207" s="173"/>
      <c r="F207" s="172"/>
      <c r="G207" s="174"/>
    </row>
    <row r="208" spans="1:7" x14ac:dyDescent="0.2">
      <c r="A208" s="175"/>
      <c r="B208" s="175"/>
      <c r="C208" s="169"/>
      <c r="D208" s="169"/>
      <c r="E208" s="176"/>
      <c r="F208" s="169"/>
      <c r="G208" s="169"/>
    </row>
    <row r="209" spans="1:7" x14ac:dyDescent="0.2">
      <c r="A209" s="169"/>
      <c r="B209" s="169"/>
      <c r="C209" s="169"/>
      <c r="D209" s="169"/>
      <c r="E209" s="176"/>
      <c r="F209" s="169"/>
      <c r="G209" s="169"/>
    </row>
    <row r="210" spans="1:7" x14ac:dyDescent="0.2">
      <c r="A210" s="169"/>
      <c r="B210" s="169"/>
      <c r="C210" s="169"/>
      <c r="D210" s="169"/>
      <c r="E210" s="176"/>
      <c r="F210" s="169"/>
      <c r="G210" s="169"/>
    </row>
    <row r="211" spans="1:7" x14ac:dyDescent="0.2">
      <c r="A211" s="169"/>
      <c r="B211" s="169"/>
      <c r="C211" s="169"/>
      <c r="D211" s="169"/>
      <c r="E211" s="176"/>
      <c r="F211" s="169"/>
      <c r="G211" s="169"/>
    </row>
    <row r="212" spans="1:7" x14ac:dyDescent="0.2">
      <c r="A212" s="169"/>
      <c r="B212" s="169"/>
      <c r="C212" s="169"/>
      <c r="D212" s="169"/>
      <c r="E212" s="176"/>
      <c r="F212" s="169"/>
      <c r="G212" s="169"/>
    </row>
    <row r="213" spans="1:7" x14ac:dyDescent="0.2">
      <c r="A213" s="169"/>
      <c r="B213" s="169"/>
      <c r="C213" s="169"/>
      <c r="D213" s="169"/>
      <c r="E213" s="176"/>
      <c r="F213" s="169"/>
      <c r="G213" s="169"/>
    </row>
    <row r="214" spans="1:7" x14ac:dyDescent="0.2">
      <c r="A214" s="169"/>
      <c r="B214" s="169"/>
      <c r="C214" s="169"/>
      <c r="D214" s="169"/>
      <c r="E214" s="176"/>
      <c r="F214" s="169"/>
      <c r="G214" s="169"/>
    </row>
    <row r="215" spans="1:7" x14ac:dyDescent="0.2">
      <c r="A215" s="169"/>
      <c r="B215" s="169"/>
      <c r="C215" s="169"/>
      <c r="D215" s="169"/>
      <c r="E215" s="176"/>
      <c r="F215" s="169"/>
      <c r="G215" s="169"/>
    </row>
    <row r="216" spans="1:7" x14ac:dyDescent="0.2">
      <c r="A216" s="169"/>
      <c r="B216" s="169"/>
      <c r="C216" s="169"/>
      <c r="D216" s="169"/>
      <c r="E216" s="176"/>
      <c r="F216" s="169"/>
      <c r="G216" s="169"/>
    </row>
    <row r="217" spans="1:7" x14ac:dyDescent="0.2">
      <c r="A217" s="169"/>
      <c r="B217" s="169"/>
      <c r="C217" s="169"/>
      <c r="D217" s="169"/>
      <c r="E217" s="176"/>
      <c r="F217" s="169"/>
      <c r="G217" s="169"/>
    </row>
    <row r="218" spans="1:7" x14ac:dyDescent="0.2">
      <c r="A218" s="169"/>
      <c r="B218" s="169"/>
      <c r="C218" s="169"/>
      <c r="D218" s="169"/>
      <c r="E218" s="176"/>
      <c r="F218" s="169"/>
      <c r="G218" s="169"/>
    </row>
    <row r="219" spans="1:7" x14ac:dyDescent="0.2">
      <c r="A219" s="169"/>
      <c r="B219" s="169"/>
      <c r="C219" s="169"/>
      <c r="D219" s="169"/>
      <c r="E219" s="176"/>
      <c r="F219" s="169"/>
      <c r="G219" s="169"/>
    </row>
    <row r="220" spans="1:7" x14ac:dyDescent="0.2">
      <c r="A220" s="169"/>
      <c r="B220" s="169"/>
      <c r="C220" s="169"/>
      <c r="D220" s="169"/>
      <c r="E220" s="176"/>
      <c r="F220" s="169"/>
      <c r="G220" s="169"/>
    </row>
  </sheetData>
  <mergeCells count="66">
    <mergeCell ref="C28:D28"/>
    <mergeCell ref="C31:D31"/>
    <mergeCell ref="C17:D17"/>
    <mergeCell ref="C21:D21"/>
    <mergeCell ref="A1:I1"/>
    <mergeCell ref="A3:B3"/>
    <mergeCell ref="A4:B4"/>
    <mergeCell ref="G4:I4"/>
    <mergeCell ref="C9:D9"/>
    <mergeCell ref="C11:D11"/>
    <mergeCell ref="C12:D12"/>
    <mergeCell ref="C35:D35"/>
    <mergeCell ref="C37:D37"/>
    <mergeCell ref="C39:D39"/>
    <mergeCell ref="C41:D41"/>
    <mergeCell ref="C44:D44"/>
    <mergeCell ref="C67:D67"/>
    <mergeCell ref="C69:D69"/>
    <mergeCell ref="C70:D70"/>
    <mergeCell ref="C48:D48"/>
    <mergeCell ref="C50:D50"/>
    <mergeCell ref="C51:D51"/>
    <mergeCell ref="C53:D53"/>
    <mergeCell ref="C55:D55"/>
    <mergeCell ref="C57:D57"/>
    <mergeCell ref="C61:D61"/>
    <mergeCell ref="C62:D62"/>
    <mergeCell ref="C63:D63"/>
    <mergeCell ref="C64:D64"/>
    <mergeCell ref="C65:D65"/>
    <mergeCell ref="C91:D91"/>
    <mergeCell ref="C71:D71"/>
    <mergeCell ref="C72:D72"/>
    <mergeCell ref="C73:D73"/>
    <mergeCell ref="C75:D75"/>
    <mergeCell ref="C79:D79"/>
    <mergeCell ref="C80:D80"/>
    <mergeCell ref="C81:D81"/>
    <mergeCell ref="C82:D82"/>
    <mergeCell ref="C84:D84"/>
    <mergeCell ref="C86:D86"/>
    <mergeCell ref="C87:D87"/>
    <mergeCell ref="C88:D88"/>
    <mergeCell ref="C89:D89"/>
    <mergeCell ref="C118:D118"/>
    <mergeCell ref="C92:D92"/>
    <mergeCell ref="C93:D93"/>
    <mergeCell ref="C94:D94"/>
    <mergeCell ref="C97:D97"/>
    <mergeCell ref="C99:D99"/>
    <mergeCell ref="C100:D100"/>
    <mergeCell ref="C102:D102"/>
    <mergeCell ref="C111:D111"/>
    <mergeCell ref="C113:D113"/>
    <mergeCell ref="C115:D115"/>
    <mergeCell ref="C116:D116"/>
    <mergeCell ref="C119:D119"/>
    <mergeCell ref="C121:D121"/>
    <mergeCell ref="C128:D128"/>
    <mergeCell ref="C130:D130"/>
    <mergeCell ref="C132:D132"/>
    <mergeCell ref="C151:D151"/>
    <mergeCell ref="C136:D136"/>
    <mergeCell ref="C137:D137"/>
    <mergeCell ref="C139:D139"/>
    <mergeCell ref="C140:D140"/>
  </mergeCells>
  <printOptions gridLinesSet="0"/>
  <pageMargins left="0.59055118110236227" right="0.39370078740157483" top="0.78740157480314965" bottom="0.78740157480314965" header="0.31496062992125984" footer="0.31496062992125984"/>
  <pageSetup paperSize="9" scale="69" orientation="portrait" horizontalDpi="300" vertic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Millich</dc:creator>
  <cp:lastModifiedBy>Markéta Drahošová</cp:lastModifiedBy>
  <cp:lastPrinted>2016-05-31T06:50:42Z</cp:lastPrinted>
  <dcterms:created xsi:type="dcterms:W3CDTF">2016-05-26T12:31:04Z</dcterms:created>
  <dcterms:modified xsi:type="dcterms:W3CDTF">2025-06-10T06:54:15Z</dcterms:modified>
</cp:coreProperties>
</file>