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2_01 - Venkovní úpravy" sheetId="2" r:id="rId2"/>
    <sheet name="D2_02 - Podzemní kanál" sheetId="3" r:id="rId3"/>
    <sheet name="D2_03 - Teplovod, TUV a v..." sheetId="4" r:id="rId4"/>
    <sheet name="D2_04 - Přeložky NN" sheetId="5" r:id="rId5"/>
    <sheet name="D2_05 - Přeložky slaboproudů" sheetId="6" r:id="rId6"/>
    <sheet name="D2_06 - Přeložky mediciná..." sheetId="7" r:id="rId7"/>
    <sheet name="D2_07 - Přeložky potrubní..." sheetId="8" r:id="rId8"/>
    <sheet name="D2_08 - Přeložky EPS a te..." sheetId="9" r:id="rId9"/>
    <sheet name="OVN - Ostatní a vedlejší ..." sheetId="10" r:id="rId10"/>
    <sheet name="Pokyny pro vyplnění" sheetId="11" r:id="rId11"/>
  </sheets>
  <definedNames>
    <definedName name="_xlnm.Print_Area" localSheetId="0">'Rekapitulace stavby'!$D$4:$AO$33,'Rekapitulace stavby'!$C$39:$AQ$61</definedName>
    <definedName name="_xlnm._FilterDatabase" localSheetId="1" hidden="1">'D2_01 - Venkovní úpravy'!$C$82:$K$303</definedName>
    <definedName name="_xlnm.Print_Area" localSheetId="1">'D2_01 - Venkovní úpravy'!$C$4:$J$36,'D2_01 - Venkovní úpravy'!$C$42:$J$64,'D2_01 - Venkovní úpravy'!$C$70:$K$303</definedName>
    <definedName name="_xlnm._FilterDatabase" localSheetId="2" hidden="1">'D2_02 - Podzemní kanál'!$C$91:$K$333</definedName>
    <definedName name="_xlnm.Print_Area" localSheetId="2">'D2_02 - Podzemní kanál'!$C$4:$J$36,'D2_02 - Podzemní kanál'!$C$42:$J$73,'D2_02 - Podzemní kanál'!$C$79:$K$333</definedName>
    <definedName name="_xlnm._FilterDatabase" localSheetId="3" hidden="1">'D2_03 - Teplovod, TUV a v...'!$C$84:$K$181</definedName>
    <definedName name="_xlnm.Print_Area" localSheetId="3">'D2_03 - Teplovod, TUV a v...'!$C$4:$J$36,'D2_03 - Teplovod, TUV a v...'!$C$42:$J$66,'D2_03 - Teplovod, TUV a v...'!$C$72:$K$181</definedName>
    <definedName name="_xlnm._FilterDatabase" localSheetId="4" hidden="1">'D2_04 - Přeložky NN'!$C$78:$K$172</definedName>
    <definedName name="_xlnm.Print_Area" localSheetId="4">'D2_04 - Přeložky NN'!$C$4:$J$36,'D2_04 - Přeložky NN'!$C$42:$J$60,'D2_04 - Přeložky NN'!$C$66:$K$172</definedName>
    <definedName name="_xlnm._FilterDatabase" localSheetId="5" hidden="1">'D2_05 - Přeložky slaboproudů'!$C$78:$K$214</definedName>
    <definedName name="_xlnm.Print_Area" localSheetId="5">'D2_05 - Přeložky slaboproudů'!$C$4:$J$36,'D2_05 - Přeložky slaboproudů'!$C$42:$J$60,'D2_05 - Přeložky slaboproudů'!$C$66:$K$214</definedName>
    <definedName name="_xlnm._FilterDatabase" localSheetId="6" hidden="1">'D2_06 - Přeložky mediciná...'!$C$76:$K$98</definedName>
    <definedName name="_xlnm.Print_Area" localSheetId="6">'D2_06 - Přeložky mediciná...'!$C$4:$J$36,'D2_06 - Přeložky mediciná...'!$C$42:$J$58,'D2_06 - Přeložky mediciná...'!$C$64:$K$98</definedName>
    <definedName name="_xlnm._FilterDatabase" localSheetId="7" hidden="1">'D2_07 - Přeložky potrubní...'!$C$79:$K$120</definedName>
    <definedName name="_xlnm.Print_Area" localSheetId="7">'D2_07 - Přeložky potrubní...'!$C$4:$J$36,'D2_07 - Přeložky potrubní...'!$C$42:$J$61,'D2_07 - Přeložky potrubní...'!$C$67:$K$120</definedName>
    <definedName name="_xlnm._FilterDatabase" localSheetId="8" hidden="1">'D2_08 - Přeložky EPS a te...'!$C$78:$K$140</definedName>
    <definedName name="_xlnm.Print_Area" localSheetId="8">'D2_08 - Přeložky EPS a te...'!$C$4:$J$36,'D2_08 - Přeložky EPS a te...'!$C$42:$J$60,'D2_08 - Přeložky EPS a te...'!$C$66:$K$140</definedName>
    <definedName name="_xlnm._FilterDatabase" localSheetId="9" hidden="1">'OVN - Ostatní a vedlejší ...'!$C$83:$K$201</definedName>
    <definedName name="_xlnm.Print_Area" localSheetId="9">'OVN - Ostatní a vedlejší ...'!$C$4:$J$36,'OVN - Ostatní a vedlejší ...'!$C$42:$J$65,'OVN - Ostatní a vedlejší ...'!$C$71:$K$201</definedName>
    <definedName name="_xlnm.Print_Area" localSheetId="10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'D2_01 - Venkovní úpravy'!$82:$82</definedName>
    <definedName name="_xlnm.Print_Titles" localSheetId="2">'D2_02 - Podzemní kanál'!$91:$91</definedName>
    <definedName name="_xlnm.Print_Titles" localSheetId="4">'D2_04 - Přeložky NN'!$78:$78</definedName>
    <definedName name="_xlnm.Print_Titles" localSheetId="5">'D2_05 - Přeložky slaboproudů'!$78:$78</definedName>
    <definedName name="_xlnm.Print_Titles" localSheetId="6">'D2_06 - Přeložky mediciná...'!$76:$76</definedName>
    <definedName name="_xlnm.Print_Titles" localSheetId="7">'D2_07 - Přeložky potrubní...'!$79:$79</definedName>
    <definedName name="_xlnm.Print_Titles" localSheetId="8">'D2_08 - Přeložky EPS a te...'!$78:$78</definedName>
    <definedName name="_xlnm.Print_Titles" localSheetId="9">'OVN - Ostatní a vedlejší ...'!$83:$83</definedName>
  </definedNames>
  <calcPr fullCalcOnLoad="1"/>
</workbook>
</file>

<file path=xl/sharedStrings.xml><?xml version="1.0" encoding="utf-8"?>
<sst xmlns="http://schemas.openxmlformats.org/spreadsheetml/2006/main" count="13392" uniqueCount="1982">
  <si>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</si>
  <si>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</si>
  <si>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</si>
  <si>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</si>
  <si>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</si>
  <si>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</si>
  <si>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</si>
  <si>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{ae98be43-6001-408d-82bb-7255b073b1b6}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</si>
  <si>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</si>
  <si>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</si>
  <si>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</si>
  <si>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</si>
  <si>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</si>
  <si>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</si>
  <si>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</si>
  <si>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</si>
  <si>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A19-18-P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</si>
  <si>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</si>
  <si>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</si>
  <si>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NPK a.s., Pardubická nemocnice - Demolice budovy č. 1, úprava pozemku</t>
  </si>
  <si>
    <t>KSO:</t>
  </si>
  <si>
    <t/>
  </si>
  <si>
    <t>CC-CZ:</t>
  </si>
  <si>
    <t>Místo:</t>
  </si>
  <si>
    <t>Pardubice</t>
  </si>
  <si>
    <t>Datum:</t>
  </si>
  <si>
    <t>16. 5. 2017</t>
  </si>
  <si>
    <t>Zadavatel:</t>
  </si>
  <si>
    <t>IČ:</t>
  </si>
  <si>
    <t>Nemocnice pardubického kraje a.s.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</si>
  <si>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</si>
  <si>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</si>
  <si>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</si>
  <si>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</si>
  <si>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</si>
  <si>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</si>
  <si>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</si>
  <si>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</si>
  <si>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</si>
  <si>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</si>
  <si>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</si>
  <si>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</si>
  <si>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</si>
  <si>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</si>
  <si>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</si>
  <si>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</si>
  <si>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</si>
  <si>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</si>
  <si>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</si>
  <si>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</si>
  <si>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</si>
  <si>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</si>
  <si>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</si>
  <si>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</si>
  <si>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</si>
  <si>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</si>
  <si>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</si>
  <si>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</si>
  <si>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</si>
  <si>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</si>
  <si>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</si>
  <si>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</si>
  <si>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</si>
  <si>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</si>
  <si>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</si>
  <si>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</si>
  <si>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</si>
  <si>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</si>
  <si>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</si>
  <si>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</si>
  <si>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</si>
  <si>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</si>
  <si>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</si>
  <si>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</si>
  <si>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</si>
  <si>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</si>
  <si>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D2_01</t>
  </si>
  <si>
    <t>Venkovní úpravy</t>
  </si>
  <si>
    <t>STA</t>
  </si>
  <si>
    <t>1</t>
  </si>
  <si>
    <t>{87759a8a-8503-429d-bdba-86c6670d3b28}</t>
  </si>
  <si>
    <t>2</t>
  </si>
  <si>
    <t>D2_02</t>
  </si>
  <si>
    <t>Podzemní kanál</t>
  </si>
  <si>
    <t>{3b041502-d2c9-4cf6-9fa8-2b2a2c0ba130}</t>
  </si>
  <si>
    <t>D2_03</t>
  </si>
  <si>
    <t>Teplovod, TUV a vodovod</t>
  </si>
  <si>
    <t>{722dad86-53c4-4435-88df-4427d1e22f1f}</t>
  </si>
  <si>
    <t>D2_04</t>
  </si>
  <si>
    <t>Přeložky NN</t>
  </si>
  <si>
    <t>{22bef31f-e8b6-4082-9bae-4b557edfc9d8}</t>
  </si>
  <si>
    <t>D2_05</t>
  </si>
  <si>
    <t>Přeložky slaboproudů</t>
  </si>
  <si>
    <t>{63a79833-9783-45a2-a53e-c11eac5aedc4}</t>
  </si>
  <si>
    <t>D2_06</t>
  </si>
  <si>
    <t>Přeložky medicinálních plynů</t>
  </si>
  <si>
    <t>{a52ec23f-941e-42f6-b74e-a282ae0b9620}</t>
  </si>
  <si>
    <t>D2_07</t>
  </si>
  <si>
    <t>Přeložky potrubní pošty</t>
  </si>
  <si>
    <t>{a1c6b7f2-665b-4047-b837-f6c7b23224bb}</t>
  </si>
  <si>
    <t>D2_08</t>
  </si>
  <si>
    <t>Přeložky EPS a telefonů</t>
  </si>
  <si>
    <t>{2023a08e-4d59-4ec5-9426-91e409bd777d}</t>
  </si>
  <si>
    <t>OVN</t>
  </si>
  <si>
    <t>Ostatní a vedlejší náklady</t>
  </si>
  <si>
    <t>VON</t>
  </si>
  <si>
    <t>{ea05cf56-0bc8-4e70-a2be-6a457515e6c7}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</si>
  <si>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</si>
  <si>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</si>
  <si>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</si>
  <si>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</si>
  <si>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</si>
  <si>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</si>
  <si>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</si>
  <si>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D2_01 - Venkovní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</si>
  <si>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</si>
  <si>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</si>
  <si>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</si>
  <si>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</si>
  <si>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</si>
  <si>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</si>
  <si>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</si>
  <si>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</si>
  <si>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18 - Zemní práce - povrchové úpravy terénu</t>
  </si>
  <si>
    <t xml:space="preserve">    5 - Komunikace</t>
  </si>
  <si>
    <t xml:space="preserve">    91 - Doplňující konstrukce a práce pozemních komunikací, letišť a ploch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</si>
  <si>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</si>
  <si>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</si>
  <si>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</si>
  <si>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</si>
  <si>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</si>
  <si>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</si>
  <si>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</si>
  <si>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</si>
  <si>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</si>
  <si>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</si>
  <si>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</si>
  <si>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</si>
  <si>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</si>
  <si>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</si>
  <si>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</si>
  <si>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</si>
  <si>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</si>
  <si>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</si>
  <si>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</si>
  <si>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</si>
  <si>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121101103</t>
  </si>
  <si>
    <t>Sejmutí ornice s přemístěním na vzdálenost do 250 m</t>
  </si>
  <si>
    <t>m3</t>
  </si>
  <si>
    <t>CS ÚRS 2018 01</t>
  </si>
  <si>
    <t>4</t>
  </si>
  <si>
    <t>-1401612219</t>
  </si>
  <si>
    <t>VV</t>
  </si>
  <si>
    <t>120,0*0,1</t>
  </si>
  <si>
    <t>122301101</t>
  </si>
  <si>
    <t>Odkopávky a prokopávky nezapažené v hornině tř. 4 objem do 100 m3</t>
  </si>
  <si>
    <t>-649387563</t>
  </si>
  <si>
    <t>Viz PD - výkaz kubatúr</t>
  </si>
  <si>
    <t>98,85</t>
  </si>
  <si>
    <t>3</t>
  </si>
  <si>
    <t>122301109</t>
  </si>
  <si>
    <t>Příplatek za lepivost u odkopávek nezapažených v hornině tř. 4</t>
  </si>
  <si>
    <t>1801324639</t>
  </si>
  <si>
    <t>98,85*0,5 'Přepočtené koeficientem množství</t>
  </si>
  <si>
    <t>132301101</t>
  </si>
  <si>
    <t>Hloubení rýh š do 600 mm v hornině tř. 4 objemu do 100 m3</t>
  </si>
  <si>
    <t>2115057058</t>
  </si>
  <si>
    <t>Stávající potrubí</t>
  </si>
  <si>
    <t>9,0*0,6*1,5</t>
  </si>
  <si>
    <t>5</t>
  </si>
  <si>
    <t>132301109</t>
  </si>
  <si>
    <t>Příplatek za lepivost k hloubení rýh š do 600 mm v hornině tř. 4</t>
  </si>
  <si>
    <t>655005961</t>
  </si>
  <si>
    <t>8,1*0,5 'Přepočtené koeficientem množství</t>
  </si>
  <si>
    <t>6</t>
  </si>
  <si>
    <t>162301101</t>
  </si>
  <si>
    <t>Vodorovné přemístění do 500 m výkopku/sypaniny z horniny tř. 1 až 4</t>
  </si>
  <si>
    <t>-1987217650</t>
  </si>
  <si>
    <t>na mezideponií</t>
  </si>
  <si>
    <t>z mezideponie na zásypy</t>
  </si>
  <si>
    <t>30,54</t>
  </si>
  <si>
    <t>3,14*1,0*1,0*2,0</t>
  </si>
  <si>
    <t>7</t>
  </si>
  <si>
    <t>162306111</t>
  </si>
  <si>
    <t>Vodorovné přemístění do 500 m bez naložení výkopku ze zemin schopných zúrodnění</t>
  </si>
  <si>
    <t>234101098</t>
  </si>
  <si>
    <t>Ornice z mezideponie na rozpřestření</t>
  </si>
  <si>
    <t>8</t>
  </si>
  <si>
    <t>162601101</t>
  </si>
  <si>
    <t>Vodorovné přemístění do 4000 m výkopku/sypaniny z horniny tř. 1 až 4</t>
  </si>
  <si>
    <t>1612386701</t>
  </si>
  <si>
    <t>z mezideponie na skládku</t>
  </si>
  <si>
    <t>98,85-30,54-14,38</t>
  </si>
  <si>
    <t>9</t>
  </si>
  <si>
    <t>167101101</t>
  </si>
  <si>
    <t>Nakládání výkopku z hornin tř. 1 až 4 do 100 m3</t>
  </si>
  <si>
    <t>-701788976</t>
  </si>
  <si>
    <t>98,85-30,54-6,28</t>
  </si>
  <si>
    <t>10</t>
  </si>
  <si>
    <t>171101102</t>
  </si>
  <si>
    <t>Uložení sypaniny z hornin soudržných do násypů zhutněných na 96 % PS</t>
  </si>
  <si>
    <t>-230065941</t>
  </si>
  <si>
    <t>11</t>
  </si>
  <si>
    <t>171201211</t>
  </si>
  <si>
    <t>Poplatek za uložení stavebního odpadu - zeminy a kameniva na skládce</t>
  </si>
  <si>
    <t>t</t>
  </si>
  <si>
    <t>-966840965</t>
  </si>
  <si>
    <t>53,93*1,9 'Přepočtené koeficientem množství</t>
  </si>
  <si>
    <t>12</t>
  </si>
  <si>
    <t>167103101</t>
  </si>
  <si>
    <t>Nakládání výkopku ze zemin schopných zúrodnění</t>
  </si>
  <si>
    <t>158319469</t>
  </si>
  <si>
    <t>13</t>
  </si>
  <si>
    <t>174101101</t>
  </si>
  <si>
    <t>Zásyp jam, šachet rýh nebo kolem objektů sypaninou se zhutněním</t>
  </si>
  <si>
    <t>-2131569361</t>
  </si>
  <si>
    <t>Vybouráná kanalizační šachta</t>
  </si>
  <si>
    <t>Zemní práce - přípravné a přidružené práce</t>
  </si>
  <si>
    <t>14</t>
  </si>
  <si>
    <t>111212351</t>
  </si>
  <si>
    <t>Odstranění nevhodných dřevin do 100 m2 výšky nad 1m s odstraněním pařezů v rovině nebo svahu 1:5</t>
  </si>
  <si>
    <t>m2</t>
  </si>
  <si>
    <t>-1748044695</t>
  </si>
  <si>
    <t>30,0</t>
  </si>
  <si>
    <t>111251111</t>
  </si>
  <si>
    <t>Drcení ořezaných větví D do 100 mm s odvozem do 20 km</t>
  </si>
  <si>
    <t>1392282555</t>
  </si>
  <si>
    <t>3,0</t>
  </si>
  <si>
    <t>16</t>
  </si>
  <si>
    <t>113106185</t>
  </si>
  <si>
    <t>Rozebrání dlažeb vozovek z drobných kostek s ložem z kameniva strojně pl do 50 m2</t>
  </si>
  <si>
    <t>-1193401202</t>
  </si>
  <si>
    <t>Stávající vozovka z kamenné dlažby</t>
  </si>
  <si>
    <t>-uskladnit na palety, použitelnost 100%</t>
  </si>
  <si>
    <t>8,0</t>
  </si>
  <si>
    <t>17</t>
  </si>
  <si>
    <t>113106187</t>
  </si>
  <si>
    <t>Rozebrání dlažeb vozovek ze zámkové dlažby s ložem z kameniva strojně pl do 50 m2</t>
  </si>
  <si>
    <t>-968712539</t>
  </si>
  <si>
    <t>Stávající chodník ze zámkové dlažby</t>
  </si>
  <si>
    <t>10,0</t>
  </si>
  <si>
    <t>18</t>
  </si>
  <si>
    <t>113107336</t>
  </si>
  <si>
    <t>Odstranění podkladu z betonu vyztuženého sítěmi tl 150 mm strojně pl do 50 m2</t>
  </si>
  <si>
    <t>2029421499</t>
  </si>
  <si>
    <t>Stávající betonová vozovka</t>
  </si>
  <si>
    <t>6,0</t>
  </si>
  <si>
    <t>19</t>
  </si>
  <si>
    <t>113107323</t>
  </si>
  <si>
    <t>Odstranění podkladu z kameniva drceného tl 300 mm strojně pl do 50 m2</t>
  </si>
  <si>
    <t>-562458199</t>
  </si>
  <si>
    <t>20</t>
  </si>
  <si>
    <t>113107223</t>
  </si>
  <si>
    <t>Odstranění podkladu z kameniva drceného tl 300 mm strojně pl přes 200 m2</t>
  </si>
  <si>
    <t>1659959444</t>
  </si>
  <si>
    <t xml:space="preserve">Stávající asfaltová vozovka </t>
  </si>
  <si>
    <t>80,0</t>
  </si>
  <si>
    <t>Poškozená asfaltová vozovka</t>
  </si>
  <si>
    <t>300,0</t>
  </si>
  <si>
    <t>113107162</t>
  </si>
  <si>
    <t>Odstranění podkladu z kameniva drceného tl 200 mm strojně pl přes 50 do 200 m2</t>
  </si>
  <si>
    <t>1970062535</t>
  </si>
  <si>
    <t>Stávající asfaltové chodníky</t>
  </si>
  <si>
    <t>152,0</t>
  </si>
  <si>
    <t>22</t>
  </si>
  <si>
    <t>113107324</t>
  </si>
  <si>
    <t>Odstranění podkladu z kameniva drceného tl 400 mm strojně pl do 50 m2</t>
  </si>
  <si>
    <t>1611200134</t>
  </si>
  <si>
    <t>23</t>
  </si>
  <si>
    <t>113107244</t>
  </si>
  <si>
    <t>Odstranění podkladu živičného tl 200 mm strojně pl přes 200 m2</t>
  </si>
  <si>
    <t>-110783170</t>
  </si>
  <si>
    <t>24</t>
  </si>
  <si>
    <t>113107182</t>
  </si>
  <si>
    <t>Odstranění podkladu živičného tl 100 mm strojně pl přes 50 do 200 m2</t>
  </si>
  <si>
    <t>-1071151991</t>
  </si>
  <si>
    <t>25</t>
  </si>
  <si>
    <t>113202111</t>
  </si>
  <si>
    <t>Vytrhání obrub krajníků obrubníků stojatých</t>
  </si>
  <si>
    <t>m</t>
  </si>
  <si>
    <t>-41763364</t>
  </si>
  <si>
    <t>kamenný obrubník</t>
  </si>
  <si>
    <t>129,0</t>
  </si>
  <si>
    <t>.</t>
  </si>
  <si>
    <t>betonový obrubník</t>
  </si>
  <si>
    <t>9,0</t>
  </si>
  <si>
    <t>26</t>
  </si>
  <si>
    <t>113202-R1</t>
  </si>
  <si>
    <t>Vybourání dešťové vpusti</t>
  </si>
  <si>
    <t>kus</t>
  </si>
  <si>
    <t>vlastní</t>
  </si>
  <si>
    <t>1910433828</t>
  </si>
  <si>
    <t>27</t>
  </si>
  <si>
    <t>113202-R3</t>
  </si>
  <si>
    <t>Odpojení přípojky vody včetně zaslepení</t>
  </si>
  <si>
    <t>1793716465</t>
  </si>
  <si>
    <t>28</t>
  </si>
  <si>
    <t>115201_R1</t>
  </si>
  <si>
    <t>Demontáž potrubí DN 50</t>
  </si>
  <si>
    <t>-1586608022</t>
  </si>
  <si>
    <t>29</t>
  </si>
  <si>
    <t>767996801</t>
  </si>
  <si>
    <t>Demontáž atypických zámečnických konstrukcí rozebráním hmotnosti jednotlivých dílů do 50 kg</t>
  </si>
  <si>
    <t>kg</t>
  </si>
  <si>
    <t>461438330</t>
  </si>
  <si>
    <t>Dopravní značky</t>
  </si>
  <si>
    <t>15,0*6</t>
  </si>
  <si>
    <t>30</t>
  </si>
  <si>
    <t>919735114</t>
  </si>
  <si>
    <t>Řezání stávajícího živičného krytu hl do 200 mm</t>
  </si>
  <si>
    <t>-1697993146</t>
  </si>
  <si>
    <t>27,0</t>
  </si>
  <si>
    <t>31</t>
  </si>
  <si>
    <t>997013501</t>
  </si>
  <si>
    <t>Odvoz suti a vybouraných hmot na skládku nebo meziskládku do 1 km se složením</t>
  </si>
  <si>
    <t>-1885577317</t>
  </si>
  <si>
    <t>32</t>
  </si>
  <si>
    <t>997013509</t>
  </si>
  <si>
    <t>Příplatek k odvozu suti a vybouraných hmot na skládku ZKD 1 km přes 1 km</t>
  </si>
  <si>
    <t>-156207133</t>
  </si>
  <si>
    <t>491,185*3 'Přepočtené koeficientem množství</t>
  </si>
  <si>
    <t>33</t>
  </si>
  <si>
    <t>997013801</t>
  </si>
  <si>
    <t>Poplatek za uložení na skládce (skládkovné) stavebního odpadu betonového kód odpadu 170 101</t>
  </si>
  <si>
    <t>1331425976</t>
  </si>
  <si>
    <t>491,185*0,12 'Přepočtené koeficientem množství</t>
  </si>
  <si>
    <t>34</t>
  </si>
  <si>
    <t>997221855</t>
  </si>
  <si>
    <t>Poplatek za uložení na skládce (skládkovné) zeminy a kameniva kód odpadu 170 504</t>
  </si>
  <si>
    <t>-1821064278</t>
  </si>
  <si>
    <t>491,185*0,46 'Přepočtené koeficientem množství</t>
  </si>
  <si>
    <t>35</t>
  </si>
  <si>
    <t>997013831</t>
  </si>
  <si>
    <t>Poplatek za uložení na skládce (skládkovné) stavebního odpadu směsného kód odpadu 170 904</t>
  </si>
  <si>
    <t>-205132822</t>
  </si>
  <si>
    <t>491,185*0,01 'Přepočtené koeficientem množství</t>
  </si>
  <si>
    <t>36</t>
  </si>
  <si>
    <t>997223845</t>
  </si>
  <si>
    <t>Poplatek za uložení na skládce (skládkovné) odpadu asfaltového bez dehtu kód odpadu 170 302</t>
  </si>
  <si>
    <t>-1333385999</t>
  </si>
  <si>
    <t>491,185*0,41 'Přepočtené koeficientem množství</t>
  </si>
  <si>
    <t>37</t>
  </si>
  <si>
    <t>997221-R8</t>
  </si>
  <si>
    <t>Skladkovne asfaltových směsí - recyklace</t>
  </si>
  <si>
    <t>-615115339</t>
  </si>
  <si>
    <t>Zemní práce - povrchové úpravy terénu</t>
  </si>
  <si>
    <t>38</t>
  </si>
  <si>
    <t>181301101</t>
  </si>
  <si>
    <t>Rozprostření ornice tl vrstvy do 100 mm pl do 500 m2 v rovině nebo ve svahu do 1:5</t>
  </si>
  <si>
    <t>347073533</t>
  </si>
  <si>
    <t>172,0</t>
  </si>
  <si>
    <t>39</t>
  </si>
  <si>
    <t>M</t>
  </si>
  <si>
    <t>103641010</t>
  </si>
  <si>
    <t>zemina pro terénní úpravy - ornice</t>
  </si>
  <si>
    <t>809682357</t>
  </si>
  <si>
    <t>5,2*1,5</t>
  </si>
  <si>
    <t>40</t>
  </si>
  <si>
    <t>181411131</t>
  </si>
  <si>
    <t>Založení parkového trávníku výsevem plochy do 1000 m2 v rovině a ve svahu do 1:5</t>
  </si>
  <si>
    <t>-1825888593</t>
  </si>
  <si>
    <t>41</t>
  </si>
  <si>
    <t>005724100</t>
  </si>
  <si>
    <t>osivo směs travní parková</t>
  </si>
  <si>
    <t>-990595532</t>
  </si>
  <si>
    <t>172*0,03 'Přepočtené koeficientem množství</t>
  </si>
  <si>
    <t>42</t>
  </si>
  <si>
    <t>181951101</t>
  </si>
  <si>
    <t>Úprava pláně v hornině tř. 1 až 4 bez zhutnění</t>
  </si>
  <si>
    <t>-1517659290</t>
  </si>
  <si>
    <t>Ornice</t>
  </si>
  <si>
    <t>43</t>
  </si>
  <si>
    <t>181951102</t>
  </si>
  <si>
    <t>Úprava pláně v hornině tř. 1 až 4 se zhutněním</t>
  </si>
  <si>
    <t>1982620218</t>
  </si>
  <si>
    <t>Vozovka kamenná dlažba - 45MPa</t>
  </si>
  <si>
    <t>43,0</t>
  </si>
  <si>
    <t>Chodníky ze zámkové dlažby - 30 Mpa</t>
  </si>
  <si>
    <t>121,0</t>
  </si>
  <si>
    <t>Štěrková vozovka - 45 MPa</t>
  </si>
  <si>
    <t>841,0</t>
  </si>
  <si>
    <t>Asfaltová vozovka - 45 MPa</t>
  </si>
  <si>
    <t>70,0+300,0</t>
  </si>
  <si>
    <t>44</t>
  </si>
  <si>
    <t>183403161</t>
  </si>
  <si>
    <t>Obdělání půdy válením v rovině a svahu do 1:5</t>
  </si>
  <si>
    <t>-793301040</t>
  </si>
  <si>
    <t>Komunikace</t>
  </si>
  <si>
    <t>45</t>
  </si>
  <si>
    <t>564851111</t>
  </si>
  <si>
    <t>Podklad ze štěrkodrtě ŠD tl 150 mm</t>
  </si>
  <si>
    <t>764177942</t>
  </si>
  <si>
    <t>Chodníky ze zámkové dlažby - 50 MPa</t>
  </si>
  <si>
    <t>46</t>
  </si>
  <si>
    <t>564851113</t>
  </si>
  <si>
    <t>Podklad ze štěrkodrtě ŠD tl 170 mm</t>
  </si>
  <si>
    <t>-998875621</t>
  </si>
  <si>
    <t>Vozovka kamenná dlažba - 80MPa</t>
  </si>
  <si>
    <t>47</t>
  </si>
  <si>
    <t>564851114</t>
  </si>
  <si>
    <t>Podklad ze štěrkodrtě ŠD tl 180 mm</t>
  </si>
  <si>
    <t>312466491</t>
  </si>
  <si>
    <t>Asfaltové vozovky - 70MPa</t>
  </si>
  <si>
    <t>48</t>
  </si>
  <si>
    <t>564861111</t>
  </si>
  <si>
    <t>Podklad ze štěrkodrtě ŠD tl 200 mm</t>
  </si>
  <si>
    <t>1256459400</t>
  </si>
  <si>
    <t>Vozovky štěrkové</t>
  </si>
  <si>
    <t>49</t>
  </si>
  <si>
    <t>564931412</t>
  </si>
  <si>
    <t>Podklad z asfaltového recyklátu tl 100 mm</t>
  </si>
  <si>
    <t>-48236062</t>
  </si>
  <si>
    <t>50</t>
  </si>
  <si>
    <t>564952113</t>
  </si>
  <si>
    <t>Podklad z mechanicky zpevněného kameniva MZK tl 170 mm</t>
  </si>
  <si>
    <t>1295675370</t>
  </si>
  <si>
    <t>Asfaltové vozovky - 120MPa</t>
  </si>
  <si>
    <t>51</t>
  </si>
  <si>
    <t>564952114</t>
  </si>
  <si>
    <t>Podklad z mechanicky zpevněného kameniva MZK tl 180 mm</t>
  </si>
  <si>
    <t>-194256148</t>
  </si>
  <si>
    <t>Vozovka kamenná dlažba - 120MPa</t>
  </si>
  <si>
    <t>52</t>
  </si>
  <si>
    <t>565135111</t>
  </si>
  <si>
    <t>Asfaltový beton vrstva podkladní ACP 16 (obalované kamenivo OKS) tl 50 mm š do 3 m</t>
  </si>
  <si>
    <t>2071142132</t>
  </si>
  <si>
    <t>Asfaltové vozovky</t>
  </si>
  <si>
    <t>53</t>
  </si>
  <si>
    <t>573211111</t>
  </si>
  <si>
    <t>Postřik živičný spojovací z asfaltu v množství 0,60 kg/m2</t>
  </si>
  <si>
    <t>1558868793</t>
  </si>
  <si>
    <t>(70,0+300,0)*2</t>
  </si>
  <si>
    <t>54</t>
  </si>
  <si>
    <t>577134111</t>
  </si>
  <si>
    <t>Asfaltový beton vrstva obrusná ACO 11 (ABS) tř. I tl 40 mm š do 3 m z nemodifikovaného asfaltu</t>
  </si>
  <si>
    <t>-1490546518</t>
  </si>
  <si>
    <t>55</t>
  </si>
  <si>
    <t>577155132</t>
  </si>
  <si>
    <t>Asfaltový beton vrstva ložní ACL 16 (ABH) tl 60 mm š do 3 m z modifikovaného asfaltu</t>
  </si>
  <si>
    <t>1431896103</t>
  </si>
  <si>
    <t>56</t>
  </si>
  <si>
    <t>591211111</t>
  </si>
  <si>
    <t>Kladení dlažby z kostek drobných z kamene do lože z kameniva těženého tl 50 mm</t>
  </si>
  <si>
    <t>-1789408795</t>
  </si>
  <si>
    <t>Vozovka kamenná dlažba</t>
  </si>
  <si>
    <t>57</t>
  </si>
  <si>
    <t>583801100</t>
  </si>
  <si>
    <t>kostka dlažební žula drobná</t>
  </si>
  <si>
    <t>-113495177</t>
  </si>
  <si>
    <t>8,0 m2 stávající dlažba</t>
  </si>
  <si>
    <t>43,0 m2 nová dlažba</t>
  </si>
  <si>
    <t>hmotnost dlažby 0,2t/m2</t>
  </si>
  <si>
    <t>(43,0-8,0)*0,2</t>
  </si>
  <si>
    <t>58</t>
  </si>
  <si>
    <t>596211112</t>
  </si>
  <si>
    <t>Kladení zámkové dlažby komunikací pro pěší tl 60 mm skupiny A pl do 300 m2</t>
  </si>
  <si>
    <t>-1106587009</t>
  </si>
  <si>
    <t>Chodníky ze zámkové dlažby</t>
  </si>
  <si>
    <t>59</t>
  </si>
  <si>
    <t>59245018</t>
  </si>
  <si>
    <t>dlažba skladebná betonová 20x10x6 cm přírodní</t>
  </si>
  <si>
    <t>-283735576</t>
  </si>
  <si>
    <t>121,0-21,0</t>
  </si>
  <si>
    <t>100*1,02 'Přepočtené koeficientem množství</t>
  </si>
  <si>
    <t>60</t>
  </si>
  <si>
    <t>59245006</t>
  </si>
  <si>
    <t>dlažba skladebná betonová základní pro nevidomé 20 x 10 x 6 cm barevná</t>
  </si>
  <si>
    <t>68227244</t>
  </si>
  <si>
    <t>21,0</t>
  </si>
  <si>
    <t>21*1,02 'Přepočtené koeficientem množství</t>
  </si>
  <si>
    <t>91</t>
  </si>
  <si>
    <t>Doplňující konstrukce a práce pozemních komunikací, letišť a ploch</t>
  </si>
  <si>
    <t>61</t>
  </si>
  <si>
    <t>914111111</t>
  </si>
  <si>
    <t>Montáž svislé dopravní značky do velikosti 1 m2 objímkami na sloupek nebo konzolu</t>
  </si>
  <si>
    <t>-315609473</t>
  </si>
  <si>
    <t>62</t>
  </si>
  <si>
    <t>914511111</t>
  </si>
  <si>
    <t>Montáž sloupku dopravních značek délky do 3,5 m s betonovým základem</t>
  </si>
  <si>
    <t>-802948023</t>
  </si>
  <si>
    <t>63</t>
  </si>
  <si>
    <t>916241213</t>
  </si>
  <si>
    <t>Osazení obrubníku kamenného stojatého s boční opěrou do lože z betonu prostého</t>
  </si>
  <si>
    <t>1527820509</t>
  </si>
  <si>
    <t>použitý stávající materiál</t>
  </si>
  <si>
    <t>18,0</t>
  </si>
  <si>
    <t>64</t>
  </si>
  <si>
    <t>916131213</t>
  </si>
  <si>
    <t>Osazení silničního obrubníku betonového stojatého s boční opěrou do lože z betonu prostého</t>
  </si>
  <si>
    <t>598701402</t>
  </si>
  <si>
    <t>65</t>
  </si>
  <si>
    <t>59217017</t>
  </si>
  <si>
    <t>obrubník betonový chodníkový 100x10x25 cm</t>
  </si>
  <si>
    <t>-1573814881</t>
  </si>
  <si>
    <t>138,0+9,0</t>
  </si>
  <si>
    <t>147*1,02 'Přepočtené koeficientem množství</t>
  </si>
  <si>
    <t>66</t>
  </si>
  <si>
    <t>59217024</t>
  </si>
  <si>
    <t>obrubník betonový chodníkový 50x10x25 cm</t>
  </si>
  <si>
    <t>-1772341803</t>
  </si>
  <si>
    <t>107,0+18,0</t>
  </si>
  <si>
    <t>125*1,02 'Přepočtené koeficientem množství</t>
  </si>
  <si>
    <t>67</t>
  </si>
  <si>
    <t>916231213</t>
  </si>
  <si>
    <t>Osazení chodníkového obrubníku betonového stojatého s boční opěrou do lože z betonu prostého</t>
  </si>
  <si>
    <t>-1778065579</t>
  </si>
  <si>
    <t>68</t>
  </si>
  <si>
    <t>59217002</t>
  </si>
  <si>
    <t>obrubník betonový zahradní  šedý 100 x 5 x 20 cm</t>
  </si>
  <si>
    <t>-533048863</t>
  </si>
  <si>
    <t>8*1,02 'Přepočtené koeficientem množství</t>
  </si>
  <si>
    <t>69</t>
  </si>
  <si>
    <t>919732221</t>
  </si>
  <si>
    <t>Styčná spára napojení nového živičného povrchu na stávající za tepla š 15 mm hl 25 mm bez prořezání</t>
  </si>
  <si>
    <t>-157895644</t>
  </si>
  <si>
    <t>70</t>
  </si>
  <si>
    <t>91973-R01</t>
  </si>
  <si>
    <t>Zaslepení kanalizace betonem C25/30, D+M</t>
  </si>
  <si>
    <t>-1824635478</t>
  </si>
  <si>
    <t>1,0</t>
  </si>
  <si>
    <t>71</t>
  </si>
  <si>
    <t>91973-R02</t>
  </si>
  <si>
    <t>Provizorní dopravní značení po dobu stavby, D+M</t>
  </si>
  <si>
    <t>1298833438</t>
  </si>
  <si>
    <t>998</t>
  </si>
  <si>
    <t>Přesun hmot</t>
  </si>
  <si>
    <t>72</t>
  </si>
  <si>
    <t>998223011</t>
  </si>
  <si>
    <t>Přesun hmot pro pozemní komunikace s krytem dlážděným</t>
  </si>
  <si>
    <t>1940263251</t>
  </si>
  <si>
    <t>D2_02 - Podzemní kanál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</si>
  <si>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</si>
  <si>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</si>
  <si>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</si>
  <si>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</si>
  <si>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</si>
  <si>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</si>
  <si>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práce-bourání</t>
  </si>
  <si>
    <t xml:space="preserve">      95 - Různé dokončovací konstrukce a práce pozemních staveb</t>
  </si>
  <si>
    <t xml:space="preserve">      96 - Bourání konstrukcí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</si>
  <si>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</si>
  <si>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</si>
  <si>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</si>
  <si>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767 - Konstrukce zámečnické</t>
  </si>
  <si>
    <t>EM - Elektromontáže</t>
  </si>
  <si>
    <t>131201102</t>
  </si>
  <si>
    <t>Hloubení jam nezapažených v hornině tř. 3 objemu do 1000 m3</t>
  </si>
  <si>
    <t>-651961566</t>
  </si>
  <si>
    <t xml:space="preserve">hornina tř.3 - 50 %, hornina tř.4 - 50%, </t>
  </si>
  <si>
    <t>Kolektor</t>
  </si>
  <si>
    <t>14,7*14,65*0,5</t>
  </si>
  <si>
    <t>131201109</t>
  </si>
  <si>
    <t>Příplatek za lepivost u hloubení jam nezapažených v hornině tř. 3</t>
  </si>
  <si>
    <t>1061691962</t>
  </si>
  <si>
    <t>107,678*0,5 'Přepočtené koeficientem množství</t>
  </si>
  <si>
    <t>131301102</t>
  </si>
  <si>
    <t>Hloubení jam nezapažených v hornině tř. 4 objemu do 1000 m3</t>
  </si>
  <si>
    <t>518888128</t>
  </si>
  <si>
    <t>131301109</t>
  </si>
  <si>
    <t>Příplatek za lepivost u hloubení jam nezapažených v hornině tř. 4</t>
  </si>
  <si>
    <t>-1847827772</t>
  </si>
  <si>
    <t>132201201</t>
  </si>
  <si>
    <t>Hloubení rýh š do 2000 mm v hornině tř. 3 objemu do 100 m3</t>
  </si>
  <si>
    <t>1641813082</t>
  </si>
  <si>
    <t>15,0*2,0*1,5*0,5</t>
  </si>
  <si>
    <t>132201209</t>
  </si>
  <si>
    <t>Příplatek za lepivost k hloubení rýh š do 2000 mm v hornině tř. 3</t>
  </si>
  <si>
    <t>-1317672338</t>
  </si>
  <si>
    <t>22,5*0,5 'Přepočtené koeficientem množství</t>
  </si>
  <si>
    <t>132301201</t>
  </si>
  <si>
    <t>Hloubení rýh š do 2000 mm v hornině tř. 4 objemu do 100 m3</t>
  </si>
  <si>
    <t>1933856346</t>
  </si>
  <si>
    <t>132301209</t>
  </si>
  <si>
    <t>Příplatek za lepivost k hloubení rýh š do 2000 mm v hornině tř. 4</t>
  </si>
  <si>
    <t>1719482867</t>
  </si>
  <si>
    <t>161101101</t>
  </si>
  <si>
    <t>Svislé přemístění výkopku z horniny tř. 1 až 4 hl výkopu do 2,5 m</t>
  </si>
  <si>
    <t>-821097035</t>
  </si>
  <si>
    <t>107,678*2+22,5*2</t>
  </si>
  <si>
    <t>-931319512</t>
  </si>
  <si>
    <t>260,356-174,213</t>
  </si>
  <si>
    <t>1738794909</t>
  </si>
  <si>
    <t>86,143*1,9 'Přepočtené koeficientem množství</t>
  </si>
  <si>
    <t>1264529175</t>
  </si>
  <si>
    <t>(14,7-5,88)*14,65</t>
  </si>
  <si>
    <t>22,5*2</t>
  </si>
  <si>
    <t>-838335531</t>
  </si>
  <si>
    <t>3,1*14,65</t>
  </si>
  <si>
    <t>Zakládání</t>
  </si>
  <si>
    <t>273321511</t>
  </si>
  <si>
    <t>Základové desky ze ŽB bez zvýšených nároků na prostředí tř. C 25/30</t>
  </si>
  <si>
    <t>-1343590202</t>
  </si>
  <si>
    <t>beton XC2 - podrobný popis viz PD</t>
  </si>
  <si>
    <t>dno</t>
  </si>
  <si>
    <t>2,1*0,3*14,95</t>
  </si>
  <si>
    <t>273351121</t>
  </si>
  <si>
    <t>Zřízení bednění základových desek</t>
  </si>
  <si>
    <t>-1993637127</t>
  </si>
  <si>
    <t>14,95*0,3*2</t>
  </si>
  <si>
    <t>273351122</t>
  </si>
  <si>
    <t>Odstranění bednění základových desek</t>
  </si>
  <si>
    <t>-656456988</t>
  </si>
  <si>
    <t>Svislé a kompletní konstrukce</t>
  </si>
  <si>
    <t>311321411</t>
  </si>
  <si>
    <t>Nosná zeď ze ŽB tř. C 25/30 bez výztuže</t>
  </si>
  <si>
    <t>-574293898</t>
  </si>
  <si>
    <t>Stěny</t>
  </si>
  <si>
    <t>2,0*0,3*14,95*2</t>
  </si>
  <si>
    <t>Dobetonávka</t>
  </si>
  <si>
    <t>0,6*0,5*2,0</t>
  </si>
  <si>
    <t>311351311</t>
  </si>
  <si>
    <t>Zřízení jednostranného bednění nosných nadzákladových zdí</t>
  </si>
  <si>
    <t>202327279</t>
  </si>
  <si>
    <t>2,0+(0,6+0,5*2)</t>
  </si>
  <si>
    <t>311351312</t>
  </si>
  <si>
    <t>Odstranění jednostranného bednění nosných nadzákladových zdí</t>
  </si>
  <si>
    <t>914299468</t>
  </si>
  <si>
    <t>311351121</t>
  </si>
  <si>
    <t>Zřízení oboustranného bednění nosných nadzákladových zdí</t>
  </si>
  <si>
    <t>1841998050</t>
  </si>
  <si>
    <t>14,95*2,0*2*2</t>
  </si>
  <si>
    <t>311351122</t>
  </si>
  <si>
    <t>Odstranění oboustranného bednění nosných nadzákladových zdí</t>
  </si>
  <si>
    <t>-106946983</t>
  </si>
  <si>
    <t>311361821</t>
  </si>
  <si>
    <t>Výztuž nosných zdí betonářskou ocelí 10 505</t>
  </si>
  <si>
    <t>-1992965758</t>
  </si>
  <si>
    <t>Viz PD výkres výztuže</t>
  </si>
  <si>
    <t>výztuž pro celou konstrukci podzemního koridoru, t.j.:</t>
  </si>
  <si>
    <t>-výztuž základové desky,</t>
  </si>
  <si>
    <t>-výztuž svislých zdí</t>
  </si>
  <si>
    <t>-výztuž stropní desky</t>
  </si>
  <si>
    <t>3,1929-1,3342</t>
  </si>
  <si>
    <t>311362021</t>
  </si>
  <si>
    <t>Výztuž nosných zdí svařovanými sítěmi Kari</t>
  </si>
  <si>
    <t>517802574</t>
  </si>
  <si>
    <t>Viz PD výkaz výztuže</t>
  </si>
  <si>
    <t>1,3342</t>
  </si>
  <si>
    <t>317234410</t>
  </si>
  <si>
    <t>Vyzdívka mezi nosníky z cihel pálených na MC</t>
  </si>
  <si>
    <t>-1411149793</t>
  </si>
  <si>
    <t>0,5*0,25*1,9</t>
  </si>
  <si>
    <t>317944323</t>
  </si>
  <si>
    <t>Válcované nosníky č.14 až 22 dodatečně osazované do připravených otvorů</t>
  </si>
  <si>
    <t>1847072070</t>
  </si>
  <si>
    <t>I160</t>
  </si>
  <si>
    <t>1,9*4*0,0179</t>
  </si>
  <si>
    <t>342241161</t>
  </si>
  <si>
    <t>Příčky z cihel plných dl 290 mm pevnosti P 15 na MC tl 65 mm</t>
  </si>
  <si>
    <t>1610061684</t>
  </si>
  <si>
    <t>Přizdívka</t>
  </si>
  <si>
    <t>7,3*0,5</t>
  </si>
  <si>
    <t>342241162</t>
  </si>
  <si>
    <t>Příčky z cihel plných dl 290 mm pevnosti P 15 na MC tl 140 mm</t>
  </si>
  <si>
    <t>575886647</t>
  </si>
  <si>
    <t>Příčka</t>
  </si>
  <si>
    <t>1,5*2,0</t>
  </si>
  <si>
    <t>346244381</t>
  </si>
  <si>
    <t>Plentování jednostranné v do 200 mm válcovaných nosníků cihlami</t>
  </si>
  <si>
    <t>-2131181324</t>
  </si>
  <si>
    <t>1,9*0,16*2</t>
  </si>
  <si>
    <t>Vodorovné konstrukce</t>
  </si>
  <si>
    <t>411321414</t>
  </si>
  <si>
    <t>Stropy deskové ze ŽB tř. C 25/30</t>
  </si>
  <si>
    <t>1684197168</t>
  </si>
  <si>
    <t>beton XC2</t>
  </si>
  <si>
    <t>Strop</t>
  </si>
  <si>
    <t>2,0*0,3*14,6*0,3</t>
  </si>
  <si>
    <t>411351021</t>
  </si>
  <si>
    <t>Zřízení bednění stropů deskových tl do 50 cm bez podpěrné kce</t>
  </si>
  <si>
    <t>368003216</t>
  </si>
  <si>
    <t>Boky</t>
  </si>
  <si>
    <t>14,6*0,3*2</t>
  </si>
  <si>
    <t>Spodní strana</t>
  </si>
  <si>
    <t>14,6*1,5</t>
  </si>
  <si>
    <t>411351022</t>
  </si>
  <si>
    <t>Odstranění bednění stropů deskových tl do 50 cm bez podpěrné kce</t>
  </si>
  <si>
    <t>1677024168</t>
  </si>
  <si>
    <t>411354315</t>
  </si>
  <si>
    <t>Zřízení podpěrné konstrukce stropů výšky do 4 m tl do 35 cm</t>
  </si>
  <si>
    <t>-1638874934</t>
  </si>
  <si>
    <t>411354316</t>
  </si>
  <si>
    <t>Odstranění podpěrné konstrukce stropů výšky do 4 m tl do 35 cm</t>
  </si>
  <si>
    <t>833835686</t>
  </si>
  <si>
    <t>Úpravy povrchů, podlahy a osazování výplní</t>
  </si>
  <si>
    <t>Úprava povrchů vnitřních</t>
  </si>
  <si>
    <t>612131100</t>
  </si>
  <si>
    <t>Vápenný postřik vnitřních stěn nanášený ručně</t>
  </si>
  <si>
    <t>-1279538580</t>
  </si>
  <si>
    <t>2,5*2,5*2</t>
  </si>
  <si>
    <t>612321141</t>
  </si>
  <si>
    <t>Vápenocementová omítka štuková dvouvrstvá vnitřních stěn nanášená ručně</t>
  </si>
  <si>
    <t>-1387136541</t>
  </si>
  <si>
    <t>Podlahy a podlahové konstrukce</t>
  </si>
  <si>
    <t>631311122</t>
  </si>
  <si>
    <t>Mazanina tl do 120 mm z betonu prostého bez zvýšených nároků na prostředí tř. C 8/10</t>
  </si>
  <si>
    <t>871312222</t>
  </si>
  <si>
    <t>podkladní deska pod kanál:</t>
  </si>
  <si>
    <t>3,1*14,65*0,1</t>
  </si>
  <si>
    <t>631319012</t>
  </si>
  <si>
    <t>Příplatek k mazanině tl do 120 mm za přehlazení povrchu</t>
  </si>
  <si>
    <t>752695639</t>
  </si>
  <si>
    <t>4,542</t>
  </si>
  <si>
    <t>Ostatní konstrukce a práce-bourání</t>
  </si>
  <si>
    <t>95</t>
  </si>
  <si>
    <t>Různé dokončovací konstrukce a práce pozemních staveb</t>
  </si>
  <si>
    <t>952901411</t>
  </si>
  <si>
    <t>Vyčištění ostatních objektů (kanálů, zásobníků, kůlen) při jakékoliv výšce podlaží</t>
  </si>
  <si>
    <t>-2133880574</t>
  </si>
  <si>
    <t>15,5*1,5</t>
  </si>
  <si>
    <t>953312122</t>
  </si>
  <si>
    <t>Vložky do svislých dilatačních spár z extrudovaných polystyrénových desek tl 20 mm</t>
  </si>
  <si>
    <t>2230751</t>
  </si>
  <si>
    <t>(2,6+1,5)*0,3*2</t>
  </si>
  <si>
    <t>624631222</t>
  </si>
  <si>
    <t>Tmelení silikonovým tmelem spár prefabrikovaných dílců š do 20 mm včetně penetrace</t>
  </si>
  <si>
    <t>-513542056</t>
  </si>
  <si>
    <t>dilatační a pracovní spáry:</t>
  </si>
  <si>
    <t>(2,0+1,5)*2*4</t>
  </si>
  <si>
    <t>931994111</t>
  </si>
  <si>
    <t>Těsnění styčné spáry u prefa dílců bobtnajícím profilem</t>
  </si>
  <si>
    <t>-1400595635</t>
  </si>
  <si>
    <t>Podrobný popis viz PD</t>
  </si>
  <si>
    <t>20,0</t>
  </si>
  <si>
    <t>87</t>
  </si>
  <si>
    <t>931994_R0</t>
  </si>
  <si>
    <t>Přikotvení ze zalepených a zabetonovaných ocelových trnů</t>
  </si>
  <si>
    <t>-397405142</t>
  </si>
  <si>
    <t>931994_R1</t>
  </si>
  <si>
    <t>Kombinovaný systém pro pracovní spáry BASF Masterflex KAB 150, D+M</t>
  </si>
  <si>
    <t>-38583512</t>
  </si>
  <si>
    <t>62,0</t>
  </si>
  <si>
    <t>931994_R2</t>
  </si>
  <si>
    <t>Standardní těsnicí pás do dilatační spáry D240, D+M</t>
  </si>
  <si>
    <t>-1105705416</t>
  </si>
  <si>
    <t>977131_R1</t>
  </si>
  <si>
    <t>Vrty příklepovými vrtáky D 30 mm do cihelného zdiva nebo prostého betonu</t>
  </si>
  <si>
    <t>-969555990</t>
  </si>
  <si>
    <t>2*16*0,2</t>
  </si>
  <si>
    <t>733811_R1</t>
  </si>
  <si>
    <t>Obalení výztuže termoizolačními trubicemi z PE tl 1 mm DN 30 mm</t>
  </si>
  <si>
    <t>1713579072</t>
  </si>
  <si>
    <t>2*16*0,35</t>
  </si>
  <si>
    <t>723150_R2</t>
  </si>
  <si>
    <t>Požární ucpávka</t>
  </si>
  <si>
    <t>-1165576769</t>
  </si>
  <si>
    <t>- 2x deska tl.50mm z minerální plsti s hustotou větší než 140 kg/m2</t>
  </si>
  <si>
    <t>- 2x požární nátěr na desky z min. plsti 140 kg/m2 - balení 17,5 kg</t>
  </si>
  <si>
    <t>- označení protipožární ucpávky z obou stran požár. kce</t>
  </si>
  <si>
    <t>0,4*0,15</t>
  </si>
  <si>
    <t>96</t>
  </si>
  <si>
    <t>Bourání konstrukcí</t>
  </si>
  <si>
    <t>115201_R2</t>
  </si>
  <si>
    <t>Demontáž potrubí kanalizace ze ŽB DN 800 ve výkopu</t>
  </si>
  <si>
    <t>2120436552</t>
  </si>
  <si>
    <t>15,0</t>
  </si>
  <si>
    <t>962052211</t>
  </si>
  <si>
    <t>Bourání zdiva nadzákladového ze ŽB přes 1 m3</t>
  </si>
  <si>
    <t>-1431694159</t>
  </si>
  <si>
    <t>Betonová stěna šachty</t>
  </si>
  <si>
    <t>2,6*0,3*2,1</t>
  </si>
  <si>
    <t>962031133</t>
  </si>
  <si>
    <t>Bourání příček z cihel pálených na MVC tl do 150 mm</t>
  </si>
  <si>
    <t>-14367234</t>
  </si>
  <si>
    <t>3,1*3,2</t>
  </si>
  <si>
    <t>971033531</t>
  </si>
  <si>
    <t>Vybourání otvorů ve zdivu cihelném pl do 1 m2 na MVC nebo MV tl do 150 mm</t>
  </si>
  <si>
    <t>1914077030</t>
  </si>
  <si>
    <t>Prostup pro inž. sítě</t>
  </si>
  <si>
    <t>0,5</t>
  </si>
  <si>
    <t>971033461</t>
  </si>
  <si>
    <t>Vybourání otvorů ve zdivu cihelném pl do 0,25 m2 na MVC nebo MV tl do 600 mm</t>
  </si>
  <si>
    <t>-1549087848</t>
  </si>
  <si>
    <t>Otvor 300x500 mm</t>
  </si>
  <si>
    <t>971033651</t>
  </si>
  <si>
    <t>Vybourání otvorů ve zdivu cihelném pl do 4 m2 na MVC nebo MV tl do 600 mm</t>
  </si>
  <si>
    <t>-1039099042</t>
  </si>
  <si>
    <t>1,5*2,3*0,6</t>
  </si>
  <si>
    <t>977211_R1</t>
  </si>
  <si>
    <t>Řezání zděných kcí hl do 680 mm stěnovou pilou</t>
  </si>
  <si>
    <t>-1440933196</t>
  </si>
  <si>
    <t>(1,5+2,3*2)</t>
  </si>
  <si>
    <t>974031666</t>
  </si>
  <si>
    <t>Vysekání rýh ve zdivu cihelném pro vtahování nosníků hl do 150 mm v do 250 mm</t>
  </si>
  <si>
    <t>-1039189029</t>
  </si>
  <si>
    <t>1,9*4</t>
  </si>
  <si>
    <t>997013111</t>
  </si>
  <si>
    <t>Vnitrostaveništní doprava suti a vybouraných hmot pro budovy v do 6 m s použitím mechanizace</t>
  </si>
  <si>
    <t>1688716043</t>
  </si>
  <si>
    <t>2011026106</t>
  </si>
  <si>
    <t>-1013679378</t>
  </si>
  <si>
    <t>14,158*3 'Přepočtené koeficientem množství</t>
  </si>
  <si>
    <t>997013802</t>
  </si>
  <si>
    <t>Poplatek za uložení na skládce (skládkovné) stavebního odpadu železobetonového kód odpadu 170 101</t>
  </si>
  <si>
    <t>805351781</t>
  </si>
  <si>
    <t>14,158*0,5 'Přepočtené koeficientem množství</t>
  </si>
  <si>
    <t>997013803</t>
  </si>
  <si>
    <t>Poplatek za uložení na skládce (skládkovné) stavebního odpadu cihelného kód odpadu 170 102</t>
  </si>
  <si>
    <t>1251064046</t>
  </si>
  <si>
    <t>99</t>
  </si>
  <si>
    <t>Přesuny hmot a sutí</t>
  </si>
  <si>
    <t>998012021</t>
  </si>
  <si>
    <t>Přesun hmot pro budovy monolitické v do 6 m</t>
  </si>
  <si>
    <t>-312690285</t>
  </si>
  <si>
    <t>PSV</t>
  </si>
  <si>
    <t>Práce a dodávky PSV</t>
  </si>
  <si>
    <t>711</t>
  </si>
  <si>
    <t>Izolace proti vodě, vlhkosti a plynům</t>
  </si>
  <si>
    <t>711111053</t>
  </si>
  <si>
    <t>Provedení izolace proti zemní vlhkosti vodorovné za studena 2x nátěr krystalickou hydroizolací</t>
  </si>
  <si>
    <t>1987416761</t>
  </si>
  <si>
    <t>1,5*2*15,0</t>
  </si>
  <si>
    <t>711112053</t>
  </si>
  <si>
    <t>Provedení izolace proti zemní vlhkosti svislé za studena 2x nátěr krystalickou hydroizolací</t>
  </si>
  <si>
    <t>868140123</t>
  </si>
  <si>
    <t>2,0*15,0*2</t>
  </si>
  <si>
    <t>24551-R07</t>
  </si>
  <si>
    <t>Krystalická hydroizolace</t>
  </si>
  <si>
    <t>-1751985003</t>
  </si>
  <si>
    <t>(45,0+60,0)*1,5*1,1</t>
  </si>
  <si>
    <t>711411001</t>
  </si>
  <si>
    <t>Provedení izolace proti tlakové vodě vodorovné za studena nátěrem penetračním</t>
  </si>
  <si>
    <t>164486639</t>
  </si>
  <si>
    <t>15,5*3,15</t>
  </si>
  <si>
    <t>711412001</t>
  </si>
  <si>
    <t>Provedení izolace proti tlakové vodě svislé za studena nátěrem penetračním</t>
  </si>
  <si>
    <t>-304852656</t>
  </si>
  <si>
    <t>14,95*0,5*2</t>
  </si>
  <si>
    <t>111631500</t>
  </si>
  <si>
    <t>lak asfaltový penetrační</t>
  </si>
  <si>
    <t>2035278425</t>
  </si>
  <si>
    <t>48,825*0,0003+24,87*0,00035</t>
  </si>
  <si>
    <t>711441559</t>
  </si>
  <si>
    <t>Provedení izolace proti tlakové vodě vodorovné přitavením pásu NAIP</t>
  </si>
  <si>
    <t>-1231587646</t>
  </si>
  <si>
    <t>711442559</t>
  </si>
  <si>
    <t>Provedení izolace proti tlakové vodě svislé přitavením pásu NAIP</t>
  </si>
  <si>
    <t>248562477</t>
  </si>
  <si>
    <t>62852-R02</t>
  </si>
  <si>
    <t>pás asfaltovaný elastomerbitumenový modifikovaný SBS natavovací, vyztužený polyesterovou vložkou, tl. 4 mm, s minerálním posypem, vrchní</t>
  </si>
  <si>
    <t>1113280109</t>
  </si>
  <si>
    <t>48,825*1,15+24,87*1,2</t>
  </si>
  <si>
    <t>998711201</t>
  </si>
  <si>
    <t>Přesun hmot procentní pro izolace proti vodě, vlhkosti a plynům v objektech v do 6 m</t>
  </si>
  <si>
    <t>%</t>
  </si>
  <si>
    <t>844051169</t>
  </si>
  <si>
    <t>767</t>
  </si>
  <si>
    <t>Konstrukce zámečnické</t>
  </si>
  <si>
    <t>76701-R01</t>
  </si>
  <si>
    <t>Ocelový žebřík z trubek průměr 40/3 mm, žárově zinkováno, D+M</t>
  </si>
  <si>
    <t>667286872</t>
  </si>
  <si>
    <t>-včetně kotvení a kotvícího materiálu z nerezu</t>
  </si>
  <si>
    <t>Podrobný popis viz TZ</t>
  </si>
  <si>
    <t>998767201</t>
  </si>
  <si>
    <t>Přesun hmot procentní pro zámečnické konstrukce v objektech v do 6 m</t>
  </si>
  <si>
    <t>1731785459</t>
  </si>
  <si>
    <t>EM</t>
  </si>
  <si>
    <t>Elektromontáže</t>
  </si>
  <si>
    <t>73</t>
  </si>
  <si>
    <t>741110511</t>
  </si>
  <si>
    <t>Montáž lišta a kanálek vkládací šířky do 60 mm s víčkem</t>
  </si>
  <si>
    <t>1527810682</t>
  </si>
  <si>
    <t>74</t>
  </si>
  <si>
    <t>34571004</t>
  </si>
  <si>
    <t>lišta elektroinstalační hranatá bílá 20 x 20</t>
  </si>
  <si>
    <t>945056872</t>
  </si>
  <si>
    <t>75</t>
  </si>
  <si>
    <t>741112111</t>
  </si>
  <si>
    <t>Montáž rozvodka nástěnná plastová čtyřhranná vodič D do 4mm2</t>
  </si>
  <si>
    <t>-2115788004</t>
  </si>
  <si>
    <t>76</t>
  </si>
  <si>
    <t>345714280</t>
  </si>
  <si>
    <t>krabice pancéřová z PH 117x117x58 mm svorkovnicí krabicovou šroubovací s vodiči 16x4 mm2</t>
  </si>
  <si>
    <t>-694010118</t>
  </si>
  <si>
    <t>77</t>
  </si>
  <si>
    <t>741122211</t>
  </si>
  <si>
    <t>Montáž kabel Cu plný kulatý žíla 3x1,5 až 6 mm2 uložený volně (CYKY)</t>
  </si>
  <si>
    <t>804907181</t>
  </si>
  <si>
    <t>78</t>
  </si>
  <si>
    <t>341110360</t>
  </si>
  <si>
    <t>kabel silový s Cu jádrem 1 kV 3x2,5mm2</t>
  </si>
  <si>
    <t>718925381</t>
  </si>
  <si>
    <t>79</t>
  </si>
  <si>
    <t>741130021</t>
  </si>
  <si>
    <t>Ukončení vodič izolovaný do 2,5 mm2 na svorkovnici</t>
  </si>
  <si>
    <t>-834014750</t>
  </si>
  <si>
    <t>80</t>
  </si>
  <si>
    <t>741371102</t>
  </si>
  <si>
    <t>Montáž svítidlo zářivkové průmyslové stropní přisazené 1 zdroj s krytem</t>
  </si>
  <si>
    <t>-550238926</t>
  </si>
  <si>
    <t>81</t>
  </si>
  <si>
    <t>O0350035-R</t>
  </si>
  <si>
    <t>Svítidlo nástěnné zářivkové s ochranným košem, 1x18W, G24q2, IP65, d=260mm/110mm, tř.II</t>
  </si>
  <si>
    <t>ks</t>
  </si>
  <si>
    <t>128</t>
  </si>
  <si>
    <t>-1589452178</t>
  </si>
  <si>
    <t>82</t>
  </si>
  <si>
    <t>741810001</t>
  </si>
  <si>
    <t>Celková prohlídka elektrického rozvodu a zařízení do 100 000,- Kč</t>
  </si>
  <si>
    <t>-497228952</t>
  </si>
  <si>
    <t>83</t>
  </si>
  <si>
    <t>HZS-1</t>
  </si>
  <si>
    <t>Kompletace</t>
  </si>
  <si>
    <t>hod</t>
  </si>
  <si>
    <t>-1540349096</t>
  </si>
  <si>
    <t>84</t>
  </si>
  <si>
    <t>HZS-2</t>
  </si>
  <si>
    <t>Vyhledání místa připojení</t>
  </si>
  <si>
    <t>2113537485</t>
  </si>
  <si>
    <t>85</t>
  </si>
  <si>
    <t>HZS-3</t>
  </si>
  <si>
    <t>Koordinace</t>
  </si>
  <si>
    <t>901761703</t>
  </si>
  <si>
    <t>86</t>
  </si>
  <si>
    <t>HZS-5</t>
  </si>
  <si>
    <t>Zabezpečení pracoviště</t>
  </si>
  <si>
    <t>1766716780</t>
  </si>
  <si>
    <t>D2_03 - Teplovod, TUV a vodovod</t>
  </si>
  <si>
    <t xml:space="preserve">    713 - Izolace tepelné</t>
  </si>
  <si>
    <t xml:space="preserve">    722 - Zdravotechnika - vnitřní vodovod</t>
  </si>
  <si>
    <t xml:space="preserve">    730 - ÚSTŘEDNÍ VYTÁPĚNÍ</t>
  </si>
  <si>
    <t xml:space="preserve">      HZS - HZS</t>
  </si>
  <si>
    <t xml:space="preserve">      733 - Rozvodné potrubí</t>
  </si>
  <si>
    <t xml:space="preserve">    734 - Ústřední vytápění - armatury</t>
  </si>
  <si>
    <t xml:space="preserve">    736 - PÁRA A KONDENZÁT</t>
  </si>
  <si>
    <t xml:space="preserve">      732 - Pára a kondenzát - potrubí</t>
  </si>
  <si>
    <t>713</t>
  </si>
  <si>
    <t>Izolace tepelné</t>
  </si>
  <si>
    <t>713410831a</t>
  </si>
  <si>
    <t>Odstanění izolace tepelné potrubí pásy nebo rohožemi s AL fólií tl do 50 mm</t>
  </si>
  <si>
    <t>74175967</t>
  </si>
  <si>
    <t>D2.03-01 Technická zpráva</t>
  </si>
  <si>
    <t>46+46</t>
  </si>
  <si>
    <t>713410833</t>
  </si>
  <si>
    <t>Odstanění izolace tepelné potrubí pásy nebo rohožemi s AL fólií staženými drátem tl přes 50 mm</t>
  </si>
  <si>
    <t>2130732150</t>
  </si>
  <si>
    <t>48+48+35+35</t>
  </si>
  <si>
    <t>713410841a</t>
  </si>
  <si>
    <t>Odstanění izolace tepelné ohybů pásy nebo rohožemi s AL fólií tl do 50 mm</t>
  </si>
  <si>
    <t>-892802972</t>
  </si>
  <si>
    <t>713410843</t>
  </si>
  <si>
    <t>Odstanění izolace tepelné ohybů pásy nebo rohožemi s AL fólií staženými drátem tl přes 50 mm</t>
  </si>
  <si>
    <t>525023533</t>
  </si>
  <si>
    <t>713470821a</t>
  </si>
  <si>
    <t>Odstanění izolace tepelné potrubí snímatelnými pouzdry</t>
  </si>
  <si>
    <t>902500185</t>
  </si>
  <si>
    <t>713470822a</t>
  </si>
  <si>
    <t>Odstanění izolace tepelné ohybů snímatelnými pouzdry</t>
  </si>
  <si>
    <t>-97509974</t>
  </si>
  <si>
    <t>998713101</t>
  </si>
  <si>
    <t>Přesun hmot tonážní pro izolace tepelné v objektech v do 6 m</t>
  </si>
  <si>
    <t>-1744843172</t>
  </si>
  <si>
    <t>0,185</t>
  </si>
  <si>
    <t>722181232</t>
  </si>
  <si>
    <t>Ochrana vodovodního potrubí přilepenými termoizolačními trubicemi z PE tl do 13 mm DN do 45 mm</t>
  </si>
  <si>
    <t>-1492872314</t>
  </si>
  <si>
    <t>722</t>
  </si>
  <si>
    <t>Zdravotechnika - vnitřní vodovod</t>
  </si>
  <si>
    <t>722170804</t>
  </si>
  <si>
    <t>Demontáž rozvodů vody z plastů do D 50</t>
  </si>
  <si>
    <t>1060778030</t>
  </si>
  <si>
    <t>722170807</t>
  </si>
  <si>
    <t>Demontáž rozvodů vody z plastů do D 110</t>
  </si>
  <si>
    <t>-1527655030</t>
  </si>
  <si>
    <t>92</t>
  </si>
  <si>
    <t>722174005</t>
  </si>
  <si>
    <t>Potrubí vodovodní plastové PPR svar polyfuze PN 16 D 40 x 5,5 mm</t>
  </si>
  <si>
    <t>-1995481526</t>
  </si>
  <si>
    <t>722176115</t>
  </si>
  <si>
    <t>Montáž potrubí plastové spojované svary polyfuzně do D 40 mm</t>
  </si>
  <si>
    <t>-476726221</t>
  </si>
  <si>
    <t>722179191</t>
  </si>
  <si>
    <t>Příplatek k rozvodu vody z plastů za malý rozsah prací na zakázce do 20 m</t>
  </si>
  <si>
    <t>soubor</t>
  </si>
  <si>
    <t>-267240137</t>
  </si>
  <si>
    <t>722239104</t>
  </si>
  <si>
    <t>Montáž armatur vodovodních se dvěma závity G 5/4</t>
  </si>
  <si>
    <t>456346607</t>
  </si>
  <si>
    <t>734271146</t>
  </si>
  <si>
    <t>Šoupátko závitové uzavírací G 5/4 PN 16 do 80°C</t>
  </si>
  <si>
    <t>-791740799</t>
  </si>
  <si>
    <t>722290821</t>
  </si>
  <si>
    <t>Přemístění vnitrostaveništní demontovaných hmot pro vnitřní vodovod v objektech výšky do 6 m</t>
  </si>
  <si>
    <t>1669113260</t>
  </si>
  <si>
    <t>0,345</t>
  </si>
  <si>
    <t>730</t>
  </si>
  <si>
    <t>ÚSTŘEDNÍ VYTÁPĚNÍ</t>
  </si>
  <si>
    <t>HZS</t>
  </si>
  <si>
    <t>799-M08</t>
  </si>
  <si>
    <t>Vypuštění části topného systému</t>
  </si>
  <si>
    <t>-1010560520</t>
  </si>
  <si>
    <t>799-M10</t>
  </si>
  <si>
    <t>Úpravy stávajícího rozvodu včetně materiálu</t>
  </si>
  <si>
    <t>-2003819239</t>
  </si>
  <si>
    <t>733</t>
  </si>
  <si>
    <t>Rozvodné potrubí</t>
  </si>
  <si>
    <t>733120826</t>
  </si>
  <si>
    <t>Demontáž potrubí ocelového hladkého do D 89</t>
  </si>
  <si>
    <t>-365556933</t>
  </si>
  <si>
    <t>48+48</t>
  </si>
  <si>
    <t>733191828</t>
  </si>
  <si>
    <t>Odřezání držáku potrubí třmenového do D 108 bez demontáže podpěr, konzol nebo výložníků</t>
  </si>
  <si>
    <t>-1061422</t>
  </si>
  <si>
    <t>733193925</t>
  </si>
  <si>
    <t>Zaslepení potrubí ocelového hladkého dýnkem D 89</t>
  </si>
  <si>
    <t>1715509343</t>
  </si>
  <si>
    <t>799-M09</t>
  </si>
  <si>
    <t>Uzavření, odpojení</t>
  </si>
  <si>
    <t>-1864386951</t>
  </si>
  <si>
    <t>733890801</t>
  </si>
  <si>
    <t>Přemístění potrubí demontovaného vodorovně do 100 m v objektech výšky do 6 m</t>
  </si>
  <si>
    <t>-2099466312</t>
  </si>
  <si>
    <t>1,48</t>
  </si>
  <si>
    <t>734</t>
  </si>
  <si>
    <t>Ústřední vytápění - armatury</t>
  </si>
  <si>
    <t>734172117a</t>
  </si>
  <si>
    <t>Zaslepovací příruba DN 80</t>
  </si>
  <si>
    <t>41116670</t>
  </si>
  <si>
    <t>1+1</t>
  </si>
  <si>
    <t>736</t>
  </si>
  <si>
    <t>PÁRA A KONDENZÁT</t>
  </si>
  <si>
    <t>732</t>
  </si>
  <si>
    <t>Pára a kondenzát - potrubí</t>
  </si>
  <si>
    <t>733120826a</t>
  </si>
  <si>
    <t>Demontáž potrubí ocelového hladkého do D 89 - pára</t>
  </si>
  <si>
    <t>56357867</t>
  </si>
  <si>
    <t>733120819a</t>
  </si>
  <si>
    <t>Demontáž potrubí ocelového hladkého do D 60,3 - kondenzát</t>
  </si>
  <si>
    <t>1623137293</t>
  </si>
  <si>
    <t>-455483436</t>
  </si>
  <si>
    <t>733191823</t>
  </si>
  <si>
    <t>Odřezání držáku potrubí třmenového do D 76 bez demontáže podpěr, konzol nebo výložníků</t>
  </si>
  <si>
    <t>832224490</t>
  </si>
  <si>
    <t>1064773926</t>
  </si>
  <si>
    <t>0,568</t>
  </si>
  <si>
    <t>D2_04 - Přeložky NN</t>
  </si>
  <si>
    <t>D2.04 - Přeložky NN</t>
  </si>
  <si>
    <t xml:space="preserve">    EM - Elektromontáže</t>
  </si>
  <si>
    <t xml:space="preserve">    ZP - Zemní práce</t>
  </si>
  <si>
    <t>D2.04</t>
  </si>
  <si>
    <t>345713550</t>
  </si>
  <si>
    <t>trubka elektroinstalační ohebná dvouplášťová korugovaná, HDPE+LDPE, D=110</t>
  </si>
  <si>
    <t>-1755956351</t>
  </si>
  <si>
    <t>116</t>
  </si>
  <si>
    <t>741123232</t>
  </si>
  <si>
    <t>Montáž kabel Al plný nebo laněný kulatý žíla 3x95+70 až 120+70 mm2 uložený volně (AYKY)</t>
  </si>
  <si>
    <t>506457664</t>
  </si>
  <si>
    <t>34113223</t>
  </si>
  <si>
    <t>kabel silový s Al jádrem 1 kV  3x120+70mm2</t>
  </si>
  <si>
    <t>-289714722</t>
  </si>
  <si>
    <t>206</t>
  </si>
  <si>
    <t>741123233</t>
  </si>
  <si>
    <t>Montáž kabel Al plný nebo laněný kulatý žíla 3x150+70 až 240+120 mm2 uložený volně (AYKY)</t>
  </si>
  <si>
    <t>-1513686635</t>
  </si>
  <si>
    <t>341132410</t>
  </si>
  <si>
    <t>kabel silový s Al jádrem 1-AYKY 3x240+120 mm2</t>
  </si>
  <si>
    <t>1675567364</t>
  </si>
  <si>
    <t>193</t>
  </si>
  <si>
    <t>741130012</t>
  </si>
  <si>
    <t>Ukončení vodič izolovaný do 70 mm2 v rozváděči nebo na přístroji</t>
  </si>
  <si>
    <t>1036347443</t>
  </si>
  <si>
    <t>741130014</t>
  </si>
  <si>
    <t>Ukončení vodič izolovaný do 120mm2 v rozváděči nebo na přístroji</t>
  </si>
  <si>
    <t>-1483067237</t>
  </si>
  <si>
    <t>741130017</t>
  </si>
  <si>
    <t>Ukončení vodič izolovaný do 240mm2 v rozváděči nebo na přístroji</t>
  </si>
  <si>
    <t>-1023610391</t>
  </si>
  <si>
    <t>741132418</t>
  </si>
  <si>
    <t>Ukončení kabelů a vodičů do 1 kV celoplastových koncovkou  3x120+50mm2</t>
  </si>
  <si>
    <t>-1161806047</t>
  </si>
  <si>
    <t>R01kam0314</t>
  </si>
  <si>
    <t>Kabelová koncovka pro celoplastový kabel, 4x120, vč. kabel. ok</t>
  </si>
  <si>
    <t>299437865</t>
  </si>
  <si>
    <t>741132423</t>
  </si>
  <si>
    <t>Ukončení kabelů a vodičů do 1 kV celoplastových koncovkou  3x240+120mm2</t>
  </si>
  <si>
    <t>-2120814060</t>
  </si>
  <si>
    <t>R01kam0318</t>
  </si>
  <si>
    <t>Kabelová koncovka pro celoplastový kabel, 4x240, vč. kabel. ok</t>
  </si>
  <si>
    <t>-2049826123</t>
  </si>
  <si>
    <t>741136034</t>
  </si>
  <si>
    <t>Propojení kabel silový celoplastový spojkou do 1 kV 4x95 až 150 mm2</t>
  </si>
  <si>
    <t>440558670</t>
  </si>
  <si>
    <t>R01kam0249</t>
  </si>
  <si>
    <t>Kabelová spojka pro celoplastový kabel 4x120, vč. spojovačů</t>
  </si>
  <si>
    <t>1647913582</t>
  </si>
  <si>
    <t>741136035</t>
  </si>
  <si>
    <t xml:space="preserve">Propojení kabelů nebo vodičů spojkou venkovní teplem smršťovací, kabelů silových celoplastových počtu a průřezu žil 4x185 až 300 mm2 </t>
  </si>
  <si>
    <t>-1417000642</t>
  </si>
  <si>
    <t>R01kam0250</t>
  </si>
  <si>
    <t>Kabelová spojka pro celoplastové kabely, 4x240, vč. spojovačů</t>
  </si>
  <si>
    <t>1536087590</t>
  </si>
  <si>
    <t>741320042</t>
  </si>
  <si>
    <t>Montáž pojistka - patrona nožová se zapojením vodičů</t>
  </si>
  <si>
    <t>-1409639765</t>
  </si>
  <si>
    <t>358252740</t>
  </si>
  <si>
    <t>pojistka nízkoztrátová PHNA2 250A provedení normální, charakteristika  gG</t>
  </si>
  <si>
    <t>-1520181841</t>
  </si>
  <si>
    <t>1453069856</t>
  </si>
  <si>
    <t>-2075150088</t>
  </si>
  <si>
    <t>26687103</t>
  </si>
  <si>
    <t>HZS-4</t>
  </si>
  <si>
    <t>Demontáž</t>
  </si>
  <si>
    <t>386310503</t>
  </si>
  <si>
    <t>1829425726</t>
  </si>
  <si>
    <t>2060363866</t>
  </si>
  <si>
    <t>ZP</t>
  </si>
  <si>
    <t>460010025</t>
  </si>
  <si>
    <t>Vytyčení trasy inženýrských sítí v zastavěném prostoru</t>
  </si>
  <si>
    <t>km</t>
  </si>
  <si>
    <t>-440929253</t>
  </si>
  <si>
    <t>0.1</t>
  </si>
  <si>
    <t>460030033</t>
  </si>
  <si>
    <t>Rozebrání dlažeb ručně z kostek drobných do písku spáry nezalité</t>
  </si>
  <si>
    <t>1932639947</t>
  </si>
  <si>
    <t>6,3</t>
  </si>
  <si>
    <t>460030161</t>
  </si>
  <si>
    <t>Odstranění podkladu nebo krytu komunikace z betonu prostého tloušťky do 15 cm</t>
  </si>
  <si>
    <t>-841454695</t>
  </si>
  <si>
    <t>460030182</t>
  </si>
  <si>
    <t>Řezání podkladu nebo krytu betonového hloubky do 15 cm</t>
  </si>
  <si>
    <t>-1952753249</t>
  </si>
  <si>
    <t>460150263</t>
  </si>
  <si>
    <t>Hloubení kabelových zapažených i nezapažených rýh ručně š 50 cm, hl 80 cm, v hornině tř 3</t>
  </si>
  <si>
    <t>1750973377</t>
  </si>
  <si>
    <t>460150303</t>
  </si>
  <si>
    <t>Hloubení kabelových zapažených i nezapažených rýh ručně š 50 cm, hl 120 cm, v hornině tř 3</t>
  </si>
  <si>
    <t>87668254</t>
  </si>
  <si>
    <t>460421181</t>
  </si>
  <si>
    <t>Lože kabelů z písku nebo štěrkopísku tl 10 cm nad kabel, kryté plastovou folií, š lože do 25 cm</t>
  </si>
  <si>
    <t>-1879480371</t>
  </si>
  <si>
    <t>460510054</t>
  </si>
  <si>
    <t>Kabelové prostupy z trub plastových do rýhy bez obsypu, průměru do 10 cm</t>
  </si>
  <si>
    <t>-668305806</t>
  </si>
  <si>
    <t>104</t>
  </si>
  <si>
    <t>460510074</t>
  </si>
  <si>
    <t>Kabelové prostupy z trub plastových do rýhy s obetonováním, průměru do 10 cm</t>
  </si>
  <si>
    <t>883136766</t>
  </si>
  <si>
    <t>460510401</t>
  </si>
  <si>
    <t>Vyčištění stávajících kabelových trub s kabelovou komorou čisticí soupravou</t>
  </si>
  <si>
    <t>489647890</t>
  </si>
  <si>
    <t>460560243</t>
  </si>
  <si>
    <t>Zásyp rýh ručně šířky 50 cm, hloubky 60 cm, z horniny třídy 3</t>
  </si>
  <si>
    <t>1226032575</t>
  </si>
  <si>
    <t>460560263</t>
  </si>
  <si>
    <t>Zásyp rýh ručně šířky 50 cm, hloubky 80 cm, z horniny třídy 3</t>
  </si>
  <si>
    <t>104360304</t>
  </si>
  <si>
    <t>460560273</t>
  </si>
  <si>
    <t>Zásyp rýh ručně šířky 50 cm, hloubky 90 cm, z horniny třídy 3</t>
  </si>
  <si>
    <t>-497880507</t>
  </si>
  <si>
    <t>460560283</t>
  </si>
  <si>
    <t>Zásyp rýh ručně šířky 50 cm, hloubky 100 cm, z horniny třídy 3</t>
  </si>
  <si>
    <t>-1213909852</t>
  </si>
  <si>
    <t>460600023</t>
  </si>
  <si>
    <t>Vodorovné přemístění horniny jakékoliv třídy do 1000 m</t>
  </si>
  <si>
    <t>1149919634</t>
  </si>
  <si>
    <t>13,3</t>
  </si>
  <si>
    <t>460600031</t>
  </si>
  <si>
    <t>Příplatek k vodorovnému přemístění horniny za každých dalších 1000 m</t>
  </si>
  <si>
    <t>-381691863</t>
  </si>
  <si>
    <t>460620013</t>
  </si>
  <si>
    <t>Provizorní úprava terénu se zhutněním, v hornině tř 3</t>
  </si>
  <si>
    <t>-1386635591</t>
  </si>
  <si>
    <t>460650042</t>
  </si>
  <si>
    <t>Zřízení podkladní vrstvy vozovky a chodníku ze štěrkopísku se zhutněním tloušťky do 10 cm</t>
  </si>
  <si>
    <t>-114507271</t>
  </si>
  <si>
    <t>12,6</t>
  </si>
  <si>
    <t>460650061</t>
  </si>
  <si>
    <t>Zřízení podkladní vrstvy vozovky a chodníku z kameniva drceného se zhutněním tloušťky do 10 cm</t>
  </si>
  <si>
    <t>-1660397500</t>
  </si>
  <si>
    <t>460650063</t>
  </si>
  <si>
    <t>Zřízení podkladní vrstvy vozovky a chodníku z kameniva drceného se zhutněním tloušťky do 20 cm</t>
  </si>
  <si>
    <t>-1621829908</t>
  </si>
  <si>
    <t>460650122</t>
  </si>
  <si>
    <t>Zřízení krytu vozovky a chodníku z betonu prostého tloušťky do 10 cm</t>
  </si>
  <si>
    <t>1503102065</t>
  </si>
  <si>
    <t>460650152</t>
  </si>
  <si>
    <t>Kladení dlažby z kostek kamenných drobných do lože z kameniva těženého</t>
  </si>
  <si>
    <t>-1141881232</t>
  </si>
  <si>
    <t>460650172</t>
  </si>
  <si>
    <t>Očištění kostek kamenných malých z rozebraných dlažeb</t>
  </si>
  <si>
    <t>829306222</t>
  </si>
  <si>
    <t>tes</t>
  </si>
  <si>
    <t>Utěsnění kabelových průchodů</t>
  </si>
  <si>
    <t>-96810086</t>
  </si>
  <si>
    <t>Tes_pena</t>
  </si>
  <si>
    <t>Těsnící hydroizolační pěna, kartuš 750ml</t>
  </si>
  <si>
    <t>256</t>
  </si>
  <si>
    <t>-844275066</t>
  </si>
  <si>
    <t>D2_05 - Přeložky slaboproudů</t>
  </si>
  <si>
    <t>D2.05 - Přeložky slaboproudů</t>
  </si>
  <si>
    <t xml:space="preserve">    TO - Trasy optokabelů</t>
  </si>
  <si>
    <t xml:space="preserve">    UO - Ukončení optokabelů</t>
  </si>
  <si>
    <t>D2.05</t>
  </si>
  <si>
    <t>TO</t>
  </si>
  <si>
    <t>Trasy optokabelů</t>
  </si>
  <si>
    <t>742110011</t>
  </si>
  <si>
    <t>Montáž trubek pro slaboproud plastových tuhých pro vnitřní rozvody uložených volně na příchytky</t>
  </si>
  <si>
    <t>2132796542</t>
  </si>
  <si>
    <t>345710940</t>
  </si>
  <si>
    <t>trubka elektroinstalační tuhá z PVC, D 28,6/32 mm</t>
  </si>
  <si>
    <t>-1996956625</t>
  </si>
  <si>
    <t>140</t>
  </si>
  <si>
    <t>-141358993</t>
  </si>
  <si>
    <t>K11kk00092</t>
  </si>
  <si>
    <t>CHRÁNIČKA OPT. KABELU, D=40mm, ŽLUTÁ - BUBEN</t>
  </si>
  <si>
    <t>-966409553</t>
  </si>
  <si>
    <t>(690-75+680-110+20+10)*1.15</t>
  </si>
  <si>
    <t>742122001r</t>
  </si>
  <si>
    <t>Montáž kabelové T-spojky, 3xHDPE d=40/33mm</t>
  </si>
  <si>
    <t>-1234090401</t>
  </si>
  <si>
    <t>Matrix T</t>
  </si>
  <si>
    <t>T-Spojka HDPE trubek d=40/33mm pro optické sítě s mikrotrubičkami, vstupy 40+40+40mm</t>
  </si>
  <si>
    <t>-1544983904</t>
  </si>
  <si>
    <t>SuperJet</t>
  </si>
  <si>
    <t>Zafouknutí 5-ti mikrotrubiček HDPE 10/8, včetně přípravy a kontroly</t>
  </si>
  <si>
    <t>-543912515</t>
  </si>
  <si>
    <t>MT10Z</t>
  </si>
  <si>
    <t>Mikrotrubička HDPE 10/8mm, zelená</t>
  </si>
  <si>
    <t>-1776805587</t>
  </si>
  <si>
    <t>1215*1,15</t>
  </si>
  <si>
    <t>MT10F</t>
  </si>
  <si>
    <t>Mikrotrubička HDPE 10/8mm, fialová</t>
  </si>
  <si>
    <t>-1985316033</t>
  </si>
  <si>
    <t>MT10B</t>
  </si>
  <si>
    <t>Mikrotrubička HDPE 10/8mm, bílá</t>
  </si>
  <si>
    <t>-1723352300</t>
  </si>
  <si>
    <t>MT10M</t>
  </si>
  <si>
    <t>Mikrotrubička HDPE 10/8mm, modrá</t>
  </si>
  <si>
    <t>-1925697604</t>
  </si>
  <si>
    <t>MT10Y</t>
  </si>
  <si>
    <t>Mikrotrubička HDPE 10/8mm, žlutá</t>
  </si>
  <si>
    <t>-1754409403</t>
  </si>
  <si>
    <t>MT-MT</t>
  </si>
  <si>
    <t>Montáž spojky mikrotrubiček HDPE 10/8</t>
  </si>
  <si>
    <t>860971962</t>
  </si>
  <si>
    <t>MT10-MT10-sp</t>
  </si>
  <si>
    <t>Spojka mikrotrubiček HDPE 10/8mm, vč. pojistných závlaček</t>
  </si>
  <si>
    <t>-300151047</t>
  </si>
  <si>
    <t>MT-k</t>
  </si>
  <si>
    <t>Montáž koncovky mikrotrubičky HDPE 10/8</t>
  </si>
  <si>
    <t>-1387465277</t>
  </si>
  <si>
    <t>MT10-kon</t>
  </si>
  <si>
    <t>Koncovka mikrotrubičky HDPE 10/8mm, vč. pojistné závlačky</t>
  </si>
  <si>
    <t>322809759</t>
  </si>
  <si>
    <t>742110041</t>
  </si>
  <si>
    <t>Montáž lišt vkládacích pro slaboproud</t>
  </si>
  <si>
    <t>1984843533</t>
  </si>
  <si>
    <t>345718_R1</t>
  </si>
  <si>
    <t>lišta elektroinstalační hranatá bílá LHD 20 x 20</t>
  </si>
  <si>
    <t>2038297786</t>
  </si>
  <si>
    <t>100</t>
  </si>
  <si>
    <t>741910321</t>
  </si>
  <si>
    <t>Montáž rošt a lávka typová ostatní šířky do 400 mm</t>
  </si>
  <si>
    <t>-21833144</t>
  </si>
  <si>
    <t>K11kk01994</t>
  </si>
  <si>
    <t>KL 60X300, LÁVKA KABELOVÁ, PONOREM POZINKOVÁNO, vč. příchytek a kotev</t>
  </si>
  <si>
    <t>1462348346</t>
  </si>
  <si>
    <t>K11kk01997</t>
  </si>
  <si>
    <t>KL 60X400, LÁVKA KABELOVÁ, PONOREM POZINKOVÁNO, vč. příchytek a kotev</t>
  </si>
  <si>
    <t>-640418829</t>
  </si>
  <si>
    <t>741910611</t>
  </si>
  <si>
    <t>Montáž příchytka kovová pro kabelové lávky a žebříky kabel D do 40 mm</t>
  </si>
  <si>
    <t>730532943</t>
  </si>
  <si>
    <t>K11kk04040</t>
  </si>
  <si>
    <t>PŘÍCHYT.KAB. SONAP, H 42-47MM, PONOREM POZINKOVÁNO</t>
  </si>
  <si>
    <t>-1615281398</t>
  </si>
  <si>
    <t>90</t>
  </si>
  <si>
    <t>741910415</t>
  </si>
  <si>
    <t>Montáž žlab kovový šířky do 500 mm bez víka</t>
  </si>
  <si>
    <t>-833375317</t>
  </si>
  <si>
    <t>K11kk02689</t>
  </si>
  <si>
    <t>KZI 60X300X0.75, ŽLAB S INT.SPOJ. , PONOREM POZINKOVÁNO, kompletní vč. konzol a kotev</t>
  </si>
  <si>
    <t>-2063452419</t>
  </si>
  <si>
    <t>110</t>
  </si>
  <si>
    <t>741210001</t>
  </si>
  <si>
    <t>Montáž rozvodnice oceloplechová nebo plastová běžná do 20 kg</t>
  </si>
  <si>
    <t>239780507</t>
  </si>
  <si>
    <t>H03K0301</t>
  </si>
  <si>
    <t>Krabice k instalaci do venkovních prostor IP 65. S předlisy a bez svorek, 300x450x170mm</t>
  </si>
  <si>
    <t>1356918285</t>
  </si>
  <si>
    <t>742190002</t>
  </si>
  <si>
    <t>Značení trasy vedení pro slaboproud</t>
  </si>
  <si>
    <t>1153348804</t>
  </si>
  <si>
    <t>2000</t>
  </si>
  <si>
    <t>742190003</t>
  </si>
  <si>
    <t>Vyvazování kabeláže ve žlabech pro slaboproud</t>
  </si>
  <si>
    <t>-2123723170</t>
  </si>
  <si>
    <t>850</t>
  </si>
  <si>
    <t>741122102R</t>
  </si>
  <si>
    <t>Montáž optokabelu, zatažení do trubek</t>
  </si>
  <si>
    <t>-108122307</t>
  </si>
  <si>
    <t>MicroJet</t>
  </si>
  <si>
    <t>Zafukování optických mikrokabelů do mikrotrubiček HDPE, včetně přípravy a kontroly</t>
  </si>
  <si>
    <t>1260225602</t>
  </si>
  <si>
    <t>MK48SM</t>
  </si>
  <si>
    <t>Optický mikrokabel MiDia GX PE, 48vl. AW, 4x12vl./tr. OD 5,8mm (6el.), HDPE plášť</t>
  </si>
  <si>
    <t>708422536</t>
  </si>
  <si>
    <t>(690-75+680-75+690-110)*1.15</t>
  </si>
  <si>
    <t>MK24SM</t>
  </si>
  <si>
    <t>Optický mikrokabel MiDia GX PE, 24vl. AW, 2x12vl./tr. OD 5,8mm (6el.), HDPE plášť</t>
  </si>
  <si>
    <t>-2063011667</t>
  </si>
  <si>
    <t>(720-110)*1.15</t>
  </si>
  <si>
    <t>742121002</t>
  </si>
  <si>
    <t>Montáž kabelů sdělovacích pro vnitřní rozvody přes 15 žil</t>
  </si>
  <si>
    <t>711540142</t>
  </si>
  <si>
    <t>539</t>
  </si>
  <si>
    <t>12vl-SM</t>
  </si>
  <si>
    <t>Univerzální optický kabel konstrukce CLT s LSOH pláštěm, 12 vláken SM 09/125, barva žlutá</t>
  </si>
  <si>
    <t>459153177</t>
  </si>
  <si>
    <t>(110+30+90)*1.1</t>
  </si>
  <si>
    <t>24vl-SM</t>
  </si>
  <si>
    <t>Univerzální optický kabel konstrukce CLT s LSOH pláštěm, 24 vláken SM 09/125, barva žlutá</t>
  </si>
  <si>
    <t>-812259604</t>
  </si>
  <si>
    <t>(60+60+80)*1.1</t>
  </si>
  <si>
    <t>460680162</t>
  </si>
  <si>
    <t>Vybourání otvorů ve zdivu cihelném plochy do 0,0225 m2, tloušťky do 30 cm</t>
  </si>
  <si>
    <t>-978586797</t>
  </si>
  <si>
    <t>460680163</t>
  </si>
  <si>
    <t>Vybourání otvorů ve zdivu cihelném plochy do 0,0225 m2, tloušťky do 45 cm</t>
  </si>
  <si>
    <t>-1389660292</t>
  </si>
  <si>
    <t>460680204</t>
  </si>
  <si>
    <t>Vybourání otvorů ve zdivu betonovém plochy do 0,02 m2, tloušťky do 60 cm</t>
  </si>
  <si>
    <t>1148220461</t>
  </si>
  <si>
    <t>460710053R</t>
  </si>
  <si>
    <t>Vyplnění otvorů ve stěnách do 0,025m2</t>
  </si>
  <si>
    <t>-99149856</t>
  </si>
  <si>
    <t>742190004R</t>
  </si>
  <si>
    <t>Požárně těsnící materiál do prostupu (vata, stěrka, štítek)</t>
  </si>
  <si>
    <t>-244114476</t>
  </si>
  <si>
    <t>404117858</t>
  </si>
  <si>
    <t>"rozv" 10*4</t>
  </si>
  <si>
    <t>Součet</t>
  </si>
  <si>
    <t>1190882600</t>
  </si>
  <si>
    <t>2051131363</t>
  </si>
  <si>
    <t>-1572928908</t>
  </si>
  <si>
    <t>UO</t>
  </si>
  <si>
    <t>Ukončení optokabelů</t>
  </si>
  <si>
    <t>ffam1u</t>
  </si>
  <si>
    <t>AM1U, 1U – AM Style Sliding Patch Panel with 3 Position Modular for LGX (FibreFab)</t>
  </si>
  <si>
    <t>276556676</t>
  </si>
  <si>
    <t>"DR30.01" 1</t>
  </si>
  <si>
    <t>ffam2u</t>
  </si>
  <si>
    <t>AM2U, 2U – AM Style Sliding Patch Panel with 6 Position Modular for LGX (FibreFab)</t>
  </si>
  <si>
    <t>-917227067</t>
  </si>
  <si>
    <t>"DR11.03" 4</t>
  </si>
  <si>
    <t>"DR10.01" 4</t>
  </si>
  <si>
    <t>"DR17.0X" 3</t>
  </si>
  <si>
    <t>742330026lgx</t>
  </si>
  <si>
    <t>Montáž ODF (sliding panel) 1U/2U</t>
  </si>
  <si>
    <t>-1723844386</t>
  </si>
  <si>
    <t>ffL01E2A08</t>
  </si>
  <si>
    <t>L01E2A08, Modulo adattatore LGX - 8 E2000/APC SINGLEMODE adaptor plates</t>
  </si>
  <si>
    <t>-230846880</t>
  </si>
  <si>
    <t>"DR11.03" 6+6+6+3</t>
  </si>
  <si>
    <t>"DR10.01" 6+6</t>
  </si>
  <si>
    <t>"DR17.0X." 6+4</t>
  </si>
  <si>
    <t>ffL03SCA06</t>
  </si>
  <si>
    <t>L03SCA06, Modulo adattatore LGX - 6 SC/APC DUPLEX SINGLEMODE adaptor plates</t>
  </si>
  <si>
    <t>657585363</t>
  </si>
  <si>
    <t>"DR17.0X" 4</t>
  </si>
  <si>
    <t>"DR10.01" 4+4</t>
  </si>
  <si>
    <t>"DR30.01" 2</t>
  </si>
  <si>
    <t>742330027lgx</t>
  </si>
  <si>
    <t>Montáž modulu LGX, 6x/8x optický konektor</t>
  </si>
  <si>
    <t>1927360856</t>
  </si>
  <si>
    <t>M018508.81/5000F</t>
  </si>
  <si>
    <t>ORM 144, skříň 500x550x350 mm na omítku, tříbodové zamykání, půlvložka, kapacita 144 optických konek</t>
  </si>
  <si>
    <t>-985242042</t>
  </si>
  <si>
    <t>"DR17.16" 1</t>
  </si>
  <si>
    <t>"DR17.15" 1</t>
  </si>
  <si>
    <t>"DR09.02" 1</t>
  </si>
  <si>
    <t>742330003</t>
  </si>
  <si>
    <t>Montáž rozvaděče optického nástěnného</t>
  </si>
  <si>
    <t>852620570</t>
  </si>
  <si>
    <t>N01RAX-VP-X11-A1</t>
  </si>
  <si>
    <t>19~ vyvazovací panel 1U, 5x plastový háček velký</t>
  </si>
  <si>
    <t>634742269</t>
  </si>
  <si>
    <t>T0104</t>
  </si>
  <si>
    <t>Kompletace datového rozvaděče (počet instalovaných panelů)</t>
  </si>
  <si>
    <t>1173300490</t>
  </si>
  <si>
    <t>N01VADSMSCS/APC</t>
  </si>
  <si>
    <t>SC/APC adaptér singlemode, simplex</t>
  </si>
  <si>
    <t>2144044669</t>
  </si>
  <si>
    <t>"DR17.16" 108</t>
  </si>
  <si>
    <t>"DR17.15" 96</t>
  </si>
  <si>
    <t>N01VADSMSCD/APC</t>
  </si>
  <si>
    <t>SC/APC adaptér singlemode, duplex</t>
  </si>
  <si>
    <t>1414653406</t>
  </si>
  <si>
    <t>"DR09.02 - provider" 6</t>
  </si>
  <si>
    <t>N01ADSME2000/APC</t>
  </si>
  <si>
    <t>E2000/APC adaptér singlemode, simplex</t>
  </si>
  <si>
    <t>1514471931</t>
  </si>
  <si>
    <t>"DR09.02" 48</t>
  </si>
  <si>
    <t>N01V09SC(APC)1S</t>
  </si>
  <si>
    <t>Pigtail SC/APC singlemode 9/125um, 1m</t>
  </si>
  <si>
    <t>-695360712</t>
  </si>
  <si>
    <t>"10.01-17.15" 2*48</t>
  </si>
  <si>
    <t>"10.01-17.16" 2*48</t>
  </si>
  <si>
    <t>"17.16-19.01" 2*12</t>
  </si>
  <si>
    <t>"17.16-18.01" 2*12</t>
  </si>
  <si>
    <t>"17.16-16.01" 2*12</t>
  </si>
  <si>
    <t>"17.16-17.0X" 2*24</t>
  </si>
  <si>
    <t>"17.0X-17.15" 2*24</t>
  </si>
  <si>
    <t>"17.15-30.01" 2*24</t>
  </si>
  <si>
    <t>N01V09E2000/APC1S</t>
  </si>
  <si>
    <t>Pigtail E2000/APC, 9/125um, délka 1m</t>
  </si>
  <si>
    <t>-1676707987</t>
  </si>
  <si>
    <t>"11.03-10.01" 2*48</t>
  </si>
  <si>
    <t>"11.03-17.0X" 2*48</t>
  </si>
  <si>
    <t>"11.03-09.02" 2*24</t>
  </si>
  <si>
    <t>"17.0X-09.02" 2*24</t>
  </si>
  <si>
    <t>T0118</t>
  </si>
  <si>
    <t>Ukončení optického vlákna v opto vaně</t>
  </si>
  <si>
    <t>-1961289896</t>
  </si>
  <si>
    <t>"pig SC" 408</t>
  </si>
  <si>
    <t>"pig E2k" 384</t>
  </si>
  <si>
    <t>T0119</t>
  </si>
  <si>
    <t>Svařování optického vlákna, vč. ochrany sváru</t>
  </si>
  <si>
    <t>2063608526</t>
  </si>
  <si>
    <t>T0120</t>
  </si>
  <si>
    <t>Měření optického vlákna</t>
  </si>
  <si>
    <t>-75274646</t>
  </si>
  <si>
    <t>SysZar25</t>
  </si>
  <si>
    <t>Systémová záruka 25 let, viz podrobný popis v technické zprávě</t>
  </si>
  <si>
    <t>1048807900</t>
  </si>
  <si>
    <t>N01V09SC/SC5D</t>
  </si>
  <si>
    <t>Optický patch cord SC/PC-SC/PC 9/125um, 5m, duplex, ModNET</t>
  </si>
  <si>
    <t>-790152514</t>
  </si>
  <si>
    <t>"DR17.15" 6+6</t>
  </si>
  <si>
    <t>D2_06 - Přeložky medicinálních plynů</t>
  </si>
  <si>
    <t>804 - Rozvody medicinálních plynů</t>
  </si>
  <si>
    <t>804</t>
  </si>
  <si>
    <t>Rozvody medicinálních plynů</t>
  </si>
  <si>
    <t>0411</t>
  </si>
  <si>
    <t>D+M Trubka Cu průměr 22x1</t>
  </si>
  <si>
    <t>T0022</t>
  </si>
  <si>
    <t>D+M Tvarovky Cu pr. 22</t>
  </si>
  <si>
    <t>1322</t>
  </si>
  <si>
    <t>D+M Pájka Ag 45 + pasta</t>
  </si>
  <si>
    <t>0089.T</t>
  </si>
  <si>
    <t>D+M Objímka 3/8", (pr.17-19)</t>
  </si>
  <si>
    <t>990001</t>
  </si>
  <si>
    <t>D+M ochranný plyn pro pájení Cu trubek</t>
  </si>
  <si>
    <t>PPD02</t>
  </si>
  <si>
    <t>Propláchnutí rozvodu dusíkem (na bm potrubí)</t>
  </si>
  <si>
    <t>PZR02</t>
  </si>
  <si>
    <t>Značení potrubních rozvodů (na bm potrubí)</t>
  </si>
  <si>
    <t>PTZ01</t>
  </si>
  <si>
    <t>Tlaková zkouška závěrečná</t>
  </si>
  <si>
    <t>kpl</t>
  </si>
  <si>
    <t>PNR03</t>
  </si>
  <si>
    <t>Zaslepení rozvodů</t>
  </si>
  <si>
    <t>PNR02</t>
  </si>
  <si>
    <t>Napojení na stávající rozvody</t>
  </si>
  <si>
    <t>CFS 0013</t>
  </si>
  <si>
    <t>D+M Kohout kulový R 253 3/4" vč.šr.</t>
  </si>
  <si>
    <t>1110</t>
  </si>
  <si>
    <t>D+M Ocelový chránič 22x2.3- tr. svař.1/2", pr.12</t>
  </si>
  <si>
    <t>804-001</t>
  </si>
  <si>
    <t>D+M protipožární SDK kastl 30x40cm</t>
  </si>
  <si>
    <t>PDP01</t>
  </si>
  <si>
    <t>Demontážní práce(stávající potrubí)</t>
  </si>
  <si>
    <t>PDP01.1</t>
  </si>
  <si>
    <t>Demontážní práce (demontáž a zpětná montáž kazetových podhledů), Demontážní práce I</t>
  </si>
  <si>
    <t>804-002</t>
  </si>
  <si>
    <t>Stavební přípomoce, průrazy příčkami</t>
  </si>
  <si>
    <t>PVM01</t>
  </si>
  <si>
    <t>Vedení montážních prací</t>
  </si>
  <si>
    <t>PSO01</t>
  </si>
  <si>
    <t>Předání, proškolení obsluhy</t>
  </si>
  <si>
    <t>PVR01</t>
  </si>
  <si>
    <t>Výchozí revize rozvodů MP</t>
  </si>
  <si>
    <t>DOP      T00</t>
  </si>
  <si>
    <t>Dopravné</t>
  </si>
  <si>
    <t>D2_07 - Přeložky potrubní pošty</t>
  </si>
  <si>
    <t>D1 - SYSTÉMOVÁ KABELÁŽ</t>
  </si>
  <si>
    <t>D2 - JÍZDNÍ POTRUBÍ</t>
  </si>
  <si>
    <t>D3 - NAPÁJENÍ</t>
  </si>
  <si>
    <t>D4 - PRŮBĚH REALIZACE, TESTOVÁNÍ A UVEDENÍ DO PROVOZU</t>
  </si>
  <si>
    <t>D1</t>
  </si>
  <si>
    <t>SYSTÉMOVÁ KABELÁŽ</t>
  </si>
  <si>
    <t>Pol1</t>
  </si>
  <si>
    <t>Systémový kabel pro napájení a přenos dat -  speciální napájecí a ovládací kabel s dvojitým stíněním, zajišťující zvýšenou odolnost proti rušení a působení elektrostatické elektřiny.</t>
  </si>
  <si>
    <t xml:space="preserve">Kabel musí obsahovat samostatnou část pro napájení a samostatnou část pro přenos dat. </t>
  </si>
  <si>
    <t>Typ - Cu, 4x0.22mm2 stíněné + 3x2.5mm2, kapacita pár ≥ 230nF/km,</t>
  </si>
  <si>
    <t xml:space="preserve"> izolační odpor pár ≤ 2GΩ/km, vodiče 0.22mm2 - 85Ω/km při 20°C, 2.5mm2 - 8Ω/km při 20°C</t>
  </si>
  <si>
    <t>575</t>
  </si>
  <si>
    <t>Pol2</t>
  </si>
  <si>
    <t>Propojovací krabice na propojení systémového kabelu</t>
  </si>
  <si>
    <t>Pol3</t>
  </si>
  <si>
    <t>Montážní a instalační materiál pro kotvení kabelů</t>
  </si>
  <si>
    <t>D2</t>
  </si>
  <si>
    <t>JÍZDNÍ POTRUBÍ</t>
  </si>
  <si>
    <t>Pol4</t>
  </si>
  <si>
    <t>Jízdní potrubí plastové - vnější průměr 110 mm, tloušťka stěny 2.3 mm, včetně spojek, šedé - z tvrdého PVC kalibrovaného průměru 110mm.</t>
  </si>
  <si>
    <t xml:space="preserve"> K tomuto potrubí musí být dodány související požární atesty (hořlavost, šíření plamene po povrchu) dle platných českých norem</t>
  </si>
  <si>
    <t>440</t>
  </si>
  <si>
    <t>Pol5</t>
  </si>
  <si>
    <t xml:space="preserve">Jízdní oblouky plastové - vnější průměr 110 mm, tloušťka stěny 2.3 mm, poloměr oblouku min. 800 mm,  včetně spojek, šedé - z tvrdého PVC kalibrovaného průměru 110mm. </t>
  </si>
  <si>
    <t xml:space="preserve">K těmto obloukům musí být dodány související požární atesty (hořlavost, šíření plamene po povrchu) dle platných českých norem. </t>
  </si>
  <si>
    <t>Pol6</t>
  </si>
  <si>
    <t xml:space="preserve">Jízdní oblouk S plastový - vnější průměr 110 mm, tloušťka stěny 2.3 mm, poloměr oblouku min. 800 mm,  včetně spojek, šedý -z tvrdého PVC kalibrovaného průměru 110mm. </t>
  </si>
  <si>
    <t xml:space="preserve">K těmto S-obloukům musí být dodány související požární atesty (hořlavost, šíření plamene po povrchu) dle platných českých norem. </t>
  </si>
  <si>
    <t>Pol7</t>
  </si>
  <si>
    <t>Kompenzátor délkové roztažnosti - eliminující dilataci min. 12 cm</t>
  </si>
  <si>
    <t>Pol8</t>
  </si>
  <si>
    <t>Kovové konstrukce pro uchycení trasy potrubí</t>
  </si>
  <si>
    <t>Pol9</t>
  </si>
  <si>
    <t>Značení tras potrubí dle linek a označením "POZOR POTRUBNÍ POŠTA" - nálepka o rozměrech min. 10x4 cm (každých 10 m trasy šedého potrubí)</t>
  </si>
  <si>
    <t>Pol10</t>
  </si>
  <si>
    <t>Úpravy a přepojení stávající trasy a napojení nové části na stávající trasu PP - viz. výkresová dokumentace</t>
  </si>
  <si>
    <t>Pol11</t>
  </si>
  <si>
    <t>Funkční zkouška těsnosti nových tras jízdního potrubí</t>
  </si>
  <si>
    <t>Pol12</t>
  </si>
  <si>
    <t>Montážní a instalační materiál pro kotvení a montáž trasy potrubí (objímky,  stahovací pásky, lepidlo, závitové tyče,  čističe, rozpouštědla, kotvy, hmoždinky)</t>
  </si>
  <si>
    <t>D3</t>
  </si>
  <si>
    <t>NAPÁJENÍ</t>
  </si>
  <si>
    <t>Pol13</t>
  </si>
  <si>
    <t>Posilující impulsní napájecí zdroj pro systém potrubní pošty, s modulem pro oddělení datové komunikace</t>
  </si>
  <si>
    <t>Pol14</t>
  </si>
  <si>
    <t>Rack  - jednodílný s celoskleněnýmíi dvířky, včetně vybavení (minimální rozměry v35xh50xš60cm )</t>
  </si>
  <si>
    <t>Pol15</t>
  </si>
  <si>
    <t>Záložní zdroj UPS do RACKu, minimálně 1000 VA</t>
  </si>
  <si>
    <t>Pol16</t>
  </si>
  <si>
    <t>Napájecí kabel CYKY-J 3x1.5 včetně kabelové trasy</t>
  </si>
  <si>
    <t>Pol17</t>
  </si>
  <si>
    <t>Rozšíření rozvaděče pro napojení posilujícího zdroje</t>
  </si>
  <si>
    <t>Pol18</t>
  </si>
  <si>
    <t>Montážní a instalační materiál k uchycení komponentů</t>
  </si>
  <si>
    <t>Pol19</t>
  </si>
  <si>
    <t>Značení komponentů</t>
  </si>
  <si>
    <t>D4</t>
  </si>
  <si>
    <t>PRŮBĚH REALIZACE, TESTOVÁNÍ A UVEDENÍ DO PROVOZU</t>
  </si>
  <si>
    <t>Pol20</t>
  </si>
  <si>
    <t>Odstavení a přeprogramování stávajícího systému potrubní pošty</t>
  </si>
  <si>
    <t>Pol21</t>
  </si>
  <si>
    <t>Parametrování a spuštění nové části systému, optimalizace nastavení</t>
  </si>
  <si>
    <t>Pol22</t>
  </si>
  <si>
    <t>Individuální a komplexní zkoušky včetně provádění potřebných měření. O ukončení individuálních zkoušek bude sepsán závěrečný protokol s celkovým vyhodnocením celého díla.</t>
  </si>
  <si>
    <t>Pol23</t>
  </si>
  <si>
    <t>Zařízení staveniště, náklady na bezpečné skladování a přesuny materiálu, úklid staveniště, doprava a ubytování techniků/montážníků, dopravné materiálu</t>
  </si>
  <si>
    <t>Pol24</t>
  </si>
  <si>
    <t>Příplatek za zvýšenou složitost realizace v kolektorech</t>
  </si>
  <si>
    <t>Pol25</t>
  </si>
  <si>
    <t>Ekologická likvidace a odvoz odpadů</t>
  </si>
  <si>
    <t>Pol26</t>
  </si>
  <si>
    <t>Projektová dokumentace skutečného stavu v tištěné i digitální podobě na CD</t>
  </si>
  <si>
    <t>paré</t>
  </si>
  <si>
    <t>D2_08 - Přeložky EPS a telefonů</t>
  </si>
  <si>
    <t>D1 - Přeložka kabeláže EPS</t>
  </si>
  <si>
    <t>D2 - Instalace tabla obsluhy</t>
  </si>
  <si>
    <t>D3 - Přeložka telefonů</t>
  </si>
  <si>
    <t>Přeložka kabeláže EPS</t>
  </si>
  <si>
    <t>Pol27</t>
  </si>
  <si>
    <t>demontáž kabeláže a funkční trasa v objektu č. 1 a kolektoru (kabely 2x PRAFlaGuard 2x2x0,8)</t>
  </si>
  <si>
    <t>Pol28</t>
  </si>
  <si>
    <t>kabel PRAFlaGuard 2x2x0,8</t>
  </si>
  <si>
    <t>Pol29</t>
  </si>
  <si>
    <t>instalace stažených kabelů z objektu č.1 a kolektoru do nové funkční trasy kolektoru</t>
  </si>
  <si>
    <t>Pol30</t>
  </si>
  <si>
    <t>skupinový držák GRIP, splňující zkušební předpis ZP-27/2008, STN 92 0205</t>
  </si>
  <si>
    <t>Pol31</t>
  </si>
  <si>
    <t>sroubová kotva, , splňující zkušební předpis ZP-27/2008, STN 92 0205</t>
  </si>
  <si>
    <t>Pol32</t>
  </si>
  <si>
    <t>příchytka dvojitá E30-E90 pro kabel průměru 9mm , splňující zkušební předpis ZP-27/2008, STN 92 0205</t>
  </si>
  <si>
    <t>Pol33</t>
  </si>
  <si>
    <t>šroub E30-E90, splňující zkušební předpis ZP-27/2008, STN 92 0205</t>
  </si>
  <si>
    <t>Pol34</t>
  </si>
  <si>
    <t>třměnová příchytka jenodichá, kovová opěrná vana (SONAP), splňující zkušební předpis ZP-27/2008, STN 92 0205, installvány pouze v hlubinném kolektoru na stávající ocelovou konstrukci</t>
  </si>
  <si>
    <t>Pol35</t>
  </si>
  <si>
    <t>elektroinstalační krabice pro sdělovací kabely, zachování funkčnosti při požáru, IP 66, oranžová</t>
  </si>
  <si>
    <t>Pol36</t>
  </si>
  <si>
    <t>napojení kabeláže 2x PRAFlaGuard 2x2x0,8</t>
  </si>
  <si>
    <t>Pol37</t>
  </si>
  <si>
    <t>napojení kabeláže do stávající ústředny na multioborovém pavilonu</t>
  </si>
  <si>
    <t>Pol38</t>
  </si>
  <si>
    <t>rozebrání a zpětné zadělaní rastrového SDK podhledu</t>
  </si>
  <si>
    <t>Pol39</t>
  </si>
  <si>
    <t>funkční zkouška systému EPS</t>
  </si>
  <si>
    <t>Pol40</t>
  </si>
  <si>
    <t>průraz stěnou do 300mm</t>
  </si>
  <si>
    <t>Pol41</t>
  </si>
  <si>
    <t>požární ucpávky</t>
  </si>
  <si>
    <t>Pol42</t>
  </si>
  <si>
    <t>drobné práce a materiál</t>
  </si>
  <si>
    <t>Instalace tabla obsluhy</t>
  </si>
  <si>
    <t>Pol43</t>
  </si>
  <si>
    <t>ovládací panel externí  MAP MMI BUS CZ</t>
  </si>
  <si>
    <t>Pol44</t>
  </si>
  <si>
    <t>národní popis ovládacího panelu</t>
  </si>
  <si>
    <t>Pol45</t>
  </si>
  <si>
    <t>kabel PRAFlaGuard 4x2x0,8</t>
  </si>
  <si>
    <t>Pol46</t>
  </si>
  <si>
    <t>šroubová kotva, , splňující zkušební předpis ZP-27/2008, STN 92 0205</t>
  </si>
  <si>
    <t>Pol47</t>
  </si>
  <si>
    <t>průraz stěnou do 700mm</t>
  </si>
  <si>
    <t>Pol48</t>
  </si>
  <si>
    <t>průraz stropem</t>
  </si>
  <si>
    <t>Pol49</t>
  </si>
  <si>
    <t>zaškolení obsluhy vrátnice</t>
  </si>
  <si>
    <t>Pol50</t>
  </si>
  <si>
    <t>Přeložka telefonů</t>
  </si>
  <si>
    <t>Pol51</t>
  </si>
  <si>
    <t>říznutí (v objektu ředitelství) a stažení stávající kabeláže</t>
  </si>
  <si>
    <t>Pol52</t>
  </si>
  <si>
    <t>doměření a dopípání kabeláže, která je neviužitá a která se bude překládat</t>
  </si>
  <si>
    <t>Pol53</t>
  </si>
  <si>
    <t>kabel SYKFY 25x2x0,5</t>
  </si>
  <si>
    <t>Pol54</t>
  </si>
  <si>
    <t>kabel Coaxiální RG59</t>
  </si>
  <si>
    <t>Pol55</t>
  </si>
  <si>
    <t>rozvaděč MIS200/300, k distribuci až 300 párů. Rozváděč MIS 200/300 je určen k distribuci 200 (300) párů ve vnitřním i venkovním prostředí. Umožňuje instalaci 2 nosníků zářezových modulů (10+1/15+1 pozice).</t>
  </si>
  <si>
    <t xml:space="preserve">Pryžové průchodky, přidržovače kabelů, ranžírovací oka, uzamykatelné dveře –tříbodový zámek. Jednoduchá montáž – instalace na zeď nebo pod omítku. </t>
  </si>
  <si>
    <t>Vstupy a výstupy: dolní stěna: 8× otvor o průměru 24 mm a 3× o průměru 44 mm; horní stěna: 4× otvor o průměru 24 mm.</t>
  </si>
  <si>
    <t>Pol56</t>
  </si>
  <si>
    <t>držák kovový pro 15+1 svorkovnic typu Krone</t>
  </si>
  <si>
    <t>Pol57</t>
  </si>
  <si>
    <t>svorkovnice rozpojovací Krone LSA pro 10 párů</t>
  </si>
  <si>
    <t>Pol58</t>
  </si>
  <si>
    <t>přeříznutí 12ti přeložených kabelů SYKFY 25x2x0,5 a přeloření do trasy v novém kolektoru z šachty J4 do budovy ředitelství ve vzdálenosti cca 26m, tak aby kabeláž dostala  novou trasou do telefonního rozvaděče MIS300 v objektu ředitelství</t>
  </si>
  <si>
    <t>Pol59</t>
  </si>
  <si>
    <t>přeříznutí koaxiálního kabelu RG59 a přeloření do trasy šachtou J4 a budovou ředitelství ve vzdálenosti cca 26m, tak aby kabeláž dostala  novou trasou do telefonního rozvaděče MIS300 v objektu ředitelství</t>
  </si>
  <si>
    <t>Pol60</t>
  </si>
  <si>
    <t>spojka koaxiálního kabelu</t>
  </si>
  <si>
    <t>Pol61</t>
  </si>
  <si>
    <t>konektor F</t>
  </si>
  <si>
    <t>Pol62</t>
  </si>
  <si>
    <t>zaříznutí (instalace) celého kabelu SYKFY 25x2x0,5 na krone svorkách v rozvaděčích MIS300</t>
  </si>
  <si>
    <t>Pol63</t>
  </si>
  <si>
    <t>demontáž již nepotřebných kabelů SYKFY, které zůstaly jako zbytek přeložky telefonů v době budování kolektoru</t>
  </si>
  <si>
    <t>Pol64</t>
  </si>
  <si>
    <t>demontáž již nepotřebných kabelu Coax, který zůstal jako zbytek přeložky telefonů v době budování kolektor</t>
  </si>
  <si>
    <t>88</t>
  </si>
  <si>
    <t>Pol65</t>
  </si>
  <si>
    <t>kabelový žlab s integrovanou spojkou - neděrovaný, 60x300x0,75, ponorem pozinkováno</t>
  </si>
  <si>
    <t>Pol66</t>
  </si>
  <si>
    <t>držák střední pro montáž na stěnu délka 320mm</t>
  </si>
  <si>
    <t>Pol67</t>
  </si>
  <si>
    <t>skupinová držák kabelů - stoupací trasy a přechody</t>
  </si>
  <si>
    <t>94</t>
  </si>
  <si>
    <t>Pol68</t>
  </si>
  <si>
    <t>drátěný žlab 100x100, instalace nad podhled v objektu ředitelství</t>
  </si>
  <si>
    <t>Pol69</t>
  </si>
  <si>
    <t>držák žlabu ve tvaru písmene "V", kotvený přímo do stropu včetně kotevního materiálu</t>
  </si>
  <si>
    <t>98</t>
  </si>
  <si>
    <t>Pol70</t>
  </si>
  <si>
    <t>spojka žlabu bezštoubová</t>
  </si>
  <si>
    <t>102</t>
  </si>
  <si>
    <t>106</t>
  </si>
  <si>
    <t>Pol71</t>
  </si>
  <si>
    <t>korodinace s telefoním technikem nemocnice Pardubice</t>
  </si>
  <si>
    <t>108</t>
  </si>
  <si>
    <t>Pol72</t>
  </si>
  <si>
    <t>OVN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</si>
  <si>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</si>
  <si>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</si>
  <si>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</si>
  <si>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</si>
  <si>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</si>
  <si>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</si>
  <si>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</si>
  <si>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</si>
  <si>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</si>
  <si>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</si>
  <si>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</si>
  <si>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</si>
  <si>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VRN1001-R</t>
  </si>
  <si>
    <t>Geodetická činnost - vytýčení a zaměření díla</t>
  </si>
  <si>
    <t>Soubor</t>
  </si>
  <si>
    <t>1024</t>
  </si>
  <si>
    <t>265782291</t>
  </si>
  <si>
    <t xml:space="preserve">"-Náklady na geodetické vytyčení řešených stavebních a inženýrských objektů. </t>
  </si>
  <si>
    <t>"-Náklady na vytýčení stávajících a nových inženýrských sítí v místě řešené stavby.</t>
  </si>
  <si>
    <t>"-Náklady na zhotovení geometrického zaměření (polohopisné a výškopisné) skutečného</t>
  </si>
  <si>
    <t xml:space="preserve">"provedení díla (řešených stavebních a inženýrských objektů). </t>
  </si>
  <si>
    <t>"-Ověřeno zeměměřičským inženýrem (3 x v tištěné originály  a 1 x v digitální podobě).</t>
  </si>
  <si>
    <t>VRN1002-R</t>
  </si>
  <si>
    <t>Geodetická činnost - geodetický plán</t>
  </si>
  <si>
    <t>652047046</t>
  </si>
  <si>
    <t xml:space="preserve">"-Vypracování geodetického plánu včetně jeho ověření na </t>
  </si>
  <si>
    <t>"katastrálním úřadu, v 6-ti vyhotoveních,</t>
  </si>
  <si>
    <t>"( 5x v tištěné a 1x v digitální podobě)</t>
  </si>
  <si>
    <t>VRN1003-R</t>
  </si>
  <si>
    <t xml:space="preserve">Vytýčení vedení a rozvodů inženýrských sítí. 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</si>
  <si>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</si>
  <si>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</si>
  <si>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</si>
  <si>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</si>
  <si>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VRN1004-R</t>
  </si>
  <si>
    <t>Detekce plochy</t>
  </si>
  <si>
    <t>1921458039</t>
  </si>
  <si>
    <t xml:space="preserve">"- Detekce stávajících venkovních ploch, kde je </t>
  </si>
  <si>
    <t>"předpoklad stavební činnosti, cca 1700 m2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</si>
  <si>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</si>
  <si>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</si>
  <si>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</si>
  <si>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</si>
  <si>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</si>
  <si>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</si>
  <si>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</si>
  <si>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</si>
  <si>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</si>
  <si>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</si>
  <si>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</si>
  <si>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</si>
  <si>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</si>
  <si>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</si>
  <si>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</si>
  <si>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-Zajištění místnosti pro umožnění výkonu činnosti TDS, AD, koordinátora BOZP.</t>
  </si>
  <si>
    <t xml:space="preserve">"Poskytnutí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</si>
  <si>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</si>
  <si>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</si>
  <si>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VRN3006-R</t>
  </si>
  <si>
    <t>Dočasné využití ploch</t>
  </si>
  <si>
    <t>-978437726</t>
  </si>
  <si>
    <t xml:space="preserve">"- Úpravy ploch areálu pro potřebu stavby, oplocení a </t>
  </si>
  <si>
    <t xml:space="preserve">"po skončení stavby oprava poškozených míst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</si>
  <si>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</si>
  <si>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</si>
  <si>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</si>
  <si>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</si>
  <si>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</si>
  <si>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</si>
  <si>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</si>
  <si>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</si>
  <si>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</si>
  <si>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</si>
  <si>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</si>
  <si>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VRN3011-R</t>
  </si>
  <si>
    <t>Závěrečný úklid staveniště a komunikačních tras</t>
  </si>
  <si>
    <t>-962241201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</si>
  <si>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</si>
  <si>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</si>
  <si>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</si>
  <si>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</si>
  <si>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</si>
  <si>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</si>
  <si>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</si>
  <si>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</si>
  <si>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</si>
  <si>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</si>
  <si>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</si>
  <si>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</si>
  <si>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</si>
  <si>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</si>
  <si>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VRN5</t>
  </si>
  <si>
    <t>Finanční náklady</t>
  </si>
  <si>
    <t>VRN5001-R</t>
  </si>
  <si>
    <t>Pojištění odpovědnosti za škodu</t>
  </si>
  <si>
    <t>-1777257428</t>
  </si>
  <si>
    <t>Náklady spojené s pojištěním odpovědnosti za škodu</t>
  </si>
  <si>
    <t>-dle smlouvy o dílo</t>
  </si>
  <si>
    <t>VRN5002-R</t>
  </si>
  <si>
    <t>Bankovní záruka po dobu realizace stavby</t>
  </si>
  <si>
    <t>1384064094</t>
  </si>
  <si>
    <t>Náklady spojené se zřízením bankovní záruky po dobu realizace stavby</t>
  </si>
  <si>
    <t>VRN5003-R</t>
  </si>
  <si>
    <t>Bankovní záruka po dobu záruční doby</t>
  </si>
  <si>
    <t>-2089341890</t>
  </si>
  <si>
    <t>Náklady spojené se zřízením bankovní záruky po dobu záruční doby</t>
  </si>
  <si>
    <t>VRN6</t>
  </si>
  <si>
    <t>Územní vlivy</t>
  </si>
  <si>
    <t>VRN6001-R</t>
  </si>
  <si>
    <t>Klimatické podmínky</t>
  </si>
  <si>
    <t>1630111378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</si>
  <si>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</si>
  <si>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</si>
  <si>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</si>
  <si>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</si>
  <si>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</si>
  <si>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</si>
  <si>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</si>
  <si>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1925406721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</si>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</sst>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A19-18-P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NPK a.s., Pardubická nemocnice - Demolice budovy č. 1, úprava pozemku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Pardubice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16. 5. 2017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Nemocnice pardubického kraje a.s.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Atelier Penta v.o.s., Mrštíkova 12, Jihlava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ROUND(SUM(AG52:AG60),2)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ROUND(SUM(AS52:AS60),2)</f>
        <v>0</v>
      </c>
      <c r="AT51" s="113">
        <f>ROUND(SUM(AV51:AW51),2)</f>
        <v>0</v>
      </c>
      <c r="AU51" s="114">
        <f>ROUND(SUM(AU52:AU60),5)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ROUND(SUM(AZ52:AZ60),2)</f>
        <v>0</v>
      </c>
      <c r="BA51" s="113">
        <f>ROUND(SUM(BA52:BA60),2)</f>
        <v>0</v>
      </c>
      <c r="BB51" s="113">
        <f>ROUND(SUM(BB52:BB60),2)</f>
        <v>0</v>
      </c>
      <c r="BC51" s="113">
        <f>ROUND(SUM(BC52:BC60),2)</f>
        <v>0</v>
      </c>
      <c r="BD51" s="115">
        <f>ROUND(SUM(BD52:BD60),2)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1" s="5" customFormat="1" ht="16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'D2_01 - Venkovní úpravy'!J27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'D2_01 - Venkovní úpravy'!P83</f>
        <v>0</v>
      </c>
      <c r="AV52" s="127">
        <f>'D2_01 - Venkovní úpravy'!J30</f>
        <v>0</v>
      </c>
      <c r="AW52" s="127">
        <f>'D2_01 - Venkovní úpravy'!J31</f>
        <v>0</v>
      </c>
      <c r="AX52" s="127">
        <f>'D2_01 - Venkovní úpravy'!J32</f>
        <v>0</v>
      </c>
      <c r="AY52" s="127">
        <f>'D2_01 - Venkovní úpravy'!J33</f>
        <v>0</v>
      </c>
      <c r="AZ52" s="127">
        <f>'D2_01 - Venkovní úpravy'!F30</f>
        <v>0</v>
      </c>
      <c r="BA52" s="127">
        <f>'D2_01 - Venkovní úpravy'!F31</f>
        <v>0</v>
      </c>
      <c r="BB52" s="127">
        <f>'D2_01 - Venkovní úpravy'!F32</f>
        <v>0</v>
      </c>
      <c r="BC52" s="127">
        <f>'D2_01 - Venkovní úpravy'!F33</f>
        <v>0</v>
      </c>
      <c r="BD52" s="129">
        <f>'D2_01 - Venkovní úpravy'!F34</f>
        <v>0</v>
      </c>
      <c r="BT52" s="130" t="s">
        <v>79</v>
      </c>
      <c r="BV52" s="130" t="s">
        <v>73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pans="1:91" s="5" customFormat="1" ht="16.5" customHeight="1">
      <c r="A53" s="118" t="s">
        <v>75</v>
      </c>
      <c r="B53" s="119"/>
      <c r="C53" s="120"/>
      <c r="D53" s="121" t="s">
        <v>82</v>
      </c>
      <c r="E53" s="121"/>
      <c r="F53" s="121"/>
      <c r="G53" s="121"/>
      <c r="H53" s="121"/>
      <c r="I53" s="122"/>
      <c r="J53" s="121" t="s">
        <v>83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'D2_02 - Podzemní kanál'!J27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26">
        <v>0</v>
      </c>
      <c r="AT53" s="127">
        <f>ROUND(SUM(AV53:AW53),2)</f>
        <v>0</v>
      </c>
      <c r="AU53" s="128">
        <f>'D2_02 - Podzemní kanál'!P92</f>
        <v>0</v>
      </c>
      <c r="AV53" s="127">
        <f>'D2_02 - Podzemní kanál'!J30</f>
        <v>0</v>
      </c>
      <c r="AW53" s="127">
        <f>'D2_02 - Podzemní kanál'!J31</f>
        <v>0</v>
      </c>
      <c r="AX53" s="127">
        <f>'D2_02 - Podzemní kanál'!J32</f>
        <v>0</v>
      </c>
      <c r="AY53" s="127">
        <f>'D2_02 - Podzemní kanál'!J33</f>
        <v>0</v>
      </c>
      <c r="AZ53" s="127">
        <f>'D2_02 - Podzemní kanál'!F30</f>
        <v>0</v>
      </c>
      <c r="BA53" s="127">
        <f>'D2_02 - Podzemní kanál'!F31</f>
        <v>0</v>
      </c>
      <c r="BB53" s="127">
        <f>'D2_02 - Podzemní kanál'!F32</f>
        <v>0</v>
      </c>
      <c r="BC53" s="127">
        <f>'D2_02 - Podzemní kanál'!F33</f>
        <v>0</v>
      </c>
      <c r="BD53" s="129">
        <f>'D2_02 - Podzemní kanál'!F34</f>
        <v>0</v>
      </c>
      <c r="BT53" s="130" t="s">
        <v>79</v>
      </c>
      <c r="BV53" s="130" t="s">
        <v>73</v>
      </c>
      <c r="BW53" s="130" t="s">
        <v>84</v>
      </c>
      <c r="BX53" s="130" t="s">
        <v>7</v>
      </c>
      <c r="CL53" s="130" t="s">
        <v>21</v>
      </c>
      <c r="CM53" s="130" t="s">
        <v>81</v>
      </c>
    </row>
    <row r="54" spans="1:91" s="5" customFormat="1" ht="16.5" customHeight="1">
      <c r="A54" s="118" t="s">
        <v>75</v>
      </c>
      <c r="B54" s="119"/>
      <c r="C54" s="120"/>
      <c r="D54" s="121" t="s">
        <v>85</v>
      </c>
      <c r="E54" s="121"/>
      <c r="F54" s="121"/>
      <c r="G54" s="121"/>
      <c r="H54" s="121"/>
      <c r="I54" s="122"/>
      <c r="J54" s="121" t="s">
        <v>86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'D2_03 - Teplovod, TUV a v...'!J27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78</v>
      </c>
      <c r="AR54" s="125"/>
      <c r="AS54" s="126">
        <v>0</v>
      </c>
      <c r="AT54" s="127">
        <f>ROUND(SUM(AV54:AW54),2)</f>
        <v>0</v>
      </c>
      <c r="AU54" s="128">
        <f>'D2_03 - Teplovod, TUV a v...'!P85</f>
        <v>0</v>
      </c>
      <c r="AV54" s="127">
        <f>'D2_03 - Teplovod, TUV a v...'!J30</f>
        <v>0</v>
      </c>
      <c r="AW54" s="127">
        <f>'D2_03 - Teplovod, TUV a v...'!J31</f>
        <v>0</v>
      </c>
      <c r="AX54" s="127">
        <f>'D2_03 - Teplovod, TUV a v...'!J32</f>
        <v>0</v>
      </c>
      <c r="AY54" s="127">
        <f>'D2_03 - Teplovod, TUV a v...'!J33</f>
        <v>0</v>
      </c>
      <c r="AZ54" s="127">
        <f>'D2_03 - Teplovod, TUV a v...'!F30</f>
        <v>0</v>
      </c>
      <c r="BA54" s="127">
        <f>'D2_03 - Teplovod, TUV a v...'!F31</f>
        <v>0</v>
      </c>
      <c r="BB54" s="127">
        <f>'D2_03 - Teplovod, TUV a v...'!F32</f>
        <v>0</v>
      </c>
      <c r="BC54" s="127">
        <f>'D2_03 - Teplovod, TUV a v...'!F33</f>
        <v>0</v>
      </c>
      <c r="BD54" s="129">
        <f>'D2_03 - Teplovod, TUV a v...'!F34</f>
        <v>0</v>
      </c>
      <c r="BT54" s="130" t="s">
        <v>79</v>
      </c>
      <c r="BV54" s="130" t="s">
        <v>73</v>
      </c>
      <c r="BW54" s="130" t="s">
        <v>87</v>
      </c>
      <c r="BX54" s="130" t="s">
        <v>7</v>
      </c>
      <c r="CL54" s="130" t="s">
        <v>21</v>
      </c>
      <c r="CM54" s="130" t="s">
        <v>81</v>
      </c>
    </row>
    <row r="55" spans="1:91" s="5" customFormat="1" ht="16.5" customHeight="1">
      <c r="A55" s="118" t="s">
        <v>75</v>
      </c>
      <c r="B55" s="119"/>
      <c r="C55" s="120"/>
      <c r="D55" s="121" t="s">
        <v>88</v>
      </c>
      <c r="E55" s="121"/>
      <c r="F55" s="121"/>
      <c r="G55" s="121"/>
      <c r="H55" s="121"/>
      <c r="I55" s="122"/>
      <c r="J55" s="121" t="s">
        <v>89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'D2_04 - Přeložky NN'!J27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78</v>
      </c>
      <c r="AR55" s="125"/>
      <c r="AS55" s="126">
        <v>0</v>
      </c>
      <c r="AT55" s="127">
        <f>ROUND(SUM(AV55:AW55),2)</f>
        <v>0</v>
      </c>
      <c r="AU55" s="128">
        <f>'D2_04 - Přeložky NN'!P79</f>
        <v>0</v>
      </c>
      <c r="AV55" s="127">
        <f>'D2_04 - Přeložky NN'!J30</f>
        <v>0</v>
      </c>
      <c r="AW55" s="127">
        <f>'D2_04 - Přeložky NN'!J31</f>
        <v>0</v>
      </c>
      <c r="AX55" s="127">
        <f>'D2_04 - Přeložky NN'!J32</f>
        <v>0</v>
      </c>
      <c r="AY55" s="127">
        <f>'D2_04 - Přeložky NN'!J33</f>
        <v>0</v>
      </c>
      <c r="AZ55" s="127">
        <f>'D2_04 - Přeložky NN'!F30</f>
        <v>0</v>
      </c>
      <c r="BA55" s="127">
        <f>'D2_04 - Přeložky NN'!F31</f>
        <v>0</v>
      </c>
      <c r="BB55" s="127">
        <f>'D2_04 - Přeložky NN'!F32</f>
        <v>0</v>
      </c>
      <c r="BC55" s="127">
        <f>'D2_04 - Přeložky NN'!F33</f>
        <v>0</v>
      </c>
      <c r="BD55" s="129">
        <f>'D2_04 - Přeložky NN'!F34</f>
        <v>0</v>
      </c>
      <c r="BT55" s="130" t="s">
        <v>79</v>
      </c>
      <c r="BV55" s="130" t="s">
        <v>73</v>
      </c>
      <c r="BW55" s="130" t="s">
        <v>90</v>
      </c>
      <c r="BX55" s="130" t="s">
        <v>7</v>
      </c>
      <c r="CL55" s="130" t="s">
        <v>21</v>
      </c>
      <c r="CM55" s="130" t="s">
        <v>81</v>
      </c>
    </row>
    <row r="56" spans="1:91" s="5" customFormat="1" ht="16.5" customHeight="1">
      <c r="A56" s="118" t="s">
        <v>75</v>
      </c>
      <c r="B56" s="119"/>
      <c r="C56" s="120"/>
      <c r="D56" s="121" t="s">
        <v>91</v>
      </c>
      <c r="E56" s="121"/>
      <c r="F56" s="121"/>
      <c r="G56" s="121"/>
      <c r="H56" s="121"/>
      <c r="I56" s="122"/>
      <c r="J56" s="121" t="s">
        <v>92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'D2_05 - Přeložky slaboproudů'!J27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78</v>
      </c>
      <c r="AR56" s="125"/>
      <c r="AS56" s="126">
        <v>0</v>
      </c>
      <c r="AT56" s="127">
        <f>ROUND(SUM(AV56:AW56),2)</f>
        <v>0</v>
      </c>
      <c r="AU56" s="128">
        <f>'D2_05 - Přeložky slaboproudů'!P79</f>
        <v>0</v>
      </c>
      <c r="AV56" s="127">
        <f>'D2_05 - Přeložky slaboproudů'!J30</f>
        <v>0</v>
      </c>
      <c r="AW56" s="127">
        <f>'D2_05 - Přeložky slaboproudů'!J31</f>
        <v>0</v>
      </c>
      <c r="AX56" s="127">
        <f>'D2_05 - Přeložky slaboproudů'!J32</f>
        <v>0</v>
      </c>
      <c r="AY56" s="127">
        <f>'D2_05 - Přeložky slaboproudů'!J33</f>
        <v>0</v>
      </c>
      <c r="AZ56" s="127">
        <f>'D2_05 - Přeložky slaboproudů'!F30</f>
        <v>0</v>
      </c>
      <c r="BA56" s="127">
        <f>'D2_05 - Přeložky slaboproudů'!F31</f>
        <v>0</v>
      </c>
      <c r="BB56" s="127">
        <f>'D2_05 - Přeložky slaboproudů'!F32</f>
        <v>0</v>
      </c>
      <c r="BC56" s="127">
        <f>'D2_05 - Přeložky slaboproudů'!F33</f>
        <v>0</v>
      </c>
      <c r="BD56" s="129">
        <f>'D2_05 - Přeložky slaboproudů'!F34</f>
        <v>0</v>
      </c>
      <c r="BT56" s="130" t="s">
        <v>79</v>
      </c>
      <c r="BV56" s="130" t="s">
        <v>73</v>
      </c>
      <c r="BW56" s="130" t="s">
        <v>93</v>
      </c>
      <c r="BX56" s="130" t="s">
        <v>7</v>
      </c>
      <c r="CL56" s="130" t="s">
        <v>21</v>
      </c>
      <c r="CM56" s="130" t="s">
        <v>81</v>
      </c>
    </row>
    <row r="57" spans="1:91" s="5" customFormat="1" ht="16.5" customHeight="1">
      <c r="A57" s="118" t="s">
        <v>75</v>
      </c>
      <c r="B57" s="119"/>
      <c r="C57" s="120"/>
      <c r="D57" s="121" t="s">
        <v>94</v>
      </c>
      <c r="E57" s="121"/>
      <c r="F57" s="121"/>
      <c r="G57" s="121"/>
      <c r="H57" s="121"/>
      <c r="I57" s="122"/>
      <c r="J57" s="121" t="s">
        <v>95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'D2_06 - Přeložky mediciná...'!J27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78</v>
      </c>
      <c r="AR57" s="125"/>
      <c r="AS57" s="126">
        <v>0</v>
      </c>
      <c r="AT57" s="127">
        <f>ROUND(SUM(AV57:AW57),2)</f>
        <v>0</v>
      </c>
      <c r="AU57" s="128">
        <f>'D2_06 - Přeložky mediciná...'!P77</f>
        <v>0</v>
      </c>
      <c r="AV57" s="127">
        <f>'D2_06 - Přeložky mediciná...'!J30</f>
        <v>0</v>
      </c>
      <c r="AW57" s="127">
        <f>'D2_06 - Přeložky mediciná...'!J31</f>
        <v>0</v>
      </c>
      <c r="AX57" s="127">
        <f>'D2_06 - Přeložky mediciná...'!J32</f>
        <v>0</v>
      </c>
      <c r="AY57" s="127">
        <f>'D2_06 - Přeložky mediciná...'!J33</f>
        <v>0</v>
      </c>
      <c r="AZ57" s="127">
        <f>'D2_06 - Přeložky mediciná...'!F30</f>
        <v>0</v>
      </c>
      <c r="BA57" s="127">
        <f>'D2_06 - Přeložky mediciná...'!F31</f>
        <v>0</v>
      </c>
      <c r="BB57" s="127">
        <f>'D2_06 - Přeložky mediciná...'!F32</f>
        <v>0</v>
      </c>
      <c r="BC57" s="127">
        <f>'D2_06 - Přeložky mediciná...'!F33</f>
        <v>0</v>
      </c>
      <c r="BD57" s="129">
        <f>'D2_06 - Přeložky mediciná...'!F34</f>
        <v>0</v>
      </c>
      <c r="BT57" s="130" t="s">
        <v>79</v>
      </c>
      <c r="BV57" s="130" t="s">
        <v>73</v>
      </c>
      <c r="BW57" s="130" t="s">
        <v>96</v>
      </c>
      <c r="BX57" s="130" t="s">
        <v>7</v>
      </c>
      <c r="CL57" s="130" t="s">
        <v>21</v>
      </c>
      <c r="CM57" s="130" t="s">
        <v>81</v>
      </c>
    </row>
    <row r="58" spans="1:91" s="5" customFormat="1" ht="16.5" customHeight="1">
      <c r="A58" s="118" t="s">
        <v>75</v>
      </c>
      <c r="B58" s="119"/>
      <c r="C58" s="120"/>
      <c r="D58" s="121" t="s">
        <v>97</v>
      </c>
      <c r="E58" s="121"/>
      <c r="F58" s="121"/>
      <c r="G58" s="121"/>
      <c r="H58" s="121"/>
      <c r="I58" s="122"/>
      <c r="J58" s="121" t="s">
        <v>98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'D2_07 - Přeložky potrubní...'!J27</f>
        <v>0</v>
      </c>
      <c r="AH58" s="122"/>
      <c r="AI58" s="122"/>
      <c r="AJ58" s="122"/>
      <c r="AK58" s="122"/>
      <c r="AL58" s="122"/>
      <c r="AM58" s="122"/>
      <c r="AN58" s="123">
        <f>SUM(AG58,AT58)</f>
        <v>0</v>
      </c>
      <c r="AO58" s="122"/>
      <c r="AP58" s="122"/>
      <c r="AQ58" s="124" t="s">
        <v>78</v>
      </c>
      <c r="AR58" s="125"/>
      <c r="AS58" s="126">
        <v>0</v>
      </c>
      <c r="AT58" s="127">
        <f>ROUND(SUM(AV58:AW58),2)</f>
        <v>0</v>
      </c>
      <c r="AU58" s="128">
        <f>'D2_07 - Přeložky potrubní...'!P80</f>
        <v>0</v>
      </c>
      <c r="AV58" s="127">
        <f>'D2_07 - Přeložky potrubní...'!J30</f>
        <v>0</v>
      </c>
      <c r="AW58" s="127">
        <f>'D2_07 - Přeložky potrubní...'!J31</f>
        <v>0</v>
      </c>
      <c r="AX58" s="127">
        <f>'D2_07 - Přeložky potrubní...'!J32</f>
        <v>0</v>
      </c>
      <c r="AY58" s="127">
        <f>'D2_07 - Přeložky potrubní...'!J33</f>
        <v>0</v>
      </c>
      <c r="AZ58" s="127">
        <f>'D2_07 - Přeložky potrubní...'!F30</f>
        <v>0</v>
      </c>
      <c r="BA58" s="127">
        <f>'D2_07 - Přeložky potrubní...'!F31</f>
        <v>0</v>
      </c>
      <c r="BB58" s="127">
        <f>'D2_07 - Přeložky potrubní...'!F32</f>
        <v>0</v>
      </c>
      <c r="BC58" s="127">
        <f>'D2_07 - Přeložky potrubní...'!F33</f>
        <v>0</v>
      </c>
      <c r="BD58" s="129">
        <f>'D2_07 - Přeložky potrubní...'!F34</f>
        <v>0</v>
      </c>
      <c r="BT58" s="130" t="s">
        <v>79</v>
      </c>
      <c r="BV58" s="130" t="s">
        <v>73</v>
      </c>
      <c r="BW58" s="130" t="s">
        <v>99</v>
      </c>
      <c r="BX58" s="130" t="s">
        <v>7</v>
      </c>
      <c r="CL58" s="130" t="s">
        <v>21</v>
      </c>
      <c r="CM58" s="130" t="s">
        <v>81</v>
      </c>
    </row>
    <row r="59" spans="1:91" s="5" customFormat="1" ht="16.5" customHeight="1">
      <c r="A59" s="118" t="s">
        <v>75</v>
      </c>
      <c r="B59" s="119"/>
      <c r="C59" s="120"/>
      <c r="D59" s="121" t="s">
        <v>100</v>
      </c>
      <c r="E59" s="121"/>
      <c r="F59" s="121"/>
      <c r="G59" s="121"/>
      <c r="H59" s="121"/>
      <c r="I59" s="122"/>
      <c r="J59" s="121" t="s">
        <v>101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3">
        <f>'D2_08 - Přeložky EPS a te...'!J27</f>
        <v>0</v>
      </c>
      <c r="AH59" s="122"/>
      <c r="AI59" s="122"/>
      <c r="AJ59" s="122"/>
      <c r="AK59" s="122"/>
      <c r="AL59" s="122"/>
      <c r="AM59" s="122"/>
      <c r="AN59" s="123">
        <f>SUM(AG59,AT59)</f>
        <v>0</v>
      </c>
      <c r="AO59" s="122"/>
      <c r="AP59" s="122"/>
      <c r="AQ59" s="124" t="s">
        <v>78</v>
      </c>
      <c r="AR59" s="125"/>
      <c r="AS59" s="126">
        <v>0</v>
      </c>
      <c r="AT59" s="127">
        <f>ROUND(SUM(AV59:AW59),2)</f>
        <v>0</v>
      </c>
      <c r="AU59" s="128">
        <f>'D2_08 - Přeložky EPS a te...'!P79</f>
        <v>0</v>
      </c>
      <c r="AV59" s="127">
        <f>'D2_08 - Přeložky EPS a te...'!J30</f>
        <v>0</v>
      </c>
      <c r="AW59" s="127">
        <f>'D2_08 - Přeložky EPS a te...'!J31</f>
        <v>0</v>
      </c>
      <c r="AX59" s="127">
        <f>'D2_08 - Přeložky EPS a te...'!J32</f>
        <v>0</v>
      </c>
      <c r="AY59" s="127">
        <f>'D2_08 - Přeložky EPS a te...'!J33</f>
        <v>0</v>
      </c>
      <c r="AZ59" s="127">
        <f>'D2_08 - Přeložky EPS a te...'!F30</f>
        <v>0</v>
      </c>
      <c r="BA59" s="127">
        <f>'D2_08 - Přeložky EPS a te...'!F31</f>
        <v>0</v>
      </c>
      <c r="BB59" s="127">
        <f>'D2_08 - Přeložky EPS a te...'!F32</f>
        <v>0</v>
      </c>
      <c r="BC59" s="127">
        <f>'D2_08 - Přeložky EPS a te...'!F33</f>
        <v>0</v>
      </c>
      <c r="BD59" s="129">
        <f>'D2_08 - Přeložky EPS a te...'!F34</f>
        <v>0</v>
      </c>
      <c r="BT59" s="130" t="s">
        <v>79</v>
      </c>
      <c r="BV59" s="130" t="s">
        <v>73</v>
      </c>
      <c r="BW59" s="130" t="s">
        <v>102</v>
      </c>
      <c r="BX59" s="130" t="s">
        <v>7</v>
      </c>
      <c r="CL59" s="130" t="s">
        <v>21</v>
      </c>
      <c r="CM59" s="130" t="s">
        <v>81</v>
      </c>
    </row>
    <row r="60" spans="1:91" s="5" customFormat="1" ht="16.5" customHeight="1">
      <c r="A60" s="118" t="s">
        <v>75</v>
      </c>
      <c r="B60" s="119"/>
      <c r="C60" s="120"/>
      <c r="D60" s="121" t="s">
        <v>103</v>
      </c>
      <c r="E60" s="121"/>
      <c r="F60" s="121"/>
      <c r="G60" s="121"/>
      <c r="H60" s="121"/>
      <c r="I60" s="122"/>
      <c r="J60" s="121" t="s">
        <v>104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3">
        <f>'OVN - Ostatní a vedlejší ...'!J27</f>
        <v>0</v>
      </c>
      <c r="AH60" s="122"/>
      <c r="AI60" s="122"/>
      <c r="AJ60" s="122"/>
      <c r="AK60" s="122"/>
      <c r="AL60" s="122"/>
      <c r="AM60" s="122"/>
      <c r="AN60" s="123">
        <f>SUM(AG60,AT60)</f>
        <v>0</v>
      </c>
      <c r="AO60" s="122"/>
      <c r="AP60" s="122"/>
      <c r="AQ60" s="124" t="s">
        <v>105</v>
      </c>
      <c r="AR60" s="125"/>
      <c r="AS60" s="131">
        <v>0</v>
      </c>
      <c r="AT60" s="132">
        <f>ROUND(SUM(AV60:AW60),2)</f>
        <v>0</v>
      </c>
      <c r="AU60" s="133">
        <f>'OVN - Ostatní a vedlejší ...'!P84</f>
        <v>0</v>
      </c>
      <c r="AV60" s="132">
        <f>'OVN - Ostatní a vedlejší ...'!J30</f>
        <v>0</v>
      </c>
      <c r="AW60" s="132">
        <f>'OVN - Ostatní a vedlejší ...'!J31</f>
        <v>0</v>
      </c>
      <c r="AX60" s="132">
        <f>'OVN - Ostatní a vedlejší ...'!J32</f>
        <v>0</v>
      </c>
      <c r="AY60" s="132">
        <f>'OVN - Ostatní a vedlejší ...'!J33</f>
        <v>0</v>
      </c>
      <c r="AZ60" s="132">
        <f>'OVN - Ostatní a vedlejší ...'!F30</f>
        <v>0</v>
      </c>
      <c r="BA60" s="132">
        <f>'OVN - Ostatní a vedlejší ...'!F31</f>
        <v>0</v>
      </c>
      <c r="BB60" s="132">
        <f>'OVN - Ostatní a vedlejší ...'!F32</f>
        <v>0</v>
      </c>
      <c r="BC60" s="132">
        <f>'OVN - Ostatní a vedlejší ...'!F33</f>
        <v>0</v>
      </c>
      <c r="BD60" s="134">
        <f>'OVN - Ostatní a vedlejší ...'!F34</f>
        <v>0</v>
      </c>
      <c r="BT60" s="130" t="s">
        <v>79</v>
      </c>
      <c r="BV60" s="130" t="s">
        <v>73</v>
      </c>
      <c r="BW60" s="130" t="s">
        <v>106</v>
      </c>
      <c r="BX60" s="130" t="s">
        <v>7</v>
      </c>
      <c r="CL60" s="130" t="s">
        <v>21</v>
      </c>
      <c r="CM60" s="130" t="s">
        <v>81</v>
      </c>
    </row>
    <row r="61" spans="2:44" s="1" customFormat="1" ht="30" customHeight="1">
      <c r="B61" s="45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1"/>
    </row>
    <row r="62" spans="2:44" s="1" customFormat="1" ht="6.95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71"/>
    </row>
  </sheetData>
  <sheetProtection password="CC35" sheet="1" objects="1" scenarios="1" formatColumns="0" formatRows="0"/>
  <mergeCells count="7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D2_01 - Venkovní úpravy'!C2" display="/"/>
    <hyperlink ref="A53" location="'D2_02 - Podzemní kanál'!C2" display="/"/>
    <hyperlink ref="A54" location="'D2_03 - Teplovod, TUV a v...'!C2" display="/"/>
    <hyperlink ref="A55" location="'D2_04 - Přeložky NN'!C2" display="/"/>
    <hyperlink ref="A56" location="'D2_05 - Přeložky slaboproudů'!C2" display="/"/>
    <hyperlink ref="A57" location="'D2_06 - Přeložky mediciná...'!C2" display="/"/>
    <hyperlink ref="A58" location="'D2_07 - Přeložky potrubní...'!C2" display="/"/>
    <hyperlink ref="A59" location="'D2_08 - Přeložky EPS a te...'!C2" display="/"/>
    <hyperlink ref="A60" location="'OVN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106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1653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ROUND(SUM(BE84:BE201),2)</f>
        <v>0</v>
      </c>
      <c r="G30" s="46"/>
      <c r="H30" s="46"/>
      <c r="I30" s="157">
        <v>0.21</v>
      </c>
      <c r="J30" s="156">
        <f>ROUND(ROUND((SUM(BE84:BE201)),2)*I30,2)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ROUND(SUM(BF84:BF201),2)</f>
        <v>0</v>
      </c>
      <c r="G31" s="46"/>
      <c r="H31" s="46"/>
      <c r="I31" s="157">
        <v>0.15</v>
      </c>
      <c r="J31" s="156">
        <f>ROUND(ROUND((SUM(BF84:BF201)),2)*I31,2)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ROUND(SUM(BG84:BG201),2)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ROUND(SUM(BH84:BH201),2)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ROUND(SUM(BI84:BI201),2)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OVN - Ostatní a vedlejší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1654</v>
      </c>
      <c r="E57" s="179"/>
      <c r="F57" s="179"/>
      <c r="G57" s="179"/>
      <c r="H57" s="179"/>
      <c r="I57" s="180"/>
      <c r="J57" s="181">
        <f>J85</f>
        <v>0</v>
      </c>
      <c r="K57" s="182"/>
    </row>
    <row r="58" spans="2:11" s="8" customFormat="1" ht="19.9" customHeight="1">
      <c r="B58" s="183"/>
      <c r="C58" s="184"/>
      <c r="D58" s="185" t="s">
        <v>1655</v>
      </c>
      <c r="E58" s="186"/>
      <c r="F58" s="186"/>
      <c r="G58" s="186"/>
      <c r="H58" s="186"/>
      <c r="I58" s="187"/>
      <c r="J58" s="188">
        <f>J86</f>
        <v>0</v>
      </c>
      <c r="K58" s="189"/>
    </row>
    <row r="59" spans="2:11" s="8" customFormat="1" ht="19.9" customHeight="1">
      <c r="B59" s="183"/>
      <c r="C59" s="184"/>
      <c r="D59" s="185" t="s">
        <v>1656</v>
      </c>
      <c r="E59" s="186"/>
      <c r="F59" s="186"/>
      <c r="G59" s="186"/>
      <c r="H59" s="186"/>
      <c r="I59" s="187"/>
      <c r="J59" s="188">
        <f>J108</f>
        <v>0</v>
      </c>
      <c r="K59" s="189"/>
    </row>
    <row r="60" spans="2:11" s="8" customFormat="1" ht="19.9" customHeight="1">
      <c r="B60" s="183"/>
      <c r="C60" s="184"/>
      <c r="D60" s="185" t="s">
        <v>1657</v>
      </c>
      <c r="E60" s="186"/>
      <c r="F60" s="186"/>
      <c r="G60" s="186"/>
      <c r="H60" s="186"/>
      <c r="I60" s="187"/>
      <c r="J60" s="188">
        <f>J147</f>
        <v>0</v>
      </c>
      <c r="K60" s="189"/>
    </row>
    <row r="61" spans="2:11" s="8" customFormat="1" ht="19.9" customHeight="1">
      <c r="B61" s="183"/>
      <c r="C61" s="184"/>
      <c r="D61" s="185" t="s">
        <v>1658</v>
      </c>
      <c r="E61" s="186"/>
      <c r="F61" s="186"/>
      <c r="G61" s="186"/>
      <c r="H61" s="186"/>
      <c r="I61" s="187"/>
      <c r="J61" s="188">
        <f>J154</f>
        <v>0</v>
      </c>
      <c r="K61" s="189"/>
    </row>
    <row r="62" spans="2:11" s="8" customFormat="1" ht="19.9" customHeight="1">
      <c r="B62" s="183"/>
      <c r="C62" s="184"/>
      <c r="D62" s="185" t="s">
        <v>1659</v>
      </c>
      <c r="E62" s="186"/>
      <c r="F62" s="186"/>
      <c r="G62" s="186"/>
      <c r="H62" s="186"/>
      <c r="I62" s="187"/>
      <c r="J62" s="188">
        <f>J167</f>
        <v>0</v>
      </c>
      <c r="K62" s="189"/>
    </row>
    <row r="63" spans="2:11" s="8" customFormat="1" ht="19.9" customHeight="1">
      <c r="B63" s="183"/>
      <c r="C63" s="184"/>
      <c r="D63" s="185" t="s">
        <v>1660</v>
      </c>
      <c r="E63" s="186"/>
      <c r="F63" s="186"/>
      <c r="G63" s="186"/>
      <c r="H63" s="186"/>
      <c r="I63" s="187"/>
      <c r="J63" s="188">
        <f>J173</f>
        <v>0</v>
      </c>
      <c r="K63" s="189"/>
    </row>
    <row r="64" spans="2:11" s="8" customFormat="1" ht="19.9" customHeight="1">
      <c r="B64" s="183"/>
      <c r="C64" s="184"/>
      <c r="D64" s="185" t="s">
        <v>1661</v>
      </c>
      <c r="E64" s="186"/>
      <c r="F64" s="186"/>
      <c r="G64" s="186"/>
      <c r="H64" s="186"/>
      <c r="I64" s="187"/>
      <c r="J64" s="188">
        <f>J192</f>
        <v>0</v>
      </c>
      <c r="K64" s="189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pans="2:12" s="1" customFormat="1" ht="36.95" customHeight="1">
      <c r="B71" s="45"/>
      <c r="C71" s="72" t="s">
        <v>127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6.5" customHeight="1">
      <c r="B74" s="45"/>
      <c r="C74" s="73"/>
      <c r="D74" s="73"/>
      <c r="E74" s="191" t="str">
        <f>E7</f>
        <v>NPK a.s., Pardubická nemocnice - Demolice budovy č. 1, úprava pozemku</v>
      </c>
      <c r="F74" s="75"/>
      <c r="G74" s="75"/>
      <c r="H74" s="75"/>
      <c r="I74" s="190"/>
      <c r="J74" s="73"/>
      <c r="K74" s="73"/>
      <c r="L74" s="71"/>
    </row>
    <row r="75" spans="2:12" s="1" customFormat="1" ht="14.4" customHeight="1">
      <c r="B75" s="45"/>
      <c r="C75" s="75" t="s">
        <v>113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OVN - Ostatní a vedlejší náklady</v>
      </c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92" t="str">
        <f>F12</f>
        <v>Pardubice</v>
      </c>
      <c r="G78" s="73"/>
      <c r="H78" s="73"/>
      <c r="I78" s="193" t="s">
        <v>25</v>
      </c>
      <c r="J78" s="84" t="str">
        <f>IF(J12="","",J12)</f>
        <v>16. 5. 2017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92" t="str">
        <f>E15</f>
        <v>Nemocnice pardubického kraje a.s.</v>
      </c>
      <c r="G80" s="73"/>
      <c r="H80" s="73"/>
      <c r="I80" s="193" t="s">
        <v>33</v>
      </c>
      <c r="J80" s="192" t="str">
        <f>E21</f>
        <v>Atelier Penta v.o.s., Mrštíkova 12, Jihlava</v>
      </c>
      <c r="K80" s="73"/>
      <c r="L80" s="71"/>
    </row>
    <row r="81" spans="2:12" s="1" customFormat="1" ht="14.4" customHeight="1">
      <c r="B81" s="45"/>
      <c r="C81" s="75" t="s">
        <v>31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20" s="9" customFormat="1" ht="29.25" customHeight="1">
      <c r="B83" s="194"/>
      <c r="C83" s="195" t="s">
        <v>128</v>
      </c>
      <c r="D83" s="196" t="s">
        <v>56</v>
      </c>
      <c r="E83" s="196" t="s">
        <v>52</v>
      </c>
      <c r="F83" s="196" t="s">
        <v>129</v>
      </c>
      <c r="G83" s="196" t="s">
        <v>130</v>
      </c>
      <c r="H83" s="196" t="s">
        <v>131</v>
      </c>
      <c r="I83" s="197" t="s">
        <v>132</v>
      </c>
      <c r="J83" s="196" t="s">
        <v>117</v>
      </c>
      <c r="K83" s="198" t="s">
        <v>133</v>
      </c>
      <c r="L83" s="199"/>
      <c r="M83" s="101" t="s">
        <v>134</v>
      </c>
      <c r="N83" s="102" t="s">
        <v>41</v>
      </c>
      <c r="O83" s="102" t="s">
        <v>135</v>
      </c>
      <c r="P83" s="102" t="s">
        <v>136</v>
      </c>
      <c r="Q83" s="102" t="s">
        <v>137</v>
      </c>
      <c r="R83" s="102" t="s">
        <v>138</v>
      </c>
      <c r="S83" s="102" t="s">
        <v>139</v>
      </c>
      <c r="T83" s="103" t="s">
        <v>140</v>
      </c>
    </row>
    <row r="84" spans="2:63" s="1" customFormat="1" ht="29.25" customHeight="1">
      <c r="B84" s="45"/>
      <c r="C84" s="107" t="s">
        <v>118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</f>
        <v>0</v>
      </c>
      <c r="Q84" s="105"/>
      <c r="R84" s="201">
        <f>R85</f>
        <v>0</v>
      </c>
      <c r="S84" s="105"/>
      <c r="T84" s="202">
        <f>T85</f>
        <v>0</v>
      </c>
      <c r="AT84" s="23" t="s">
        <v>70</v>
      </c>
      <c r="AU84" s="23" t="s">
        <v>119</v>
      </c>
      <c r="BK84" s="203">
        <f>BK85</f>
        <v>0</v>
      </c>
    </row>
    <row r="85" spans="2:63" s="10" customFormat="1" ht="37.4" customHeight="1">
      <c r="B85" s="204"/>
      <c r="C85" s="205"/>
      <c r="D85" s="206" t="s">
        <v>70</v>
      </c>
      <c r="E85" s="207" t="s">
        <v>1662</v>
      </c>
      <c r="F85" s="207" t="s">
        <v>1663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P86+P108+P147+P154+P167+P173+P192</f>
        <v>0</v>
      </c>
      <c r="Q85" s="212"/>
      <c r="R85" s="213">
        <f>R86+R108+R147+R154+R167+R173+R192</f>
        <v>0</v>
      </c>
      <c r="S85" s="212"/>
      <c r="T85" s="214">
        <f>T86+T108+T147+T154+T167+T173+T192</f>
        <v>0</v>
      </c>
      <c r="AR85" s="215" t="s">
        <v>169</v>
      </c>
      <c r="AT85" s="216" t="s">
        <v>70</v>
      </c>
      <c r="AU85" s="216" t="s">
        <v>71</v>
      </c>
      <c r="AY85" s="215" t="s">
        <v>143</v>
      </c>
      <c r="BK85" s="217">
        <f>BK86+BK108+BK147+BK154+BK167+BK173+BK192</f>
        <v>0</v>
      </c>
    </row>
    <row r="86" spans="2:63" s="10" customFormat="1" ht="19.9" customHeight="1">
      <c r="B86" s="204"/>
      <c r="C86" s="205"/>
      <c r="D86" s="206" t="s">
        <v>70</v>
      </c>
      <c r="E86" s="218" t="s">
        <v>1664</v>
      </c>
      <c r="F86" s="218" t="s">
        <v>1665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SUM(P87:P107)</f>
        <v>0</v>
      </c>
      <c r="Q86" s="212"/>
      <c r="R86" s="213">
        <f>SUM(R87:R107)</f>
        <v>0</v>
      </c>
      <c r="S86" s="212"/>
      <c r="T86" s="214">
        <f>SUM(T87:T107)</f>
        <v>0</v>
      </c>
      <c r="AR86" s="215" t="s">
        <v>169</v>
      </c>
      <c r="AT86" s="216" t="s">
        <v>70</v>
      </c>
      <c r="AU86" s="216" t="s">
        <v>79</v>
      </c>
      <c r="AY86" s="215" t="s">
        <v>143</v>
      </c>
      <c r="BK86" s="217">
        <f>SUM(BK87:BK107)</f>
        <v>0</v>
      </c>
    </row>
    <row r="87" spans="2:65" s="1" customFormat="1" ht="16.5" customHeight="1">
      <c r="B87" s="45"/>
      <c r="C87" s="220" t="s">
        <v>79</v>
      </c>
      <c r="D87" s="220" t="s">
        <v>145</v>
      </c>
      <c r="E87" s="221" t="s">
        <v>1666</v>
      </c>
      <c r="F87" s="222" t="s">
        <v>1667</v>
      </c>
      <c r="G87" s="223" t="s">
        <v>1668</v>
      </c>
      <c r="H87" s="224">
        <v>1</v>
      </c>
      <c r="I87" s="225"/>
      <c r="J87" s="226">
        <f>ROUND(I87*H87,2)</f>
        <v>0</v>
      </c>
      <c r="K87" s="222" t="s">
        <v>290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1669</v>
      </c>
      <c r="AT87" s="23" t="s">
        <v>145</v>
      </c>
      <c r="AU87" s="23" t="s">
        <v>81</v>
      </c>
      <c r="AY87" s="23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1669</v>
      </c>
      <c r="BM87" s="23" t="s">
        <v>1670</v>
      </c>
    </row>
    <row r="88" spans="2:51" s="12" customFormat="1" ht="13.5">
      <c r="B88" s="244"/>
      <c r="C88" s="245"/>
      <c r="D88" s="234" t="s">
        <v>152</v>
      </c>
      <c r="E88" s="246" t="s">
        <v>21</v>
      </c>
      <c r="F88" s="247" t="s">
        <v>1671</v>
      </c>
      <c r="G88" s="245"/>
      <c r="H88" s="246" t="s">
        <v>21</v>
      </c>
      <c r="I88" s="248"/>
      <c r="J88" s="245"/>
      <c r="K88" s="245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152</v>
      </c>
      <c r="AU88" s="253" t="s">
        <v>81</v>
      </c>
      <c r="AV88" s="12" t="s">
        <v>79</v>
      </c>
      <c r="AW88" s="12" t="s">
        <v>35</v>
      </c>
      <c r="AX88" s="12" t="s">
        <v>71</v>
      </c>
      <c r="AY88" s="253" t="s">
        <v>143</v>
      </c>
    </row>
    <row r="89" spans="2:51" s="12" customFormat="1" ht="13.5">
      <c r="B89" s="244"/>
      <c r="C89" s="245"/>
      <c r="D89" s="234" t="s">
        <v>152</v>
      </c>
      <c r="E89" s="246" t="s">
        <v>21</v>
      </c>
      <c r="F89" s="247" t="s">
        <v>1672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152</v>
      </c>
      <c r="AU89" s="253" t="s">
        <v>81</v>
      </c>
      <c r="AV89" s="12" t="s">
        <v>79</v>
      </c>
      <c r="AW89" s="12" t="s">
        <v>35</v>
      </c>
      <c r="AX89" s="12" t="s">
        <v>71</v>
      </c>
      <c r="AY89" s="253" t="s">
        <v>143</v>
      </c>
    </row>
    <row r="90" spans="2:51" s="12" customFormat="1" ht="13.5">
      <c r="B90" s="244"/>
      <c r="C90" s="245"/>
      <c r="D90" s="234" t="s">
        <v>152</v>
      </c>
      <c r="E90" s="246" t="s">
        <v>21</v>
      </c>
      <c r="F90" s="247" t="s">
        <v>1673</v>
      </c>
      <c r="G90" s="245"/>
      <c r="H90" s="246" t="s">
        <v>21</v>
      </c>
      <c r="I90" s="248"/>
      <c r="J90" s="245"/>
      <c r="K90" s="245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152</v>
      </c>
      <c r="AU90" s="253" t="s">
        <v>81</v>
      </c>
      <c r="AV90" s="12" t="s">
        <v>79</v>
      </c>
      <c r="AW90" s="12" t="s">
        <v>35</v>
      </c>
      <c r="AX90" s="12" t="s">
        <v>71</v>
      </c>
      <c r="AY90" s="253" t="s">
        <v>143</v>
      </c>
    </row>
    <row r="91" spans="2:51" s="12" customFormat="1" ht="13.5">
      <c r="B91" s="244"/>
      <c r="C91" s="245"/>
      <c r="D91" s="234" t="s">
        <v>152</v>
      </c>
      <c r="E91" s="246" t="s">
        <v>21</v>
      </c>
      <c r="F91" s="247" t="s">
        <v>1674</v>
      </c>
      <c r="G91" s="245"/>
      <c r="H91" s="246" t="s">
        <v>21</v>
      </c>
      <c r="I91" s="248"/>
      <c r="J91" s="245"/>
      <c r="K91" s="245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152</v>
      </c>
      <c r="AU91" s="253" t="s">
        <v>81</v>
      </c>
      <c r="AV91" s="12" t="s">
        <v>79</v>
      </c>
      <c r="AW91" s="12" t="s">
        <v>35</v>
      </c>
      <c r="AX91" s="12" t="s">
        <v>71</v>
      </c>
      <c r="AY91" s="253" t="s">
        <v>143</v>
      </c>
    </row>
    <row r="92" spans="2:51" s="12" customFormat="1" ht="13.5">
      <c r="B92" s="244"/>
      <c r="C92" s="245"/>
      <c r="D92" s="234" t="s">
        <v>152</v>
      </c>
      <c r="E92" s="246" t="s">
        <v>21</v>
      </c>
      <c r="F92" s="247" t="s">
        <v>1675</v>
      </c>
      <c r="G92" s="245"/>
      <c r="H92" s="246" t="s">
        <v>21</v>
      </c>
      <c r="I92" s="248"/>
      <c r="J92" s="245"/>
      <c r="K92" s="245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152</v>
      </c>
      <c r="AU92" s="253" t="s">
        <v>81</v>
      </c>
      <c r="AV92" s="12" t="s">
        <v>79</v>
      </c>
      <c r="AW92" s="12" t="s">
        <v>35</v>
      </c>
      <c r="AX92" s="12" t="s">
        <v>71</v>
      </c>
      <c r="AY92" s="253" t="s">
        <v>143</v>
      </c>
    </row>
    <row r="93" spans="2:51" s="11" customFormat="1" ht="13.5">
      <c r="B93" s="232"/>
      <c r="C93" s="233"/>
      <c r="D93" s="234" t="s">
        <v>152</v>
      </c>
      <c r="E93" s="235" t="s">
        <v>21</v>
      </c>
      <c r="F93" s="236" t="s">
        <v>79</v>
      </c>
      <c r="G93" s="233"/>
      <c r="H93" s="237">
        <v>1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152</v>
      </c>
      <c r="AU93" s="243" t="s">
        <v>81</v>
      </c>
      <c r="AV93" s="11" t="s">
        <v>81</v>
      </c>
      <c r="AW93" s="11" t="s">
        <v>35</v>
      </c>
      <c r="AX93" s="11" t="s">
        <v>71</v>
      </c>
      <c r="AY93" s="243" t="s">
        <v>143</v>
      </c>
    </row>
    <row r="94" spans="2:65" s="1" customFormat="1" ht="16.5" customHeight="1">
      <c r="B94" s="45"/>
      <c r="C94" s="220" t="s">
        <v>81</v>
      </c>
      <c r="D94" s="220" t="s">
        <v>145</v>
      </c>
      <c r="E94" s="221" t="s">
        <v>1676</v>
      </c>
      <c r="F94" s="222" t="s">
        <v>1677</v>
      </c>
      <c r="G94" s="223" t="s">
        <v>1668</v>
      </c>
      <c r="H94" s="224">
        <v>1</v>
      </c>
      <c r="I94" s="225"/>
      <c r="J94" s="226">
        <f>ROUND(I94*H94,2)</f>
        <v>0</v>
      </c>
      <c r="K94" s="222" t="s">
        <v>290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1669</v>
      </c>
      <c r="AT94" s="23" t="s">
        <v>145</v>
      </c>
      <c r="AU94" s="23" t="s">
        <v>81</v>
      </c>
      <c r="AY94" s="23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1669</v>
      </c>
      <c r="BM94" s="23" t="s">
        <v>1678</v>
      </c>
    </row>
    <row r="95" spans="2:51" s="12" customFormat="1" ht="13.5">
      <c r="B95" s="244"/>
      <c r="C95" s="245"/>
      <c r="D95" s="234" t="s">
        <v>152</v>
      </c>
      <c r="E95" s="246" t="s">
        <v>21</v>
      </c>
      <c r="F95" s="247" t="s">
        <v>1679</v>
      </c>
      <c r="G95" s="245"/>
      <c r="H95" s="246" t="s">
        <v>21</v>
      </c>
      <c r="I95" s="248"/>
      <c r="J95" s="245"/>
      <c r="K95" s="245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152</v>
      </c>
      <c r="AU95" s="253" t="s">
        <v>81</v>
      </c>
      <c r="AV95" s="12" t="s">
        <v>79</v>
      </c>
      <c r="AW95" s="12" t="s">
        <v>35</v>
      </c>
      <c r="AX95" s="12" t="s">
        <v>71</v>
      </c>
      <c r="AY95" s="253" t="s">
        <v>143</v>
      </c>
    </row>
    <row r="96" spans="2:51" s="12" customFormat="1" ht="13.5">
      <c r="B96" s="244"/>
      <c r="C96" s="245"/>
      <c r="D96" s="234" t="s">
        <v>152</v>
      </c>
      <c r="E96" s="246" t="s">
        <v>21</v>
      </c>
      <c r="F96" s="247" t="s">
        <v>1680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152</v>
      </c>
      <c r="AU96" s="253" t="s">
        <v>81</v>
      </c>
      <c r="AV96" s="12" t="s">
        <v>79</v>
      </c>
      <c r="AW96" s="12" t="s">
        <v>35</v>
      </c>
      <c r="AX96" s="12" t="s">
        <v>71</v>
      </c>
      <c r="AY96" s="253" t="s">
        <v>143</v>
      </c>
    </row>
    <row r="97" spans="2:51" s="12" customFormat="1" ht="13.5">
      <c r="B97" s="244"/>
      <c r="C97" s="245"/>
      <c r="D97" s="234" t="s">
        <v>152</v>
      </c>
      <c r="E97" s="246" t="s">
        <v>21</v>
      </c>
      <c r="F97" s="247" t="s">
        <v>1681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152</v>
      </c>
      <c r="AU97" s="253" t="s">
        <v>81</v>
      </c>
      <c r="AV97" s="12" t="s">
        <v>79</v>
      </c>
      <c r="AW97" s="12" t="s">
        <v>35</v>
      </c>
      <c r="AX97" s="12" t="s">
        <v>71</v>
      </c>
      <c r="AY97" s="253" t="s">
        <v>143</v>
      </c>
    </row>
    <row r="98" spans="2:51" s="11" customFormat="1" ht="13.5">
      <c r="B98" s="232"/>
      <c r="C98" s="233"/>
      <c r="D98" s="234" t="s">
        <v>152</v>
      </c>
      <c r="E98" s="235" t="s">
        <v>21</v>
      </c>
      <c r="F98" s="236" t="s">
        <v>79</v>
      </c>
      <c r="G98" s="233"/>
      <c r="H98" s="237">
        <v>1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152</v>
      </c>
      <c r="AU98" s="243" t="s">
        <v>81</v>
      </c>
      <c r="AV98" s="11" t="s">
        <v>81</v>
      </c>
      <c r="AW98" s="11" t="s">
        <v>35</v>
      </c>
      <c r="AX98" s="11" t="s">
        <v>71</v>
      </c>
      <c r="AY98" s="243" t="s">
        <v>143</v>
      </c>
    </row>
    <row r="99" spans="2:65" s="1" customFormat="1" ht="16.5" customHeight="1">
      <c r="B99" s="45"/>
      <c r="C99" s="220" t="s">
        <v>159</v>
      </c>
      <c r="D99" s="220" t="s">
        <v>145</v>
      </c>
      <c r="E99" s="221" t="s">
        <v>1682</v>
      </c>
      <c r="F99" s="222" t="s">
        <v>1683</v>
      </c>
      <c r="G99" s="223" t="s">
        <v>1668</v>
      </c>
      <c r="H99" s="224">
        <v>1</v>
      </c>
      <c r="I99" s="225"/>
      <c r="J99" s="226">
        <f>ROUND(I99*H99,2)</f>
        <v>0</v>
      </c>
      <c r="K99" s="222" t="s">
        <v>290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1669</v>
      </c>
      <c r="AT99" s="23" t="s">
        <v>145</v>
      </c>
      <c r="AU99" s="23" t="s">
        <v>81</v>
      </c>
      <c r="AY99" s="23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1669</v>
      </c>
      <c r="BM99" s="23" t="s">
        <v>1684</v>
      </c>
    </row>
    <row r="100" spans="2:51" s="12" customFormat="1" ht="13.5">
      <c r="B100" s="244"/>
      <c r="C100" s="245"/>
      <c r="D100" s="234" t="s">
        <v>152</v>
      </c>
      <c r="E100" s="246" t="s">
        <v>21</v>
      </c>
      <c r="F100" s="247" t="s">
        <v>1685</v>
      </c>
      <c r="G100" s="245"/>
      <c r="H100" s="246" t="s">
        <v>21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152</v>
      </c>
      <c r="AU100" s="253" t="s">
        <v>81</v>
      </c>
      <c r="AV100" s="12" t="s">
        <v>79</v>
      </c>
      <c r="AW100" s="12" t="s">
        <v>35</v>
      </c>
      <c r="AX100" s="12" t="s">
        <v>71</v>
      </c>
      <c r="AY100" s="253" t="s">
        <v>143</v>
      </c>
    </row>
    <row r="101" spans="2:51" s="12" customFormat="1" ht="13.5">
      <c r="B101" s="244"/>
      <c r="C101" s="245"/>
      <c r="D101" s="234" t="s">
        <v>152</v>
      </c>
      <c r="E101" s="246" t="s">
        <v>21</v>
      </c>
      <c r="F101" s="247" t="s">
        <v>1686</v>
      </c>
      <c r="G101" s="245"/>
      <c r="H101" s="246" t="s">
        <v>21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152</v>
      </c>
      <c r="AU101" s="253" t="s">
        <v>81</v>
      </c>
      <c r="AV101" s="12" t="s">
        <v>79</v>
      </c>
      <c r="AW101" s="12" t="s">
        <v>35</v>
      </c>
      <c r="AX101" s="12" t="s">
        <v>71</v>
      </c>
      <c r="AY101" s="253" t="s">
        <v>143</v>
      </c>
    </row>
    <row r="102" spans="2:51" s="12" customFormat="1" ht="13.5">
      <c r="B102" s="244"/>
      <c r="C102" s="245"/>
      <c r="D102" s="234" t="s">
        <v>152</v>
      </c>
      <c r="E102" s="246" t="s">
        <v>21</v>
      </c>
      <c r="F102" s="247" t="s">
        <v>1687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152</v>
      </c>
      <c r="AU102" s="253" t="s">
        <v>81</v>
      </c>
      <c r="AV102" s="12" t="s">
        <v>79</v>
      </c>
      <c r="AW102" s="12" t="s">
        <v>35</v>
      </c>
      <c r="AX102" s="12" t="s">
        <v>71</v>
      </c>
      <c r="AY102" s="253" t="s">
        <v>143</v>
      </c>
    </row>
    <row r="103" spans="2:51" s="11" customFormat="1" ht="13.5">
      <c r="B103" s="232"/>
      <c r="C103" s="233"/>
      <c r="D103" s="234" t="s">
        <v>152</v>
      </c>
      <c r="E103" s="235" t="s">
        <v>21</v>
      </c>
      <c r="F103" s="236" t="s">
        <v>79</v>
      </c>
      <c r="G103" s="233"/>
      <c r="H103" s="237">
        <v>1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152</v>
      </c>
      <c r="AU103" s="243" t="s">
        <v>81</v>
      </c>
      <c r="AV103" s="11" t="s">
        <v>81</v>
      </c>
      <c r="AW103" s="11" t="s">
        <v>35</v>
      </c>
      <c r="AX103" s="11" t="s">
        <v>71</v>
      </c>
      <c r="AY103" s="243" t="s">
        <v>143</v>
      </c>
    </row>
    <row r="104" spans="2:65" s="1" customFormat="1" ht="16.5" customHeight="1">
      <c r="B104" s="45"/>
      <c r="C104" s="220" t="s">
        <v>150</v>
      </c>
      <c r="D104" s="220" t="s">
        <v>145</v>
      </c>
      <c r="E104" s="221" t="s">
        <v>1688</v>
      </c>
      <c r="F104" s="222" t="s">
        <v>1689</v>
      </c>
      <c r="G104" s="223" t="s">
        <v>1668</v>
      </c>
      <c r="H104" s="224">
        <v>1</v>
      </c>
      <c r="I104" s="225"/>
      <c r="J104" s="226">
        <f>ROUND(I104*H104,2)</f>
        <v>0</v>
      </c>
      <c r="K104" s="222" t="s">
        <v>290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1669</v>
      </c>
      <c r="AT104" s="23" t="s">
        <v>145</v>
      </c>
      <c r="AU104" s="23" t="s">
        <v>81</v>
      </c>
      <c r="AY104" s="23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1669</v>
      </c>
      <c r="BM104" s="23" t="s">
        <v>1690</v>
      </c>
    </row>
    <row r="105" spans="2:51" s="12" customFormat="1" ht="13.5">
      <c r="B105" s="244"/>
      <c r="C105" s="245"/>
      <c r="D105" s="234" t="s">
        <v>152</v>
      </c>
      <c r="E105" s="246" t="s">
        <v>21</v>
      </c>
      <c r="F105" s="247" t="s">
        <v>1691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152</v>
      </c>
      <c r="AU105" s="253" t="s">
        <v>81</v>
      </c>
      <c r="AV105" s="12" t="s">
        <v>79</v>
      </c>
      <c r="AW105" s="12" t="s">
        <v>35</v>
      </c>
      <c r="AX105" s="12" t="s">
        <v>71</v>
      </c>
      <c r="AY105" s="253" t="s">
        <v>143</v>
      </c>
    </row>
    <row r="106" spans="2:51" s="12" customFormat="1" ht="13.5">
      <c r="B106" s="244"/>
      <c r="C106" s="245"/>
      <c r="D106" s="234" t="s">
        <v>152</v>
      </c>
      <c r="E106" s="246" t="s">
        <v>21</v>
      </c>
      <c r="F106" s="247" t="s">
        <v>1692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152</v>
      </c>
      <c r="AU106" s="253" t="s">
        <v>81</v>
      </c>
      <c r="AV106" s="12" t="s">
        <v>79</v>
      </c>
      <c r="AW106" s="12" t="s">
        <v>35</v>
      </c>
      <c r="AX106" s="12" t="s">
        <v>71</v>
      </c>
      <c r="AY106" s="253" t="s">
        <v>143</v>
      </c>
    </row>
    <row r="107" spans="2:51" s="11" customFormat="1" ht="13.5">
      <c r="B107" s="232"/>
      <c r="C107" s="233"/>
      <c r="D107" s="234" t="s">
        <v>152</v>
      </c>
      <c r="E107" s="235" t="s">
        <v>21</v>
      </c>
      <c r="F107" s="236" t="s">
        <v>79</v>
      </c>
      <c r="G107" s="233"/>
      <c r="H107" s="237">
        <v>1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152</v>
      </c>
      <c r="AU107" s="243" t="s">
        <v>81</v>
      </c>
      <c r="AV107" s="11" t="s">
        <v>81</v>
      </c>
      <c r="AW107" s="11" t="s">
        <v>35</v>
      </c>
      <c r="AX107" s="11" t="s">
        <v>71</v>
      </c>
      <c r="AY107" s="243" t="s">
        <v>143</v>
      </c>
    </row>
    <row r="108" spans="2:63" s="10" customFormat="1" ht="29.85" customHeight="1">
      <c r="B108" s="204"/>
      <c r="C108" s="205"/>
      <c r="D108" s="206" t="s">
        <v>70</v>
      </c>
      <c r="E108" s="218" t="s">
        <v>1693</v>
      </c>
      <c r="F108" s="218" t="s">
        <v>1694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SUM(P109:P146)</f>
        <v>0</v>
      </c>
      <c r="Q108" s="212"/>
      <c r="R108" s="213">
        <f>SUM(R109:R146)</f>
        <v>0</v>
      </c>
      <c r="S108" s="212"/>
      <c r="T108" s="214">
        <f>SUM(T109:T146)</f>
        <v>0</v>
      </c>
      <c r="AR108" s="215" t="s">
        <v>169</v>
      </c>
      <c r="AT108" s="216" t="s">
        <v>70</v>
      </c>
      <c r="AU108" s="216" t="s">
        <v>79</v>
      </c>
      <c r="AY108" s="215" t="s">
        <v>143</v>
      </c>
      <c r="BK108" s="217">
        <f>SUM(BK109:BK146)</f>
        <v>0</v>
      </c>
    </row>
    <row r="109" spans="2:65" s="1" customFormat="1" ht="16.5" customHeight="1">
      <c r="B109" s="45"/>
      <c r="C109" s="220" t="s">
        <v>169</v>
      </c>
      <c r="D109" s="220" t="s">
        <v>145</v>
      </c>
      <c r="E109" s="221" t="s">
        <v>1695</v>
      </c>
      <c r="F109" s="222" t="s">
        <v>1694</v>
      </c>
      <c r="G109" s="223" t="s">
        <v>1668</v>
      </c>
      <c r="H109" s="224">
        <v>1</v>
      </c>
      <c r="I109" s="225"/>
      <c r="J109" s="226">
        <f>ROUND(I109*H109,2)</f>
        <v>0</v>
      </c>
      <c r="K109" s="222" t="s">
        <v>290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1669</v>
      </c>
      <c r="AT109" s="23" t="s">
        <v>145</v>
      </c>
      <c r="AU109" s="23" t="s">
        <v>81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1669</v>
      </c>
      <c r="BM109" s="23" t="s">
        <v>1696</v>
      </c>
    </row>
    <row r="110" spans="2:51" s="12" customFormat="1" ht="13.5">
      <c r="B110" s="244"/>
      <c r="C110" s="245"/>
      <c r="D110" s="234" t="s">
        <v>152</v>
      </c>
      <c r="E110" s="246" t="s">
        <v>21</v>
      </c>
      <c r="F110" s="247" t="s">
        <v>1697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152</v>
      </c>
      <c r="AU110" s="253" t="s">
        <v>81</v>
      </c>
      <c r="AV110" s="12" t="s">
        <v>79</v>
      </c>
      <c r="AW110" s="12" t="s">
        <v>35</v>
      </c>
      <c r="AX110" s="12" t="s">
        <v>71</v>
      </c>
      <c r="AY110" s="253" t="s">
        <v>143</v>
      </c>
    </row>
    <row r="111" spans="2:51" s="12" customFormat="1" ht="13.5">
      <c r="B111" s="244"/>
      <c r="C111" s="245"/>
      <c r="D111" s="234" t="s">
        <v>152</v>
      </c>
      <c r="E111" s="246" t="s">
        <v>21</v>
      </c>
      <c r="F111" s="247" t="s">
        <v>1698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152</v>
      </c>
      <c r="AU111" s="253" t="s">
        <v>81</v>
      </c>
      <c r="AV111" s="12" t="s">
        <v>79</v>
      </c>
      <c r="AW111" s="12" t="s">
        <v>35</v>
      </c>
      <c r="AX111" s="12" t="s">
        <v>71</v>
      </c>
      <c r="AY111" s="253" t="s">
        <v>143</v>
      </c>
    </row>
    <row r="112" spans="2:51" s="12" customFormat="1" ht="13.5">
      <c r="B112" s="244"/>
      <c r="C112" s="245"/>
      <c r="D112" s="234" t="s">
        <v>152</v>
      </c>
      <c r="E112" s="246" t="s">
        <v>21</v>
      </c>
      <c r="F112" s="247" t="s">
        <v>1699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152</v>
      </c>
      <c r="AU112" s="253" t="s">
        <v>81</v>
      </c>
      <c r="AV112" s="12" t="s">
        <v>79</v>
      </c>
      <c r="AW112" s="12" t="s">
        <v>35</v>
      </c>
      <c r="AX112" s="12" t="s">
        <v>71</v>
      </c>
      <c r="AY112" s="253" t="s">
        <v>143</v>
      </c>
    </row>
    <row r="113" spans="2:51" s="12" customFormat="1" ht="13.5">
      <c r="B113" s="244"/>
      <c r="C113" s="245"/>
      <c r="D113" s="234" t="s">
        <v>152</v>
      </c>
      <c r="E113" s="246" t="s">
        <v>21</v>
      </c>
      <c r="F113" s="247" t="s">
        <v>1700</v>
      </c>
      <c r="G113" s="245"/>
      <c r="H113" s="246" t="s">
        <v>21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152</v>
      </c>
      <c r="AU113" s="253" t="s">
        <v>81</v>
      </c>
      <c r="AV113" s="12" t="s">
        <v>79</v>
      </c>
      <c r="AW113" s="12" t="s">
        <v>35</v>
      </c>
      <c r="AX113" s="12" t="s">
        <v>71</v>
      </c>
      <c r="AY113" s="253" t="s">
        <v>143</v>
      </c>
    </row>
    <row r="114" spans="2:51" s="12" customFormat="1" ht="13.5">
      <c r="B114" s="244"/>
      <c r="C114" s="245"/>
      <c r="D114" s="234" t="s">
        <v>152</v>
      </c>
      <c r="E114" s="246" t="s">
        <v>21</v>
      </c>
      <c r="F114" s="247" t="s">
        <v>1701</v>
      </c>
      <c r="G114" s="245"/>
      <c r="H114" s="246" t="s">
        <v>21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81</v>
      </c>
      <c r="AV114" s="12" t="s">
        <v>79</v>
      </c>
      <c r="AW114" s="12" t="s">
        <v>35</v>
      </c>
      <c r="AX114" s="12" t="s">
        <v>71</v>
      </c>
      <c r="AY114" s="253" t="s">
        <v>143</v>
      </c>
    </row>
    <row r="115" spans="2:51" s="12" customFormat="1" ht="13.5">
      <c r="B115" s="244"/>
      <c r="C115" s="245"/>
      <c r="D115" s="234" t="s">
        <v>152</v>
      </c>
      <c r="E115" s="246" t="s">
        <v>21</v>
      </c>
      <c r="F115" s="247" t="s">
        <v>1702</v>
      </c>
      <c r="G115" s="245"/>
      <c r="H115" s="246" t="s">
        <v>21</v>
      </c>
      <c r="I115" s="248"/>
      <c r="J115" s="245"/>
      <c r="K115" s="245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152</v>
      </c>
      <c r="AU115" s="253" t="s">
        <v>81</v>
      </c>
      <c r="AV115" s="12" t="s">
        <v>79</v>
      </c>
      <c r="AW115" s="12" t="s">
        <v>35</v>
      </c>
      <c r="AX115" s="12" t="s">
        <v>71</v>
      </c>
      <c r="AY115" s="253" t="s">
        <v>143</v>
      </c>
    </row>
    <row r="116" spans="2:51" s="12" customFormat="1" ht="13.5">
      <c r="B116" s="244"/>
      <c r="C116" s="245"/>
      <c r="D116" s="234" t="s">
        <v>152</v>
      </c>
      <c r="E116" s="246" t="s">
        <v>21</v>
      </c>
      <c r="F116" s="247" t="s">
        <v>1703</v>
      </c>
      <c r="G116" s="245"/>
      <c r="H116" s="246" t="s">
        <v>21</v>
      </c>
      <c r="I116" s="248"/>
      <c r="J116" s="245"/>
      <c r="K116" s="245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152</v>
      </c>
      <c r="AU116" s="253" t="s">
        <v>81</v>
      </c>
      <c r="AV116" s="12" t="s">
        <v>79</v>
      </c>
      <c r="AW116" s="12" t="s">
        <v>35</v>
      </c>
      <c r="AX116" s="12" t="s">
        <v>71</v>
      </c>
      <c r="AY116" s="253" t="s">
        <v>143</v>
      </c>
    </row>
    <row r="117" spans="2:51" s="12" customFormat="1" ht="13.5">
      <c r="B117" s="244"/>
      <c r="C117" s="245"/>
      <c r="D117" s="234" t="s">
        <v>152</v>
      </c>
      <c r="E117" s="246" t="s">
        <v>21</v>
      </c>
      <c r="F117" s="247" t="s">
        <v>1704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81</v>
      </c>
      <c r="AV117" s="12" t="s">
        <v>79</v>
      </c>
      <c r="AW117" s="12" t="s">
        <v>35</v>
      </c>
      <c r="AX117" s="12" t="s">
        <v>71</v>
      </c>
      <c r="AY117" s="253" t="s">
        <v>143</v>
      </c>
    </row>
    <row r="118" spans="2:51" s="12" customFormat="1" ht="13.5">
      <c r="B118" s="244"/>
      <c r="C118" s="245"/>
      <c r="D118" s="234" t="s">
        <v>152</v>
      </c>
      <c r="E118" s="246" t="s">
        <v>21</v>
      </c>
      <c r="F118" s="247" t="s">
        <v>1705</v>
      </c>
      <c r="G118" s="245"/>
      <c r="H118" s="246" t="s">
        <v>21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152</v>
      </c>
      <c r="AU118" s="253" t="s">
        <v>81</v>
      </c>
      <c r="AV118" s="12" t="s">
        <v>79</v>
      </c>
      <c r="AW118" s="12" t="s">
        <v>35</v>
      </c>
      <c r="AX118" s="12" t="s">
        <v>71</v>
      </c>
      <c r="AY118" s="253" t="s">
        <v>143</v>
      </c>
    </row>
    <row r="119" spans="2:51" s="12" customFormat="1" ht="13.5">
      <c r="B119" s="244"/>
      <c r="C119" s="245"/>
      <c r="D119" s="234" t="s">
        <v>152</v>
      </c>
      <c r="E119" s="246" t="s">
        <v>21</v>
      </c>
      <c r="F119" s="247" t="s">
        <v>1706</v>
      </c>
      <c r="G119" s="245"/>
      <c r="H119" s="246" t="s">
        <v>21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152</v>
      </c>
      <c r="AU119" s="253" t="s">
        <v>81</v>
      </c>
      <c r="AV119" s="12" t="s">
        <v>79</v>
      </c>
      <c r="AW119" s="12" t="s">
        <v>35</v>
      </c>
      <c r="AX119" s="12" t="s">
        <v>71</v>
      </c>
      <c r="AY119" s="253" t="s">
        <v>143</v>
      </c>
    </row>
    <row r="120" spans="2:51" s="12" customFormat="1" ht="13.5">
      <c r="B120" s="244"/>
      <c r="C120" s="245"/>
      <c r="D120" s="234" t="s">
        <v>152</v>
      </c>
      <c r="E120" s="246" t="s">
        <v>21</v>
      </c>
      <c r="F120" s="247" t="s">
        <v>1707</v>
      </c>
      <c r="G120" s="245"/>
      <c r="H120" s="246" t="s">
        <v>21</v>
      </c>
      <c r="I120" s="248"/>
      <c r="J120" s="245"/>
      <c r="K120" s="245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152</v>
      </c>
      <c r="AU120" s="253" t="s">
        <v>81</v>
      </c>
      <c r="AV120" s="12" t="s">
        <v>79</v>
      </c>
      <c r="AW120" s="12" t="s">
        <v>35</v>
      </c>
      <c r="AX120" s="12" t="s">
        <v>71</v>
      </c>
      <c r="AY120" s="253" t="s">
        <v>143</v>
      </c>
    </row>
    <row r="121" spans="2:51" s="12" customFormat="1" ht="13.5">
      <c r="B121" s="244"/>
      <c r="C121" s="245"/>
      <c r="D121" s="234" t="s">
        <v>152</v>
      </c>
      <c r="E121" s="246" t="s">
        <v>21</v>
      </c>
      <c r="F121" s="247" t="s">
        <v>1708</v>
      </c>
      <c r="G121" s="245"/>
      <c r="H121" s="246" t="s">
        <v>21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152</v>
      </c>
      <c r="AU121" s="253" t="s">
        <v>81</v>
      </c>
      <c r="AV121" s="12" t="s">
        <v>79</v>
      </c>
      <c r="AW121" s="12" t="s">
        <v>35</v>
      </c>
      <c r="AX121" s="12" t="s">
        <v>71</v>
      </c>
      <c r="AY121" s="253" t="s">
        <v>143</v>
      </c>
    </row>
    <row r="122" spans="2:51" s="12" customFormat="1" ht="13.5">
      <c r="B122" s="244"/>
      <c r="C122" s="245"/>
      <c r="D122" s="234" t="s">
        <v>152</v>
      </c>
      <c r="E122" s="246" t="s">
        <v>21</v>
      </c>
      <c r="F122" s="247" t="s">
        <v>1709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152</v>
      </c>
      <c r="AU122" s="253" t="s">
        <v>81</v>
      </c>
      <c r="AV122" s="12" t="s">
        <v>79</v>
      </c>
      <c r="AW122" s="12" t="s">
        <v>35</v>
      </c>
      <c r="AX122" s="12" t="s">
        <v>71</v>
      </c>
      <c r="AY122" s="253" t="s">
        <v>143</v>
      </c>
    </row>
    <row r="123" spans="2:51" s="12" customFormat="1" ht="13.5">
      <c r="B123" s="244"/>
      <c r="C123" s="245"/>
      <c r="D123" s="234" t="s">
        <v>152</v>
      </c>
      <c r="E123" s="246" t="s">
        <v>21</v>
      </c>
      <c r="F123" s="247" t="s">
        <v>1710</v>
      </c>
      <c r="G123" s="245"/>
      <c r="H123" s="246" t="s">
        <v>21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152</v>
      </c>
      <c r="AU123" s="253" t="s">
        <v>81</v>
      </c>
      <c r="AV123" s="12" t="s">
        <v>79</v>
      </c>
      <c r="AW123" s="12" t="s">
        <v>35</v>
      </c>
      <c r="AX123" s="12" t="s">
        <v>71</v>
      </c>
      <c r="AY123" s="253" t="s">
        <v>143</v>
      </c>
    </row>
    <row r="124" spans="2:51" s="12" customFormat="1" ht="13.5">
      <c r="B124" s="244"/>
      <c r="C124" s="245"/>
      <c r="D124" s="234" t="s">
        <v>152</v>
      </c>
      <c r="E124" s="246" t="s">
        <v>21</v>
      </c>
      <c r="F124" s="247" t="s">
        <v>1711</v>
      </c>
      <c r="G124" s="245"/>
      <c r="H124" s="246" t="s">
        <v>21</v>
      </c>
      <c r="I124" s="248"/>
      <c r="J124" s="245"/>
      <c r="K124" s="245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152</v>
      </c>
      <c r="AU124" s="253" t="s">
        <v>81</v>
      </c>
      <c r="AV124" s="12" t="s">
        <v>79</v>
      </c>
      <c r="AW124" s="12" t="s">
        <v>35</v>
      </c>
      <c r="AX124" s="12" t="s">
        <v>71</v>
      </c>
      <c r="AY124" s="253" t="s">
        <v>143</v>
      </c>
    </row>
    <row r="125" spans="2:51" s="11" customFormat="1" ht="13.5">
      <c r="B125" s="232"/>
      <c r="C125" s="233"/>
      <c r="D125" s="234" t="s">
        <v>152</v>
      </c>
      <c r="E125" s="235" t="s">
        <v>21</v>
      </c>
      <c r="F125" s="236" t="s">
        <v>79</v>
      </c>
      <c r="G125" s="233"/>
      <c r="H125" s="237">
        <v>1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152</v>
      </c>
      <c r="AU125" s="243" t="s">
        <v>81</v>
      </c>
      <c r="AV125" s="11" t="s">
        <v>81</v>
      </c>
      <c r="AW125" s="11" t="s">
        <v>35</v>
      </c>
      <c r="AX125" s="11" t="s">
        <v>71</v>
      </c>
      <c r="AY125" s="243" t="s">
        <v>143</v>
      </c>
    </row>
    <row r="126" spans="2:65" s="1" customFormat="1" ht="16.5" customHeight="1">
      <c r="B126" s="45"/>
      <c r="C126" s="220" t="s">
        <v>174</v>
      </c>
      <c r="D126" s="220" t="s">
        <v>145</v>
      </c>
      <c r="E126" s="221" t="s">
        <v>1712</v>
      </c>
      <c r="F126" s="222" t="s">
        <v>1713</v>
      </c>
      <c r="G126" s="223" t="s">
        <v>1668</v>
      </c>
      <c r="H126" s="224">
        <v>1</v>
      </c>
      <c r="I126" s="225"/>
      <c r="J126" s="226">
        <f>ROUND(I126*H126,2)</f>
        <v>0</v>
      </c>
      <c r="K126" s="222" t="s">
        <v>290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1669</v>
      </c>
      <c r="AT126" s="23" t="s">
        <v>145</v>
      </c>
      <c r="AU126" s="23" t="s">
        <v>81</v>
      </c>
      <c r="AY126" s="23" t="s">
        <v>143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1669</v>
      </c>
      <c r="BM126" s="23" t="s">
        <v>1714</v>
      </c>
    </row>
    <row r="127" spans="2:51" s="12" customFormat="1" ht="13.5">
      <c r="B127" s="244"/>
      <c r="C127" s="245"/>
      <c r="D127" s="234" t="s">
        <v>152</v>
      </c>
      <c r="E127" s="246" t="s">
        <v>21</v>
      </c>
      <c r="F127" s="247" t="s">
        <v>1715</v>
      </c>
      <c r="G127" s="245"/>
      <c r="H127" s="246" t="s">
        <v>21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152</v>
      </c>
      <c r="AU127" s="253" t="s">
        <v>81</v>
      </c>
      <c r="AV127" s="12" t="s">
        <v>79</v>
      </c>
      <c r="AW127" s="12" t="s">
        <v>35</v>
      </c>
      <c r="AX127" s="12" t="s">
        <v>71</v>
      </c>
      <c r="AY127" s="253" t="s">
        <v>143</v>
      </c>
    </row>
    <row r="128" spans="2:51" s="12" customFormat="1" ht="13.5">
      <c r="B128" s="244"/>
      <c r="C128" s="245"/>
      <c r="D128" s="234" t="s">
        <v>152</v>
      </c>
      <c r="E128" s="246" t="s">
        <v>21</v>
      </c>
      <c r="F128" s="247" t="s">
        <v>1716</v>
      </c>
      <c r="G128" s="245"/>
      <c r="H128" s="246" t="s">
        <v>21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152</v>
      </c>
      <c r="AU128" s="253" t="s">
        <v>81</v>
      </c>
      <c r="AV128" s="12" t="s">
        <v>79</v>
      </c>
      <c r="AW128" s="12" t="s">
        <v>35</v>
      </c>
      <c r="AX128" s="12" t="s">
        <v>71</v>
      </c>
      <c r="AY128" s="253" t="s">
        <v>143</v>
      </c>
    </row>
    <row r="129" spans="2:51" s="11" customFormat="1" ht="13.5">
      <c r="B129" s="232"/>
      <c r="C129" s="233"/>
      <c r="D129" s="234" t="s">
        <v>152</v>
      </c>
      <c r="E129" s="235" t="s">
        <v>21</v>
      </c>
      <c r="F129" s="236" t="s">
        <v>79</v>
      </c>
      <c r="G129" s="233"/>
      <c r="H129" s="237">
        <v>1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152</v>
      </c>
      <c r="AU129" s="243" t="s">
        <v>81</v>
      </c>
      <c r="AV129" s="11" t="s">
        <v>81</v>
      </c>
      <c r="AW129" s="11" t="s">
        <v>35</v>
      </c>
      <c r="AX129" s="11" t="s">
        <v>71</v>
      </c>
      <c r="AY129" s="243" t="s">
        <v>143</v>
      </c>
    </row>
    <row r="130" spans="2:65" s="1" customFormat="1" ht="16.5" customHeight="1">
      <c r="B130" s="45"/>
      <c r="C130" s="220" t="s">
        <v>182</v>
      </c>
      <c r="D130" s="220" t="s">
        <v>145</v>
      </c>
      <c r="E130" s="221" t="s">
        <v>1717</v>
      </c>
      <c r="F130" s="222" t="s">
        <v>1718</v>
      </c>
      <c r="G130" s="223" t="s">
        <v>1668</v>
      </c>
      <c r="H130" s="224">
        <v>1</v>
      </c>
      <c r="I130" s="225"/>
      <c r="J130" s="226">
        <f>ROUND(I130*H130,2)</f>
        <v>0</v>
      </c>
      <c r="K130" s="222" t="s">
        <v>290</v>
      </c>
      <c r="L130" s="71"/>
      <c r="M130" s="227" t="s">
        <v>21</v>
      </c>
      <c r="N130" s="228" t="s">
        <v>42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1669</v>
      </c>
      <c r="AT130" s="23" t="s">
        <v>145</v>
      </c>
      <c r="AU130" s="23" t="s">
        <v>81</v>
      </c>
      <c r="AY130" s="23" t="s">
        <v>143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79</v>
      </c>
      <c r="BK130" s="231">
        <f>ROUND(I130*H130,2)</f>
        <v>0</v>
      </c>
      <c r="BL130" s="23" t="s">
        <v>1669</v>
      </c>
      <c r="BM130" s="23" t="s">
        <v>1719</v>
      </c>
    </row>
    <row r="131" spans="2:51" s="12" customFormat="1" ht="13.5">
      <c r="B131" s="244"/>
      <c r="C131" s="245"/>
      <c r="D131" s="234" t="s">
        <v>152</v>
      </c>
      <c r="E131" s="246" t="s">
        <v>21</v>
      </c>
      <c r="F131" s="247" t="s">
        <v>1720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152</v>
      </c>
      <c r="AU131" s="253" t="s">
        <v>81</v>
      </c>
      <c r="AV131" s="12" t="s">
        <v>79</v>
      </c>
      <c r="AW131" s="12" t="s">
        <v>35</v>
      </c>
      <c r="AX131" s="12" t="s">
        <v>71</v>
      </c>
      <c r="AY131" s="253" t="s">
        <v>143</v>
      </c>
    </row>
    <row r="132" spans="2:51" s="12" customFormat="1" ht="13.5">
      <c r="B132" s="244"/>
      <c r="C132" s="245"/>
      <c r="D132" s="234" t="s">
        <v>152</v>
      </c>
      <c r="E132" s="246" t="s">
        <v>21</v>
      </c>
      <c r="F132" s="247" t="s">
        <v>1721</v>
      </c>
      <c r="G132" s="245"/>
      <c r="H132" s="246" t="s">
        <v>21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152</v>
      </c>
      <c r="AU132" s="253" t="s">
        <v>81</v>
      </c>
      <c r="AV132" s="12" t="s">
        <v>79</v>
      </c>
      <c r="AW132" s="12" t="s">
        <v>35</v>
      </c>
      <c r="AX132" s="12" t="s">
        <v>71</v>
      </c>
      <c r="AY132" s="253" t="s">
        <v>143</v>
      </c>
    </row>
    <row r="133" spans="2:51" s="12" customFormat="1" ht="13.5">
      <c r="B133" s="244"/>
      <c r="C133" s="245"/>
      <c r="D133" s="234" t="s">
        <v>152</v>
      </c>
      <c r="E133" s="246" t="s">
        <v>21</v>
      </c>
      <c r="F133" s="247" t="s">
        <v>1722</v>
      </c>
      <c r="G133" s="245"/>
      <c r="H133" s="246" t="s">
        <v>21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152</v>
      </c>
      <c r="AU133" s="253" t="s">
        <v>81</v>
      </c>
      <c r="AV133" s="12" t="s">
        <v>79</v>
      </c>
      <c r="AW133" s="12" t="s">
        <v>35</v>
      </c>
      <c r="AX133" s="12" t="s">
        <v>71</v>
      </c>
      <c r="AY133" s="253" t="s">
        <v>143</v>
      </c>
    </row>
    <row r="134" spans="2:51" s="12" customFormat="1" ht="13.5">
      <c r="B134" s="244"/>
      <c r="C134" s="245"/>
      <c r="D134" s="234" t="s">
        <v>152</v>
      </c>
      <c r="E134" s="246" t="s">
        <v>21</v>
      </c>
      <c r="F134" s="247" t="s">
        <v>1723</v>
      </c>
      <c r="G134" s="245"/>
      <c r="H134" s="246" t="s">
        <v>21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152</v>
      </c>
      <c r="AU134" s="253" t="s">
        <v>81</v>
      </c>
      <c r="AV134" s="12" t="s">
        <v>79</v>
      </c>
      <c r="AW134" s="12" t="s">
        <v>35</v>
      </c>
      <c r="AX134" s="12" t="s">
        <v>71</v>
      </c>
      <c r="AY134" s="253" t="s">
        <v>143</v>
      </c>
    </row>
    <row r="135" spans="2:51" s="12" customFormat="1" ht="13.5">
      <c r="B135" s="244"/>
      <c r="C135" s="245"/>
      <c r="D135" s="234" t="s">
        <v>152</v>
      </c>
      <c r="E135" s="246" t="s">
        <v>21</v>
      </c>
      <c r="F135" s="247" t="s">
        <v>1724</v>
      </c>
      <c r="G135" s="245"/>
      <c r="H135" s="246" t="s">
        <v>21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81</v>
      </c>
      <c r="AV135" s="12" t="s">
        <v>79</v>
      </c>
      <c r="AW135" s="12" t="s">
        <v>35</v>
      </c>
      <c r="AX135" s="12" t="s">
        <v>71</v>
      </c>
      <c r="AY135" s="253" t="s">
        <v>143</v>
      </c>
    </row>
    <row r="136" spans="2:51" s="12" customFormat="1" ht="13.5">
      <c r="B136" s="244"/>
      <c r="C136" s="245"/>
      <c r="D136" s="234" t="s">
        <v>152</v>
      </c>
      <c r="E136" s="246" t="s">
        <v>21</v>
      </c>
      <c r="F136" s="247" t="s">
        <v>1725</v>
      </c>
      <c r="G136" s="245"/>
      <c r="H136" s="246" t="s">
        <v>21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152</v>
      </c>
      <c r="AU136" s="253" t="s">
        <v>81</v>
      </c>
      <c r="AV136" s="12" t="s">
        <v>79</v>
      </c>
      <c r="AW136" s="12" t="s">
        <v>35</v>
      </c>
      <c r="AX136" s="12" t="s">
        <v>71</v>
      </c>
      <c r="AY136" s="253" t="s">
        <v>143</v>
      </c>
    </row>
    <row r="137" spans="2:51" s="12" customFormat="1" ht="13.5">
      <c r="B137" s="244"/>
      <c r="C137" s="245"/>
      <c r="D137" s="234" t="s">
        <v>152</v>
      </c>
      <c r="E137" s="246" t="s">
        <v>21</v>
      </c>
      <c r="F137" s="247" t="s">
        <v>1726</v>
      </c>
      <c r="G137" s="245"/>
      <c r="H137" s="246" t="s">
        <v>21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152</v>
      </c>
      <c r="AU137" s="253" t="s">
        <v>81</v>
      </c>
      <c r="AV137" s="12" t="s">
        <v>79</v>
      </c>
      <c r="AW137" s="12" t="s">
        <v>35</v>
      </c>
      <c r="AX137" s="12" t="s">
        <v>71</v>
      </c>
      <c r="AY137" s="253" t="s">
        <v>143</v>
      </c>
    </row>
    <row r="138" spans="2:51" s="12" customFormat="1" ht="13.5">
      <c r="B138" s="244"/>
      <c r="C138" s="245"/>
      <c r="D138" s="234" t="s">
        <v>152</v>
      </c>
      <c r="E138" s="246" t="s">
        <v>21</v>
      </c>
      <c r="F138" s="247" t="s">
        <v>1727</v>
      </c>
      <c r="G138" s="245"/>
      <c r="H138" s="246" t="s">
        <v>21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152</v>
      </c>
      <c r="AU138" s="253" t="s">
        <v>81</v>
      </c>
      <c r="AV138" s="12" t="s">
        <v>79</v>
      </c>
      <c r="AW138" s="12" t="s">
        <v>35</v>
      </c>
      <c r="AX138" s="12" t="s">
        <v>71</v>
      </c>
      <c r="AY138" s="253" t="s">
        <v>143</v>
      </c>
    </row>
    <row r="139" spans="2:51" s="11" customFormat="1" ht="13.5">
      <c r="B139" s="232"/>
      <c r="C139" s="233"/>
      <c r="D139" s="234" t="s">
        <v>152</v>
      </c>
      <c r="E139" s="235" t="s">
        <v>21</v>
      </c>
      <c r="F139" s="236" t="s">
        <v>79</v>
      </c>
      <c r="G139" s="233"/>
      <c r="H139" s="237">
        <v>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152</v>
      </c>
      <c r="AU139" s="243" t="s">
        <v>81</v>
      </c>
      <c r="AV139" s="11" t="s">
        <v>81</v>
      </c>
      <c r="AW139" s="11" t="s">
        <v>35</v>
      </c>
      <c r="AX139" s="11" t="s">
        <v>71</v>
      </c>
      <c r="AY139" s="243" t="s">
        <v>143</v>
      </c>
    </row>
    <row r="140" spans="2:65" s="1" customFormat="1" ht="16.5" customHeight="1">
      <c r="B140" s="45"/>
      <c r="C140" s="220" t="s">
        <v>187</v>
      </c>
      <c r="D140" s="220" t="s">
        <v>145</v>
      </c>
      <c r="E140" s="221" t="s">
        <v>1728</v>
      </c>
      <c r="F140" s="222" t="s">
        <v>1729</v>
      </c>
      <c r="G140" s="223" t="s">
        <v>1668</v>
      </c>
      <c r="H140" s="224">
        <v>1</v>
      </c>
      <c r="I140" s="225"/>
      <c r="J140" s="226">
        <f>ROUND(I140*H140,2)</f>
        <v>0</v>
      </c>
      <c r="K140" s="222" t="s">
        <v>290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1669</v>
      </c>
      <c r="AT140" s="23" t="s">
        <v>145</v>
      </c>
      <c r="AU140" s="23" t="s">
        <v>81</v>
      </c>
      <c r="AY140" s="23" t="s">
        <v>143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1669</v>
      </c>
      <c r="BM140" s="23" t="s">
        <v>1730</v>
      </c>
    </row>
    <row r="141" spans="2:51" s="12" customFormat="1" ht="13.5">
      <c r="B141" s="244"/>
      <c r="C141" s="245"/>
      <c r="D141" s="234" t="s">
        <v>152</v>
      </c>
      <c r="E141" s="246" t="s">
        <v>21</v>
      </c>
      <c r="F141" s="247" t="s">
        <v>1731</v>
      </c>
      <c r="G141" s="245"/>
      <c r="H141" s="246" t="s">
        <v>21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152</v>
      </c>
      <c r="AU141" s="253" t="s">
        <v>81</v>
      </c>
      <c r="AV141" s="12" t="s">
        <v>79</v>
      </c>
      <c r="AW141" s="12" t="s">
        <v>35</v>
      </c>
      <c r="AX141" s="12" t="s">
        <v>71</v>
      </c>
      <c r="AY141" s="253" t="s">
        <v>143</v>
      </c>
    </row>
    <row r="142" spans="2:51" s="12" customFormat="1" ht="13.5">
      <c r="B142" s="244"/>
      <c r="C142" s="245"/>
      <c r="D142" s="234" t="s">
        <v>152</v>
      </c>
      <c r="E142" s="246" t="s">
        <v>21</v>
      </c>
      <c r="F142" s="247" t="s">
        <v>1732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152</v>
      </c>
      <c r="AU142" s="253" t="s">
        <v>81</v>
      </c>
      <c r="AV142" s="12" t="s">
        <v>79</v>
      </c>
      <c r="AW142" s="12" t="s">
        <v>35</v>
      </c>
      <c r="AX142" s="12" t="s">
        <v>71</v>
      </c>
      <c r="AY142" s="253" t="s">
        <v>143</v>
      </c>
    </row>
    <row r="143" spans="2:51" s="12" customFormat="1" ht="13.5">
      <c r="B143" s="244"/>
      <c r="C143" s="245"/>
      <c r="D143" s="234" t="s">
        <v>152</v>
      </c>
      <c r="E143" s="246" t="s">
        <v>21</v>
      </c>
      <c r="F143" s="247" t="s">
        <v>1733</v>
      </c>
      <c r="G143" s="245"/>
      <c r="H143" s="246" t="s">
        <v>21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152</v>
      </c>
      <c r="AU143" s="253" t="s">
        <v>81</v>
      </c>
      <c r="AV143" s="12" t="s">
        <v>79</v>
      </c>
      <c r="AW143" s="12" t="s">
        <v>35</v>
      </c>
      <c r="AX143" s="12" t="s">
        <v>71</v>
      </c>
      <c r="AY143" s="253" t="s">
        <v>143</v>
      </c>
    </row>
    <row r="144" spans="2:51" s="12" customFormat="1" ht="13.5">
      <c r="B144" s="244"/>
      <c r="C144" s="245"/>
      <c r="D144" s="234" t="s">
        <v>152</v>
      </c>
      <c r="E144" s="246" t="s">
        <v>21</v>
      </c>
      <c r="F144" s="247" t="s">
        <v>1734</v>
      </c>
      <c r="G144" s="245"/>
      <c r="H144" s="246" t="s">
        <v>21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152</v>
      </c>
      <c r="AU144" s="253" t="s">
        <v>81</v>
      </c>
      <c r="AV144" s="12" t="s">
        <v>79</v>
      </c>
      <c r="AW144" s="12" t="s">
        <v>35</v>
      </c>
      <c r="AX144" s="12" t="s">
        <v>71</v>
      </c>
      <c r="AY144" s="253" t="s">
        <v>143</v>
      </c>
    </row>
    <row r="145" spans="2:51" s="12" customFormat="1" ht="13.5">
      <c r="B145" s="244"/>
      <c r="C145" s="245"/>
      <c r="D145" s="234" t="s">
        <v>152</v>
      </c>
      <c r="E145" s="246" t="s">
        <v>21</v>
      </c>
      <c r="F145" s="247" t="s">
        <v>1735</v>
      </c>
      <c r="G145" s="245"/>
      <c r="H145" s="246" t="s">
        <v>21</v>
      </c>
      <c r="I145" s="248"/>
      <c r="J145" s="245"/>
      <c r="K145" s="245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152</v>
      </c>
      <c r="AU145" s="253" t="s">
        <v>81</v>
      </c>
      <c r="AV145" s="12" t="s">
        <v>79</v>
      </c>
      <c r="AW145" s="12" t="s">
        <v>35</v>
      </c>
      <c r="AX145" s="12" t="s">
        <v>71</v>
      </c>
      <c r="AY145" s="253" t="s">
        <v>143</v>
      </c>
    </row>
    <row r="146" spans="2:51" s="11" customFormat="1" ht="13.5">
      <c r="B146" s="232"/>
      <c r="C146" s="233"/>
      <c r="D146" s="234" t="s">
        <v>152</v>
      </c>
      <c r="E146" s="235" t="s">
        <v>21</v>
      </c>
      <c r="F146" s="236" t="s">
        <v>79</v>
      </c>
      <c r="G146" s="233"/>
      <c r="H146" s="237">
        <v>1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152</v>
      </c>
      <c r="AU146" s="243" t="s">
        <v>81</v>
      </c>
      <c r="AV146" s="11" t="s">
        <v>81</v>
      </c>
      <c r="AW146" s="11" t="s">
        <v>35</v>
      </c>
      <c r="AX146" s="11" t="s">
        <v>71</v>
      </c>
      <c r="AY146" s="243" t="s">
        <v>143</v>
      </c>
    </row>
    <row r="147" spans="2:63" s="10" customFormat="1" ht="29.85" customHeight="1">
      <c r="B147" s="204"/>
      <c r="C147" s="205"/>
      <c r="D147" s="206" t="s">
        <v>70</v>
      </c>
      <c r="E147" s="218" t="s">
        <v>1736</v>
      </c>
      <c r="F147" s="218" t="s">
        <v>1737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SUM(P148:P153)</f>
        <v>0</v>
      </c>
      <c r="Q147" s="212"/>
      <c r="R147" s="213">
        <f>SUM(R148:R153)</f>
        <v>0</v>
      </c>
      <c r="S147" s="212"/>
      <c r="T147" s="214">
        <f>SUM(T148:T153)</f>
        <v>0</v>
      </c>
      <c r="AR147" s="215" t="s">
        <v>169</v>
      </c>
      <c r="AT147" s="216" t="s">
        <v>70</v>
      </c>
      <c r="AU147" s="216" t="s">
        <v>79</v>
      </c>
      <c r="AY147" s="215" t="s">
        <v>143</v>
      </c>
      <c r="BK147" s="217">
        <f>SUM(BK148:BK153)</f>
        <v>0</v>
      </c>
    </row>
    <row r="148" spans="2:65" s="1" customFormat="1" ht="16.5" customHeight="1">
      <c r="B148" s="45"/>
      <c r="C148" s="220" t="s">
        <v>193</v>
      </c>
      <c r="D148" s="220" t="s">
        <v>145</v>
      </c>
      <c r="E148" s="221" t="s">
        <v>1738</v>
      </c>
      <c r="F148" s="222" t="s">
        <v>1739</v>
      </c>
      <c r="G148" s="223" t="s">
        <v>1668</v>
      </c>
      <c r="H148" s="224">
        <v>1</v>
      </c>
      <c r="I148" s="225"/>
      <c r="J148" s="226">
        <f>ROUND(I148*H148,2)</f>
        <v>0</v>
      </c>
      <c r="K148" s="222" t="s">
        <v>290</v>
      </c>
      <c r="L148" s="71"/>
      <c r="M148" s="227" t="s">
        <v>21</v>
      </c>
      <c r="N148" s="228" t="s">
        <v>42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1669</v>
      </c>
      <c r="AT148" s="23" t="s">
        <v>145</v>
      </c>
      <c r="AU148" s="23" t="s">
        <v>81</v>
      </c>
      <c r="AY148" s="23" t="s">
        <v>143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79</v>
      </c>
      <c r="BK148" s="231">
        <f>ROUND(I148*H148,2)</f>
        <v>0</v>
      </c>
      <c r="BL148" s="23" t="s">
        <v>1669</v>
      </c>
      <c r="BM148" s="23" t="s">
        <v>1740</v>
      </c>
    </row>
    <row r="149" spans="2:51" s="12" customFormat="1" ht="13.5">
      <c r="B149" s="244"/>
      <c r="C149" s="245"/>
      <c r="D149" s="234" t="s">
        <v>152</v>
      </c>
      <c r="E149" s="246" t="s">
        <v>21</v>
      </c>
      <c r="F149" s="247" t="s">
        <v>1741</v>
      </c>
      <c r="G149" s="245"/>
      <c r="H149" s="246" t="s">
        <v>21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152</v>
      </c>
      <c r="AU149" s="253" t="s">
        <v>81</v>
      </c>
      <c r="AV149" s="12" t="s">
        <v>79</v>
      </c>
      <c r="AW149" s="12" t="s">
        <v>35</v>
      </c>
      <c r="AX149" s="12" t="s">
        <v>71</v>
      </c>
      <c r="AY149" s="253" t="s">
        <v>143</v>
      </c>
    </row>
    <row r="150" spans="2:51" s="12" customFormat="1" ht="13.5">
      <c r="B150" s="244"/>
      <c r="C150" s="245"/>
      <c r="D150" s="234" t="s">
        <v>152</v>
      </c>
      <c r="E150" s="246" t="s">
        <v>21</v>
      </c>
      <c r="F150" s="247" t="s">
        <v>1742</v>
      </c>
      <c r="G150" s="245"/>
      <c r="H150" s="246" t="s">
        <v>21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152</v>
      </c>
      <c r="AU150" s="253" t="s">
        <v>81</v>
      </c>
      <c r="AV150" s="12" t="s">
        <v>79</v>
      </c>
      <c r="AW150" s="12" t="s">
        <v>35</v>
      </c>
      <c r="AX150" s="12" t="s">
        <v>71</v>
      </c>
      <c r="AY150" s="253" t="s">
        <v>143</v>
      </c>
    </row>
    <row r="151" spans="2:51" s="12" customFormat="1" ht="13.5">
      <c r="B151" s="244"/>
      <c r="C151" s="245"/>
      <c r="D151" s="234" t="s">
        <v>152</v>
      </c>
      <c r="E151" s="246" t="s">
        <v>21</v>
      </c>
      <c r="F151" s="247" t="s">
        <v>1743</v>
      </c>
      <c r="G151" s="245"/>
      <c r="H151" s="246" t="s">
        <v>21</v>
      </c>
      <c r="I151" s="248"/>
      <c r="J151" s="245"/>
      <c r="K151" s="245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152</v>
      </c>
      <c r="AU151" s="253" t="s">
        <v>81</v>
      </c>
      <c r="AV151" s="12" t="s">
        <v>79</v>
      </c>
      <c r="AW151" s="12" t="s">
        <v>35</v>
      </c>
      <c r="AX151" s="12" t="s">
        <v>71</v>
      </c>
      <c r="AY151" s="253" t="s">
        <v>143</v>
      </c>
    </row>
    <row r="152" spans="2:51" s="12" customFormat="1" ht="13.5">
      <c r="B152" s="244"/>
      <c r="C152" s="245"/>
      <c r="D152" s="234" t="s">
        <v>152</v>
      </c>
      <c r="E152" s="246" t="s">
        <v>21</v>
      </c>
      <c r="F152" s="247" t="s">
        <v>1744</v>
      </c>
      <c r="G152" s="245"/>
      <c r="H152" s="246" t="s">
        <v>21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152</v>
      </c>
      <c r="AU152" s="253" t="s">
        <v>81</v>
      </c>
      <c r="AV152" s="12" t="s">
        <v>79</v>
      </c>
      <c r="AW152" s="12" t="s">
        <v>35</v>
      </c>
      <c r="AX152" s="12" t="s">
        <v>71</v>
      </c>
      <c r="AY152" s="253" t="s">
        <v>143</v>
      </c>
    </row>
    <row r="153" spans="2:51" s="11" customFormat="1" ht="13.5">
      <c r="B153" s="232"/>
      <c r="C153" s="233"/>
      <c r="D153" s="234" t="s">
        <v>152</v>
      </c>
      <c r="E153" s="235" t="s">
        <v>21</v>
      </c>
      <c r="F153" s="236" t="s">
        <v>79</v>
      </c>
      <c r="G153" s="233"/>
      <c r="H153" s="237">
        <v>1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152</v>
      </c>
      <c r="AU153" s="243" t="s">
        <v>81</v>
      </c>
      <c r="AV153" s="11" t="s">
        <v>81</v>
      </c>
      <c r="AW153" s="11" t="s">
        <v>35</v>
      </c>
      <c r="AX153" s="11" t="s">
        <v>71</v>
      </c>
      <c r="AY153" s="243" t="s">
        <v>143</v>
      </c>
    </row>
    <row r="154" spans="2:63" s="10" customFormat="1" ht="29.85" customHeight="1">
      <c r="B154" s="204"/>
      <c r="C154" s="205"/>
      <c r="D154" s="206" t="s">
        <v>70</v>
      </c>
      <c r="E154" s="218" t="s">
        <v>1745</v>
      </c>
      <c r="F154" s="218" t="s">
        <v>1746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SUM(P155:P166)</f>
        <v>0</v>
      </c>
      <c r="Q154" s="212"/>
      <c r="R154" s="213">
        <f>SUM(R155:R166)</f>
        <v>0</v>
      </c>
      <c r="S154" s="212"/>
      <c r="T154" s="214">
        <f>SUM(T155:T166)</f>
        <v>0</v>
      </c>
      <c r="AR154" s="215" t="s">
        <v>169</v>
      </c>
      <c r="AT154" s="216" t="s">
        <v>70</v>
      </c>
      <c r="AU154" s="216" t="s">
        <v>79</v>
      </c>
      <c r="AY154" s="215" t="s">
        <v>143</v>
      </c>
      <c r="BK154" s="217">
        <f>SUM(BK155:BK166)</f>
        <v>0</v>
      </c>
    </row>
    <row r="155" spans="2:65" s="1" customFormat="1" ht="16.5" customHeight="1">
      <c r="B155" s="45"/>
      <c r="C155" s="220" t="s">
        <v>198</v>
      </c>
      <c r="D155" s="220" t="s">
        <v>145</v>
      </c>
      <c r="E155" s="221" t="s">
        <v>1747</v>
      </c>
      <c r="F155" s="222" t="s">
        <v>1748</v>
      </c>
      <c r="G155" s="223" t="s">
        <v>1668</v>
      </c>
      <c r="H155" s="224">
        <v>1</v>
      </c>
      <c r="I155" s="225"/>
      <c r="J155" s="226">
        <f>ROUND(I155*H155,2)</f>
        <v>0</v>
      </c>
      <c r="K155" s="222" t="s">
        <v>290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1669</v>
      </c>
      <c r="AT155" s="23" t="s">
        <v>145</v>
      </c>
      <c r="AU155" s="23" t="s">
        <v>81</v>
      </c>
      <c r="AY155" s="23" t="s">
        <v>143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1669</v>
      </c>
      <c r="BM155" s="23" t="s">
        <v>1749</v>
      </c>
    </row>
    <row r="156" spans="2:51" s="12" customFormat="1" ht="13.5">
      <c r="B156" s="244"/>
      <c r="C156" s="245"/>
      <c r="D156" s="234" t="s">
        <v>152</v>
      </c>
      <c r="E156" s="246" t="s">
        <v>21</v>
      </c>
      <c r="F156" s="247" t="s">
        <v>1750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152</v>
      </c>
      <c r="AU156" s="253" t="s">
        <v>81</v>
      </c>
      <c r="AV156" s="12" t="s">
        <v>79</v>
      </c>
      <c r="AW156" s="12" t="s">
        <v>35</v>
      </c>
      <c r="AX156" s="12" t="s">
        <v>71</v>
      </c>
      <c r="AY156" s="253" t="s">
        <v>143</v>
      </c>
    </row>
    <row r="157" spans="2:51" s="12" customFormat="1" ht="13.5">
      <c r="B157" s="244"/>
      <c r="C157" s="245"/>
      <c r="D157" s="234" t="s">
        <v>152</v>
      </c>
      <c r="E157" s="246" t="s">
        <v>21</v>
      </c>
      <c r="F157" s="247" t="s">
        <v>1751</v>
      </c>
      <c r="G157" s="245"/>
      <c r="H157" s="246" t="s">
        <v>21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152</v>
      </c>
      <c r="AU157" s="253" t="s">
        <v>81</v>
      </c>
      <c r="AV157" s="12" t="s">
        <v>79</v>
      </c>
      <c r="AW157" s="12" t="s">
        <v>35</v>
      </c>
      <c r="AX157" s="12" t="s">
        <v>71</v>
      </c>
      <c r="AY157" s="253" t="s">
        <v>143</v>
      </c>
    </row>
    <row r="158" spans="2:51" s="11" customFormat="1" ht="13.5">
      <c r="B158" s="232"/>
      <c r="C158" s="233"/>
      <c r="D158" s="234" t="s">
        <v>152</v>
      </c>
      <c r="E158" s="235" t="s">
        <v>21</v>
      </c>
      <c r="F158" s="236" t="s">
        <v>79</v>
      </c>
      <c r="G158" s="233"/>
      <c r="H158" s="237">
        <v>1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152</v>
      </c>
      <c r="AU158" s="243" t="s">
        <v>81</v>
      </c>
      <c r="AV158" s="11" t="s">
        <v>81</v>
      </c>
      <c r="AW158" s="11" t="s">
        <v>35</v>
      </c>
      <c r="AX158" s="11" t="s">
        <v>79</v>
      </c>
      <c r="AY158" s="243" t="s">
        <v>143</v>
      </c>
    </row>
    <row r="159" spans="2:65" s="1" customFormat="1" ht="16.5" customHeight="1">
      <c r="B159" s="45"/>
      <c r="C159" s="220" t="s">
        <v>202</v>
      </c>
      <c r="D159" s="220" t="s">
        <v>145</v>
      </c>
      <c r="E159" s="221" t="s">
        <v>1752</v>
      </c>
      <c r="F159" s="222" t="s">
        <v>1753</v>
      </c>
      <c r="G159" s="223" t="s">
        <v>1668</v>
      </c>
      <c r="H159" s="224">
        <v>1</v>
      </c>
      <c r="I159" s="225"/>
      <c r="J159" s="226">
        <f>ROUND(I159*H159,2)</f>
        <v>0</v>
      </c>
      <c r="K159" s="222" t="s">
        <v>290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1669</v>
      </c>
      <c r="AT159" s="23" t="s">
        <v>145</v>
      </c>
      <c r="AU159" s="23" t="s">
        <v>81</v>
      </c>
      <c r="AY159" s="23" t="s">
        <v>143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1669</v>
      </c>
      <c r="BM159" s="23" t="s">
        <v>1754</v>
      </c>
    </row>
    <row r="160" spans="2:51" s="12" customFormat="1" ht="13.5">
      <c r="B160" s="244"/>
      <c r="C160" s="245"/>
      <c r="D160" s="234" t="s">
        <v>152</v>
      </c>
      <c r="E160" s="246" t="s">
        <v>21</v>
      </c>
      <c r="F160" s="247" t="s">
        <v>1755</v>
      </c>
      <c r="G160" s="245"/>
      <c r="H160" s="246" t="s">
        <v>21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152</v>
      </c>
      <c r="AU160" s="253" t="s">
        <v>81</v>
      </c>
      <c r="AV160" s="12" t="s">
        <v>79</v>
      </c>
      <c r="AW160" s="12" t="s">
        <v>35</v>
      </c>
      <c r="AX160" s="12" t="s">
        <v>71</v>
      </c>
      <c r="AY160" s="253" t="s">
        <v>143</v>
      </c>
    </row>
    <row r="161" spans="2:51" s="12" customFormat="1" ht="13.5">
      <c r="B161" s="244"/>
      <c r="C161" s="245"/>
      <c r="D161" s="234" t="s">
        <v>152</v>
      </c>
      <c r="E161" s="246" t="s">
        <v>21</v>
      </c>
      <c r="F161" s="247" t="s">
        <v>1751</v>
      </c>
      <c r="G161" s="245"/>
      <c r="H161" s="246" t="s">
        <v>21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152</v>
      </c>
      <c r="AU161" s="253" t="s">
        <v>81</v>
      </c>
      <c r="AV161" s="12" t="s">
        <v>79</v>
      </c>
      <c r="AW161" s="12" t="s">
        <v>35</v>
      </c>
      <c r="AX161" s="12" t="s">
        <v>71</v>
      </c>
      <c r="AY161" s="253" t="s">
        <v>143</v>
      </c>
    </row>
    <row r="162" spans="2:51" s="11" customFormat="1" ht="13.5">
      <c r="B162" s="232"/>
      <c r="C162" s="233"/>
      <c r="D162" s="234" t="s">
        <v>152</v>
      </c>
      <c r="E162" s="235" t="s">
        <v>21</v>
      </c>
      <c r="F162" s="236" t="s">
        <v>79</v>
      </c>
      <c r="G162" s="233"/>
      <c r="H162" s="237">
        <v>1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152</v>
      </c>
      <c r="AU162" s="243" t="s">
        <v>81</v>
      </c>
      <c r="AV162" s="11" t="s">
        <v>81</v>
      </c>
      <c r="AW162" s="11" t="s">
        <v>35</v>
      </c>
      <c r="AX162" s="11" t="s">
        <v>79</v>
      </c>
      <c r="AY162" s="243" t="s">
        <v>143</v>
      </c>
    </row>
    <row r="163" spans="2:65" s="1" customFormat="1" ht="16.5" customHeight="1">
      <c r="B163" s="45"/>
      <c r="C163" s="220" t="s">
        <v>208</v>
      </c>
      <c r="D163" s="220" t="s">
        <v>145</v>
      </c>
      <c r="E163" s="221" t="s">
        <v>1756</v>
      </c>
      <c r="F163" s="222" t="s">
        <v>1757</v>
      </c>
      <c r="G163" s="223" t="s">
        <v>1668</v>
      </c>
      <c r="H163" s="224">
        <v>1</v>
      </c>
      <c r="I163" s="225"/>
      <c r="J163" s="226">
        <f>ROUND(I163*H163,2)</f>
        <v>0</v>
      </c>
      <c r="K163" s="222" t="s">
        <v>290</v>
      </c>
      <c r="L163" s="71"/>
      <c r="M163" s="227" t="s">
        <v>21</v>
      </c>
      <c r="N163" s="228" t="s">
        <v>42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1669</v>
      </c>
      <c r="AT163" s="23" t="s">
        <v>145</v>
      </c>
      <c r="AU163" s="23" t="s">
        <v>81</v>
      </c>
      <c r="AY163" s="23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79</v>
      </c>
      <c r="BK163" s="231">
        <f>ROUND(I163*H163,2)</f>
        <v>0</v>
      </c>
      <c r="BL163" s="23" t="s">
        <v>1669</v>
      </c>
      <c r="BM163" s="23" t="s">
        <v>1758</v>
      </c>
    </row>
    <row r="164" spans="2:51" s="12" customFormat="1" ht="13.5">
      <c r="B164" s="244"/>
      <c r="C164" s="245"/>
      <c r="D164" s="234" t="s">
        <v>152</v>
      </c>
      <c r="E164" s="246" t="s">
        <v>21</v>
      </c>
      <c r="F164" s="247" t="s">
        <v>1759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152</v>
      </c>
      <c r="AU164" s="253" t="s">
        <v>81</v>
      </c>
      <c r="AV164" s="12" t="s">
        <v>79</v>
      </c>
      <c r="AW164" s="12" t="s">
        <v>35</v>
      </c>
      <c r="AX164" s="12" t="s">
        <v>71</v>
      </c>
      <c r="AY164" s="253" t="s">
        <v>143</v>
      </c>
    </row>
    <row r="165" spans="2:51" s="12" customFormat="1" ht="13.5">
      <c r="B165" s="244"/>
      <c r="C165" s="245"/>
      <c r="D165" s="234" t="s">
        <v>152</v>
      </c>
      <c r="E165" s="246" t="s">
        <v>21</v>
      </c>
      <c r="F165" s="247" t="s">
        <v>1751</v>
      </c>
      <c r="G165" s="245"/>
      <c r="H165" s="246" t="s">
        <v>21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152</v>
      </c>
      <c r="AU165" s="253" t="s">
        <v>81</v>
      </c>
      <c r="AV165" s="12" t="s">
        <v>79</v>
      </c>
      <c r="AW165" s="12" t="s">
        <v>35</v>
      </c>
      <c r="AX165" s="12" t="s">
        <v>71</v>
      </c>
      <c r="AY165" s="253" t="s">
        <v>143</v>
      </c>
    </row>
    <row r="166" spans="2:51" s="11" customFormat="1" ht="13.5">
      <c r="B166" s="232"/>
      <c r="C166" s="233"/>
      <c r="D166" s="234" t="s">
        <v>152</v>
      </c>
      <c r="E166" s="235" t="s">
        <v>21</v>
      </c>
      <c r="F166" s="236" t="s">
        <v>79</v>
      </c>
      <c r="G166" s="233"/>
      <c r="H166" s="237">
        <v>1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152</v>
      </c>
      <c r="AU166" s="243" t="s">
        <v>81</v>
      </c>
      <c r="AV166" s="11" t="s">
        <v>81</v>
      </c>
      <c r="AW166" s="11" t="s">
        <v>35</v>
      </c>
      <c r="AX166" s="11" t="s">
        <v>79</v>
      </c>
      <c r="AY166" s="243" t="s">
        <v>143</v>
      </c>
    </row>
    <row r="167" spans="2:63" s="10" customFormat="1" ht="29.85" customHeight="1">
      <c r="B167" s="204"/>
      <c r="C167" s="205"/>
      <c r="D167" s="206" t="s">
        <v>70</v>
      </c>
      <c r="E167" s="218" t="s">
        <v>1760</v>
      </c>
      <c r="F167" s="218" t="s">
        <v>1761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SUM(P168:P172)</f>
        <v>0</v>
      </c>
      <c r="Q167" s="212"/>
      <c r="R167" s="213">
        <f>SUM(R168:R172)</f>
        <v>0</v>
      </c>
      <c r="S167" s="212"/>
      <c r="T167" s="214">
        <f>SUM(T168:T172)</f>
        <v>0</v>
      </c>
      <c r="AR167" s="215" t="s">
        <v>169</v>
      </c>
      <c r="AT167" s="216" t="s">
        <v>70</v>
      </c>
      <c r="AU167" s="216" t="s">
        <v>79</v>
      </c>
      <c r="AY167" s="215" t="s">
        <v>143</v>
      </c>
      <c r="BK167" s="217">
        <f>SUM(BK168:BK172)</f>
        <v>0</v>
      </c>
    </row>
    <row r="168" spans="2:65" s="1" customFormat="1" ht="16.5" customHeight="1">
      <c r="B168" s="45"/>
      <c r="C168" s="220" t="s">
        <v>212</v>
      </c>
      <c r="D168" s="220" t="s">
        <v>145</v>
      </c>
      <c r="E168" s="221" t="s">
        <v>1762</v>
      </c>
      <c r="F168" s="222" t="s">
        <v>1763</v>
      </c>
      <c r="G168" s="223" t="s">
        <v>1668</v>
      </c>
      <c r="H168" s="224">
        <v>1</v>
      </c>
      <c r="I168" s="225"/>
      <c r="J168" s="226">
        <f>ROUND(I168*H168,2)</f>
        <v>0</v>
      </c>
      <c r="K168" s="222" t="s">
        <v>290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1669</v>
      </c>
      <c r="AT168" s="23" t="s">
        <v>145</v>
      </c>
      <c r="AU168" s="23" t="s">
        <v>81</v>
      </c>
      <c r="AY168" s="23" t="s">
        <v>143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1669</v>
      </c>
      <c r="BM168" s="23" t="s">
        <v>1764</v>
      </c>
    </row>
    <row r="169" spans="2:51" s="12" customFormat="1" ht="13.5">
      <c r="B169" s="244"/>
      <c r="C169" s="245"/>
      <c r="D169" s="234" t="s">
        <v>152</v>
      </c>
      <c r="E169" s="246" t="s">
        <v>21</v>
      </c>
      <c r="F169" s="247" t="s">
        <v>1765</v>
      </c>
      <c r="G169" s="245"/>
      <c r="H169" s="246" t="s">
        <v>21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152</v>
      </c>
      <c r="AU169" s="253" t="s">
        <v>81</v>
      </c>
      <c r="AV169" s="12" t="s">
        <v>79</v>
      </c>
      <c r="AW169" s="12" t="s">
        <v>35</v>
      </c>
      <c r="AX169" s="12" t="s">
        <v>71</v>
      </c>
      <c r="AY169" s="253" t="s">
        <v>143</v>
      </c>
    </row>
    <row r="170" spans="2:51" s="12" customFormat="1" ht="13.5">
      <c r="B170" s="244"/>
      <c r="C170" s="245"/>
      <c r="D170" s="234" t="s">
        <v>152</v>
      </c>
      <c r="E170" s="246" t="s">
        <v>21</v>
      </c>
      <c r="F170" s="247" t="s">
        <v>1766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152</v>
      </c>
      <c r="AU170" s="253" t="s">
        <v>81</v>
      </c>
      <c r="AV170" s="12" t="s">
        <v>79</v>
      </c>
      <c r="AW170" s="12" t="s">
        <v>35</v>
      </c>
      <c r="AX170" s="12" t="s">
        <v>71</v>
      </c>
      <c r="AY170" s="253" t="s">
        <v>143</v>
      </c>
    </row>
    <row r="171" spans="2:51" s="12" customFormat="1" ht="13.5">
      <c r="B171" s="244"/>
      <c r="C171" s="245"/>
      <c r="D171" s="234" t="s">
        <v>152</v>
      </c>
      <c r="E171" s="246" t="s">
        <v>21</v>
      </c>
      <c r="F171" s="247" t="s">
        <v>1767</v>
      </c>
      <c r="G171" s="245"/>
      <c r="H171" s="246" t="s">
        <v>21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81</v>
      </c>
      <c r="AV171" s="12" t="s">
        <v>79</v>
      </c>
      <c r="AW171" s="12" t="s">
        <v>35</v>
      </c>
      <c r="AX171" s="12" t="s">
        <v>71</v>
      </c>
      <c r="AY171" s="253" t="s">
        <v>143</v>
      </c>
    </row>
    <row r="172" spans="2:51" s="11" customFormat="1" ht="13.5">
      <c r="B172" s="232"/>
      <c r="C172" s="233"/>
      <c r="D172" s="234" t="s">
        <v>152</v>
      </c>
      <c r="E172" s="235" t="s">
        <v>21</v>
      </c>
      <c r="F172" s="236" t="s">
        <v>79</v>
      </c>
      <c r="G172" s="233"/>
      <c r="H172" s="237">
        <v>1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152</v>
      </c>
      <c r="AU172" s="243" t="s">
        <v>81</v>
      </c>
      <c r="AV172" s="11" t="s">
        <v>81</v>
      </c>
      <c r="AW172" s="11" t="s">
        <v>35</v>
      </c>
      <c r="AX172" s="11" t="s">
        <v>71</v>
      </c>
      <c r="AY172" s="243" t="s">
        <v>143</v>
      </c>
    </row>
    <row r="173" spans="2:63" s="10" customFormat="1" ht="29.85" customHeight="1">
      <c r="B173" s="204"/>
      <c r="C173" s="205"/>
      <c r="D173" s="206" t="s">
        <v>70</v>
      </c>
      <c r="E173" s="218" t="s">
        <v>1768</v>
      </c>
      <c r="F173" s="218" t="s">
        <v>1769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SUM(P174:P191)</f>
        <v>0</v>
      </c>
      <c r="Q173" s="212"/>
      <c r="R173" s="213">
        <f>SUM(R174:R191)</f>
        <v>0</v>
      </c>
      <c r="S173" s="212"/>
      <c r="T173" s="214">
        <f>SUM(T174:T191)</f>
        <v>0</v>
      </c>
      <c r="AR173" s="215" t="s">
        <v>169</v>
      </c>
      <c r="AT173" s="216" t="s">
        <v>70</v>
      </c>
      <c r="AU173" s="216" t="s">
        <v>79</v>
      </c>
      <c r="AY173" s="215" t="s">
        <v>143</v>
      </c>
      <c r="BK173" s="217">
        <f>SUM(BK174:BK191)</f>
        <v>0</v>
      </c>
    </row>
    <row r="174" spans="2:65" s="1" customFormat="1" ht="16.5" customHeight="1">
      <c r="B174" s="45"/>
      <c r="C174" s="220" t="s">
        <v>218</v>
      </c>
      <c r="D174" s="220" t="s">
        <v>145</v>
      </c>
      <c r="E174" s="221" t="s">
        <v>1770</v>
      </c>
      <c r="F174" s="222" t="s">
        <v>1771</v>
      </c>
      <c r="G174" s="223" t="s">
        <v>1668</v>
      </c>
      <c r="H174" s="224">
        <v>1</v>
      </c>
      <c r="I174" s="225"/>
      <c r="J174" s="226">
        <f>ROUND(I174*H174,2)</f>
        <v>0</v>
      </c>
      <c r="K174" s="222" t="s">
        <v>290</v>
      </c>
      <c r="L174" s="71"/>
      <c r="M174" s="227" t="s">
        <v>21</v>
      </c>
      <c r="N174" s="228" t="s">
        <v>42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1669</v>
      </c>
      <c r="AT174" s="23" t="s">
        <v>145</v>
      </c>
      <c r="AU174" s="23" t="s">
        <v>81</v>
      </c>
      <c r="AY174" s="23" t="s">
        <v>143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79</v>
      </c>
      <c r="BK174" s="231">
        <f>ROUND(I174*H174,2)</f>
        <v>0</v>
      </c>
      <c r="BL174" s="23" t="s">
        <v>1669</v>
      </c>
      <c r="BM174" s="23" t="s">
        <v>1772</v>
      </c>
    </row>
    <row r="175" spans="2:51" s="12" customFormat="1" ht="13.5">
      <c r="B175" s="244"/>
      <c r="C175" s="245"/>
      <c r="D175" s="234" t="s">
        <v>152</v>
      </c>
      <c r="E175" s="246" t="s">
        <v>21</v>
      </c>
      <c r="F175" s="247" t="s">
        <v>1773</v>
      </c>
      <c r="G175" s="245"/>
      <c r="H175" s="246" t="s">
        <v>21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152</v>
      </c>
      <c r="AU175" s="253" t="s">
        <v>81</v>
      </c>
      <c r="AV175" s="12" t="s">
        <v>79</v>
      </c>
      <c r="AW175" s="12" t="s">
        <v>35</v>
      </c>
      <c r="AX175" s="12" t="s">
        <v>71</v>
      </c>
      <c r="AY175" s="253" t="s">
        <v>143</v>
      </c>
    </row>
    <row r="176" spans="2:51" s="12" customFormat="1" ht="13.5">
      <c r="B176" s="244"/>
      <c r="C176" s="245"/>
      <c r="D176" s="234" t="s">
        <v>152</v>
      </c>
      <c r="E176" s="246" t="s">
        <v>21</v>
      </c>
      <c r="F176" s="247" t="s">
        <v>1774</v>
      </c>
      <c r="G176" s="245"/>
      <c r="H176" s="246" t="s">
        <v>21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152</v>
      </c>
      <c r="AU176" s="253" t="s">
        <v>81</v>
      </c>
      <c r="AV176" s="12" t="s">
        <v>79</v>
      </c>
      <c r="AW176" s="12" t="s">
        <v>35</v>
      </c>
      <c r="AX176" s="12" t="s">
        <v>71</v>
      </c>
      <c r="AY176" s="253" t="s">
        <v>143</v>
      </c>
    </row>
    <row r="177" spans="2:51" s="12" customFormat="1" ht="13.5">
      <c r="B177" s="244"/>
      <c r="C177" s="245"/>
      <c r="D177" s="234" t="s">
        <v>152</v>
      </c>
      <c r="E177" s="246" t="s">
        <v>21</v>
      </c>
      <c r="F177" s="247" t="s">
        <v>1775</v>
      </c>
      <c r="G177" s="245"/>
      <c r="H177" s="246" t="s">
        <v>21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152</v>
      </c>
      <c r="AU177" s="253" t="s">
        <v>81</v>
      </c>
      <c r="AV177" s="12" t="s">
        <v>79</v>
      </c>
      <c r="AW177" s="12" t="s">
        <v>35</v>
      </c>
      <c r="AX177" s="12" t="s">
        <v>71</v>
      </c>
      <c r="AY177" s="253" t="s">
        <v>143</v>
      </c>
    </row>
    <row r="178" spans="2:51" s="12" customFormat="1" ht="13.5">
      <c r="B178" s="244"/>
      <c r="C178" s="245"/>
      <c r="D178" s="234" t="s">
        <v>152</v>
      </c>
      <c r="E178" s="246" t="s">
        <v>21</v>
      </c>
      <c r="F178" s="247" t="s">
        <v>1776</v>
      </c>
      <c r="G178" s="245"/>
      <c r="H178" s="246" t="s">
        <v>21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152</v>
      </c>
      <c r="AU178" s="253" t="s">
        <v>81</v>
      </c>
      <c r="AV178" s="12" t="s">
        <v>79</v>
      </c>
      <c r="AW178" s="12" t="s">
        <v>35</v>
      </c>
      <c r="AX178" s="12" t="s">
        <v>71</v>
      </c>
      <c r="AY178" s="253" t="s">
        <v>143</v>
      </c>
    </row>
    <row r="179" spans="2:51" s="11" customFormat="1" ht="13.5">
      <c r="B179" s="232"/>
      <c r="C179" s="233"/>
      <c r="D179" s="234" t="s">
        <v>152</v>
      </c>
      <c r="E179" s="235" t="s">
        <v>21</v>
      </c>
      <c r="F179" s="236" t="s">
        <v>79</v>
      </c>
      <c r="G179" s="233"/>
      <c r="H179" s="237">
        <v>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152</v>
      </c>
      <c r="AU179" s="243" t="s">
        <v>81</v>
      </c>
      <c r="AV179" s="11" t="s">
        <v>81</v>
      </c>
      <c r="AW179" s="11" t="s">
        <v>35</v>
      </c>
      <c r="AX179" s="11" t="s">
        <v>71</v>
      </c>
      <c r="AY179" s="243" t="s">
        <v>143</v>
      </c>
    </row>
    <row r="180" spans="2:65" s="1" customFormat="1" ht="16.5" customHeight="1">
      <c r="B180" s="45"/>
      <c r="C180" s="220" t="s">
        <v>10</v>
      </c>
      <c r="D180" s="220" t="s">
        <v>145</v>
      </c>
      <c r="E180" s="221" t="s">
        <v>1777</v>
      </c>
      <c r="F180" s="222" t="s">
        <v>1769</v>
      </c>
      <c r="G180" s="223" t="s">
        <v>1668</v>
      </c>
      <c r="H180" s="224">
        <v>1</v>
      </c>
      <c r="I180" s="225"/>
      <c r="J180" s="226">
        <f>ROUND(I180*H180,2)</f>
        <v>0</v>
      </c>
      <c r="K180" s="222" t="s">
        <v>290</v>
      </c>
      <c r="L180" s="71"/>
      <c r="M180" s="227" t="s">
        <v>21</v>
      </c>
      <c r="N180" s="228" t="s">
        <v>42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1669</v>
      </c>
      <c r="AT180" s="23" t="s">
        <v>145</v>
      </c>
      <c r="AU180" s="23" t="s">
        <v>81</v>
      </c>
      <c r="AY180" s="23" t="s">
        <v>143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79</v>
      </c>
      <c r="BK180" s="231">
        <f>ROUND(I180*H180,2)</f>
        <v>0</v>
      </c>
      <c r="BL180" s="23" t="s">
        <v>1669</v>
      </c>
      <c r="BM180" s="23" t="s">
        <v>1778</v>
      </c>
    </row>
    <row r="181" spans="2:51" s="12" customFormat="1" ht="13.5">
      <c r="B181" s="244"/>
      <c r="C181" s="245"/>
      <c r="D181" s="234" t="s">
        <v>152</v>
      </c>
      <c r="E181" s="246" t="s">
        <v>21</v>
      </c>
      <c r="F181" s="247" t="s">
        <v>1779</v>
      </c>
      <c r="G181" s="245"/>
      <c r="H181" s="246" t="s">
        <v>21</v>
      </c>
      <c r="I181" s="248"/>
      <c r="J181" s="245"/>
      <c r="K181" s="245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152</v>
      </c>
      <c r="AU181" s="253" t="s">
        <v>81</v>
      </c>
      <c r="AV181" s="12" t="s">
        <v>79</v>
      </c>
      <c r="AW181" s="12" t="s">
        <v>35</v>
      </c>
      <c r="AX181" s="12" t="s">
        <v>71</v>
      </c>
      <c r="AY181" s="253" t="s">
        <v>143</v>
      </c>
    </row>
    <row r="182" spans="2:51" s="12" customFormat="1" ht="13.5">
      <c r="B182" s="244"/>
      <c r="C182" s="245"/>
      <c r="D182" s="234" t="s">
        <v>152</v>
      </c>
      <c r="E182" s="246" t="s">
        <v>21</v>
      </c>
      <c r="F182" s="247" t="s">
        <v>1780</v>
      </c>
      <c r="G182" s="245"/>
      <c r="H182" s="246" t="s">
        <v>21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152</v>
      </c>
      <c r="AU182" s="253" t="s">
        <v>81</v>
      </c>
      <c r="AV182" s="12" t="s">
        <v>79</v>
      </c>
      <c r="AW182" s="12" t="s">
        <v>35</v>
      </c>
      <c r="AX182" s="12" t="s">
        <v>71</v>
      </c>
      <c r="AY182" s="253" t="s">
        <v>143</v>
      </c>
    </row>
    <row r="183" spans="2:51" s="12" customFormat="1" ht="13.5">
      <c r="B183" s="244"/>
      <c r="C183" s="245"/>
      <c r="D183" s="234" t="s">
        <v>152</v>
      </c>
      <c r="E183" s="246" t="s">
        <v>21</v>
      </c>
      <c r="F183" s="247" t="s">
        <v>1781</v>
      </c>
      <c r="G183" s="245"/>
      <c r="H183" s="246" t="s">
        <v>21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152</v>
      </c>
      <c r="AU183" s="253" t="s">
        <v>81</v>
      </c>
      <c r="AV183" s="12" t="s">
        <v>79</v>
      </c>
      <c r="AW183" s="12" t="s">
        <v>35</v>
      </c>
      <c r="AX183" s="12" t="s">
        <v>71</v>
      </c>
      <c r="AY183" s="253" t="s">
        <v>143</v>
      </c>
    </row>
    <row r="184" spans="2:51" s="12" customFormat="1" ht="13.5">
      <c r="B184" s="244"/>
      <c r="C184" s="245"/>
      <c r="D184" s="234" t="s">
        <v>152</v>
      </c>
      <c r="E184" s="246" t="s">
        <v>21</v>
      </c>
      <c r="F184" s="247" t="s">
        <v>1782</v>
      </c>
      <c r="G184" s="245"/>
      <c r="H184" s="246" t="s">
        <v>21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152</v>
      </c>
      <c r="AU184" s="253" t="s">
        <v>81</v>
      </c>
      <c r="AV184" s="12" t="s">
        <v>79</v>
      </c>
      <c r="AW184" s="12" t="s">
        <v>35</v>
      </c>
      <c r="AX184" s="12" t="s">
        <v>71</v>
      </c>
      <c r="AY184" s="253" t="s">
        <v>143</v>
      </c>
    </row>
    <row r="185" spans="2:51" s="12" customFormat="1" ht="13.5">
      <c r="B185" s="244"/>
      <c r="C185" s="245"/>
      <c r="D185" s="234" t="s">
        <v>152</v>
      </c>
      <c r="E185" s="246" t="s">
        <v>21</v>
      </c>
      <c r="F185" s="247" t="s">
        <v>1783</v>
      </c>
      <c r="G185" s="245"/>
      <c r="H185" s="246" t="s">
        <v>21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152</v>
      </c>
      <c r="AU185" s="253" t="s">
        <v>81</v>
      </c>
      <c r="AV185" s="12" t="s">
        <v>79</v>
      </c>
      <c r="AW185" s="12" t="s">
        <v>35</v>
      </c>
      <c r="AX185" s="12" t="s">
        <v>71</v>
      </c>
      <c r="AY185" s="253" t="s">
        <v>143</v>
      </c>
    </row>
    <row r="186" spans="2:51" s="12" customFormat="1" ht="13.5">
      <c r="B186" s="244"/>
      <c r="C186" s="245"/>
      <c r="D186" s="234" t="s">
        <v>152</v>
      </c>
      <c r="E186" s="246" t="s">
        <v>21</v>
      </c>
      <c r="F186" s="247" t="s">
        <v>1784</v>
      </c>
      <c r="G186" s="245"/>
      <c r="H186" s="246" t="s">
        <v>21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152</v>
      </c>
      <c r="AU186" s="253" t="s">
        <v>81</v>
      </c>
      <c r="AV186" s="12" t="s">
        <v>79</v>
      </c>
      <c r="AW186" s="12" t="s">
        <v>35</v>
      </c>
      <c r="AX186" s="12" t="s">
        <v>71</v>
      </c>
      <c r="AY186" s="253" t="s">
        <v>143</v>
      </c>
    </row>
    <row r="187" spans="2:51" s="12" customFormat="1" ht="13.5">
      <c r="B187" s="244"/>
      <c r="C187" s="245"/>
      <c r="D187" s="234" t="s">
        <v>152</v>
      </c>
      <c r="E187" s="246" t="s">
        <v>21</v>
      </c>
      <c r="F187" s="247" t="s">
        <v>1785</v>
      </c>
      <c r="G187" s="245"/>
      <c r="H187" s="246" t="s">
        <v>21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152</v>
      </c>
      <c r="AU187" s="253" t="s">
        <v>81</v>
      </c>
      <c r="AV187" s="12" t="s">
        <v>79</v>
      </c>
      <c r="AW187" s="12" t="s">
        <v>35</v>
      </c>
      <c r="AX187" s="12" t="s">
        <v>71</v>
      </c>
      <c r="AY187" s="253" t="s">
        <v>143</v>
      </c>
    </row>
    <row r="188" spans="2:51" s="12" customFormat="1" ht="13.5">
      <c r="B188" s="244"/>
      <c r="C188" s="245"/>
      <c r="D188" s="234" t="s">
        <v>152</v>
      </c>
      <c r="E188" s="246" t="s">
        <v>21</v>
      </c>
      <c r="F188" s="247" t="s">
        <v>1786</v>
      </c>
      <c r="G188" s="245"/>
      <c r="H188" s="246" t="s">
        <v>21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152</v>
      </c>
      <c r="AU188" s="253" t="s">
        <v>81</v>
      </c>
      <c r="AV188" s="12" t="s">
        <v>79</v>
      </c>
      <c r="AW188" s="12" t="s">
        <v>35</v>
      </c>
      <c r="AX188" s="12" t="s">
        <v>71</v>
      </c>
      <c r="AY188" s="253" t="s">
        <v>143</v>
      </c>
    </row>
    <row r="189" spans="2:51" s="12" customFormat="1" ht="13.5">
      <c r="B189" s="244"/>
      <c r="C189" s="245"/>
      <c r="D189" s="234" t="s">
        <v>152</v>
      </c>
      <c r="E189" s="246" t="s">
        <v>21</v>
      </c>
      <c r="F189" s="247" t="s">
        <v>1787</v>
      </c>
      <c r="G189" s="245"/>
      <c r="H189" s="246" t="s">
        <v>21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152</v>
      </c>
      <c r="AU189" s="253" t="s">
        <v>81</v>
      </c>
      <c r="AV189" s="12" t="s">
        <v>79</v>
      </c>
      <c r="AW189" s="12" t="s">
        <v>35</v>
      </c>
      <c r="AX189" s="12" t="s">
        <v>71</v>
      </c>
      <c r="AY189" s="253" t="s">
        <v>143</v>
      </c>
    </row>
    <row r="190" spans="2:51" s="12" customFormat="1" ht="13.5">
      <c r="B190" s="244"/>
      <c r="C190" s="245"/>
      <c r="D190" s="234" t="s">
        <v>152</v>
      </c>
      <c r="E190" s="246" t="s">
        <v>21</v>
      </c>
      <c r="F190" s="247" t="s">
        <v>1788</v>
      </c>
      <c r="G190" s="245"/>
      <c r="H190" s="246" t="s">
        <v>21</v>
      </c>
      <c r="I190" s="248"/>
      <c r="J190" s="245"/>
      <c r="K190" s="245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152</v>
      </c>
      <c r="AU190" s="253" t="s">
        <v>81</v>
      </c>
      <c r="AV190" s="12" t="s">
        <v>79</v>
      </c>
      <c r="AW190" s="12" t="s">
        <v>35</v>
      </c>
      <c r="AX190" s="12" t="s">
        <v>71</v>
      </c>
      <c r="AY190" s="253" t="s">
        <v>143</v>
      </c>
    </row>
    <row r="191" spans="2:51" s="11" customFormat="1" ht="13.5">
      <c r="B191" s="232"/>
      <c r="C191" s="233"/>
      <c r="D191" s="234" t="s">
        <v>152</v>
      </c>
      <c r="E191" s="235" t="s">
        <v>21</v>
      </c>
      <c r="F191" s="236" t="s">
        <v>79</v>
      </c>
      <c r="G191" s="233"/>
      <c r="H191" s="237">
        <v>1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152</v>
      </c>
      <c r="AU191" s="243" t="s">
        <v>81</v>
      </c>
      <c r="AV191" s="11" t="s">
        <v>81</v>
      </c>
      <c r="AW191" s="11" t="s">
        <v>35</v>
      </c>
      <c r="AX191" s="11" t="s">
        <v>71</v>
      </c>
      <c r="AY191" s="243" t="s">
        <v>143</v>
      </c>
    </row>
    <row r="192" spans="2:63" s="10" customFormat="1" ht="29.85" customHeight="1">
      <c r="B192" s="204"/>
      <c r="C192" s="205"/>
      <c r="D192" s="206" t="s">
        <v>70</v>
      </c>
      <c r="E192" s="218" t="s">
        <v>1789</v>
      </c>
      <c r="F192" s="218" t="s">
        <v>1790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SUM(P193:P201)</f>
        <v>0</v>
      </c>
      <c r="Q192" s="212"/>
      <c r="R192" s="213">
        <f>SUM(R193:R201)</f>
        <v>0</v>
      </c>
      <c r="S192" s="212"/>
      <c r="T192" s="214">
        <f>SUM(T193:T201)</f>
        <v>0</v>
      </c>
      <c r="AR192" s="215" t="s">
        <v>169</v>
      </c>
      <c r="AT192" s="216" t="s">
        <v>70</v>
      </c>
      <c r="AU192" s="216" t="s">
        <v>79</v>
      </c>
      <c r="AY192" s="215" t="s">
        <v>143</v>
      </c>
      <c r="BK192" s="217">
        <f>SUM(BK193:BK201)</f>
        <v>0</v>
      </c>
    </row>
    <row r="193" spans="2:65" s="1" customFormat="1" ht="16.5" customHeight="1">
      <c r="B193" s="45"/>
      <c r="C193" s="220" t="s">
        <v>228</v>
      </c>
      <c r="D193" s="220" t="s">
        <v>145</v>
      </c>
      <c r="E193" s="221" t="s">
        <v>1791</v>
      </c>
      <c r="F193" s="222" t="s">
        <v>1792</v>
      </c>
      <c r="G193" s="223" t="s">
        <v>1668</v>
      </c>
      <c r="H193" s="224">
        <v>1</v>
      </c>
      <c r="I193" s="225"/>
      <c r="J193" s="226">
        <f>ROUND(I193*H193,2)</f>
        <v>0</v>
      </c>
      <c r="K193" s="222" t="s">
        <v>290</v>
      </c>
      <c r="L193" s="71"/>
      <c r="M193" s="227" t="s">
        <v>21</v>
      </c>
      <c r="N193" s="228" t="s">
        <v>42</v>
      </c>
      <c r="O193" s="4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" t="s">
        <v>1669</v>
      </c>
      <c r="AT193" s="23" t="s">
        <v>145</v>
      </c>
      <c r="AU193" s="23" t="s">
        <v>81</v>
      </c>
      <c r="AY193" s="23" t="s">
        <v>143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79</v>
      </c>
      <c r="BK193" s="231">
        <f>ROUND(I193*H193,2)</f>
        <v>0</v>
      </c>
      <c r="BL193" s="23" t="s">
        <v>1669</v>
      </c>
      <c r="BM193" s="23" t="s">
        <v>1793</v>
      </c>
    </row>
    <row r="194" spans="2:51" s="12" customFormat="1" ht="13.5">
      <c r="B194" s="244"/>
      <c r="C194" s="245"/>
      <c r="D194" s="234" t="s">
        <v>152</v>
      </c>
      <c r="E194" s="246" t="s">
        <v>21</v>
      </c>
      <c r="F194" s="247" t="s">
        <v>1794</v>
      </c>
      <c r="G194" s="245"/>
      <c r="H194" s="246" t="s">
        <v>21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152</v>
      </c>
      <c r="AU194" s="253" t="s">
        <v>81</v>
      </c>
      <c r="AV194" s="12" t="s">
        <v>79</v>
      </c>
      <c r="AW194" s="12" t="s">
        <v>35</v>
      </c>
      <c r="AX194" s="12" t="s">
        <v>71</v>
      </c>
      <c r="AY194" s="253" t="s">
        <v>143</v>
      </c>
    </row>
    <row r="195" spans="2:51" s="12" customFormat="1" ht="13.5">
      <c r="B195" s="244"/>
      <c r="C195" s="245"/>
      <c r="D195" s="234" t="s">
        <v>152</v>
      </c>
      <c r="E195" s="246" t="s">
        <v>21</v>
      </c>
      <c r="F195" s="247" t="s">
        <v>1795</v>
      </c>
      <c r="G195" s="245"/>
      <c r="H195" s="246" t="s">
        <v>21</v>
      </c>
      <c r="I195" s="248"/>
      <c r="J195" s="245"/>
      <c r="K195" s="245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152</v>
      </c>
      <c r="AU195" s="253" t="s">
        <v>81</v>
      </c>
      <c r="AV195" s="12" t="s">
        <v>79</v>
      </c>
      <c r="AW195" s="12" t="s">
        <v>35</v>
      </c>
      <c r="AX195" s="12" t="s">
        <v>71</v>
      </c>
      <c r="AY195" s="253" t="s">
        <v>143</v>
      </c>
    </row>
    <row r="196" spans="2:51" s="12" customFormat="1" ht="13.5">
      <c r="B196" s="244"/>
      <c r="C196" s="245"/>
      <c r="D196" s="234" t="s">
        <v>152</v>
      </c>
      <c r="E196" s="246" t="s">
        <v>21</v>
      </c>
      <c r="F196" s="247" t="s">
        <v>1796</v>
      </c>
      <c r="G196" s="245"/>
      <c r="H196" s="246" t="s">
        <v>21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152</v>
      </c>
      <c r="AU196" s="253" t="s">
        <v>81</v>
      </c>
      <c r="AV196" s="12" t="s">
        <v>79</v>
      </c>
      <c r="AW196" s="12" t="s">
        <v>35</v>
      </c>
      <c r="AX196" s="12" t="s">
        <v>71</v>
      </c>
      <c r="AY196" s="253" t="s">
        <v>143</v>
      </c>
    </row>
    <row r="197" spans="2:51" s="12" customFormat="1" ht="13.5">
      <c r="B197" s="244"/>
      <c r="C197" s="245"/>
      <c r="D197" s="234" t="s">
        <v>152</v>
      </c>
      <c r="E197" s="246" t="s">
        <v>21</v>
      </c>
      <c r="F197" s="247" t="s">
        <v>1797</v>
      </c>
      <c r="G197" s="245"/>
      <c r="H197" s="246" t="s">
        <v>21</v>
      </c>
      <c r="I197" s="248"/>
      <c r="J197" s="245"/>
      <c r="K197" s="245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152</v>
      </c>
      <c r="AU197" s="253" t="s">
        <v>81</v>
      </c>
      <c r="AV197" s="12" t="s">
        <v>79</v>
      </c>
      <c r="AW197" s="12" t="s">
        <v>35</v>
      </c>
      <c r="AX197" s="12" t="s">
        <v>71</v>
      </c>
      <c r="AY197" s="253" t="s">
        <v>143</v>
      </c>
    </row>
    <row r="198" spans="2:51" s="12" customFormat="1" ht="13.5">
      <c r="B198" s="244"/>
      <c r="C198" s="245"/>
      <c r="D198" s="234" t="s">
        <v>152</v>
      </c>
      <c r="E198" s="246" t="s">
        <v>21</v>
      </c>
      <c r="F198" s="247" t="s">
        <v>1798</v>
      </c>
      <c r="G198" s="245"/>
      <c r="H198" s="246" t="s">
        <v>21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152</v>
      </c>
      <c r="AU198" s="253" t="s">
        <v>81</v>
      </c>
      <c r="AV198" s="12" t="s">
        <v>79</v>
      </c>
      <c r="AW198" s="12" t="s">
        <v>35</v>
      </c>
      <c r="AX198" s="12" t="s">
        <v>71</v>
      </c>
      <c r="AY198" s="253" t="s">
        <v>143</v>
      </c>
    </row>
    <row r="199" spans="2:51" s="12" customFormat="1" ht="13.5">
      <c r="B199" s="244"/>
      <c r="C199" s="245"/>
      <c r="D199" s="234" t="s">
        <v>152</v>
      </c>
      <c r="E199" s="246" t="s">
        <v>21</v>
      </c>
      <c r="F199" s="247" t="s">
        <v>1799</v>
      </c>
      <c r="G199" s="245"/>
      <c r="H199" s="246" t="s">
        <v>21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152</v>
      </c>
      <c r="AU199" s="253" t="s">
        <v>81</v>
      </c>
      <c r="AV199" s="12" t="s">
        <v>79</v>
      </c>
      <c r="AW199" s="12" t="s">
        <v>35</v>
      </c>
      <c r="AX199" s="12" t="s">
        <v>71</v>
      </c>
      <c r="AY199" s="253" t="s">
        <v>143</v>
      </c>
    </row>
    <row r="200" spans="2:51" s="12" customFormat="1" ht="13.5">
      <c r="B200" s="244"/>
      <c r="C200" s="245"/>
      <c r="D200" s="234" t="s">
        <v>152</v>
      </c>
      <c r="E200" s="246" t="s">
        <v>21</v>
      </c>
      <c r="F200" s="247" t="s">
        <v>1800</v>
      </c>
      <c r="G200" s="245"/>
      <c r="H200" s="246" t="s">
        <v>21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152</v>
      </c>
      <c r="AU200" s="253" t="s">
        <v>81</v>
      </c>
      <c r="AV200" s="12" t="s">
        <v>79</v>
      </c>
      <c r="AW200" s="12" t="s">
        <v>35</v>
      </c>
      <c r="AX200" s="12" t="s">
        <v>71</v>
      </c>
      <c r="AY200" s="253" t="s">
        <v>143</v>
      </c>
    </row>
    <row r="201" spans="2:51" s="11" customFormat="1" ht="13.5">
      <c r="B201" s="232"/>
      <c r="C201" s="233"/>
      <c r="D201" s="234" t="s">
        <v>152</v>
      </c>
      <c r="E201" s="235" t="s">
        <v>21</v>
      </c>
      <c r="F201" s="236" t="s">
        <v>79</v>
      </c>
      <c r="G201" s="233"/>
      <c r="H201" s="237">
        <v>1</v>
      </c>
      <c r="I201" s="238"/>
      <c r="J201" s="233"/>
      <c r="K201" s="233"/>
      <c r="L201" s="239"/>
      <c r="M201" s="269"/>
      <c r="N201" s="270"/>
      <c r="O201" s="270"/>
      <c r="P201" s="270"/>
      <c r="Q201" s="270"/>
      <c r="R201" s="270"/>
      <c r="S201" s="270"/>
      <c r="T201" s="271"/>
      <c r="AT201" s="243" t="s">
        <v>152</v>
      </c>
      <c r="AU201" s="243" t="s">
        <v>81</v>
      </c>
      <c r="AV201" s="11" t="s">
        <v>81</v>
      </c>
      <c r="AW201" s="11" t="s">
        <v>35</v>
      </c>
      <c r="AX201" s="11" t="s">
        <v>71</v>
      </c>
      <c r="AY201" s="243" t="s">
        <v>143</v>
      </c>
    </row>
    <row r="202" spans="2:12" s="1" customFormat="1" ht="6.95" customHeight="1">
      <c r="B202" s="66"/>
      <c r="C202" s="67"/>
      <c r="D202" s="67"/>
      <c r="E202" s="67"/>
      <c r="F202" s="67"/>
      <c r="G202" s="67"/>
      <c r="H202" s="67"/>
      <c r="I202" s="165"/>
      <c r="J202" s="67"/>
      <c r="K202" s="67"/>
      <c r="L202" s="71"/>
    </row>
  </sheetData>
  <sheetProtection password="CC35" sheet="1" objects="1" scenarios="1" formatColumns="0" formatRows="0" autoFilter="0"/>
  <autoFilter ref="C83:K20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4" customFormat="1" ht="45" customHeight="1">
      <c r="B3" s="287"/>
      <c r="C3" s="288" t="s">
        <v>1801</v>
      </c>
      <c r="D3" s="288"/>
      <c r="E3" s="288"/>
      <c r="F3" s="288"/>
      <c r="G3" s="288"/>
      <c r="H3" s="288"/>
      <c r="I3" s="288"/>
      <c r="J3" s="288"/>
      <c r="K3" s="289"/>
    </row>
    <row r="4" spans="2:11" ht="25.5" customHeight="1">
      <c r="B4" s="290"/>
      <c r="C4" s="291" t="s">
        <v>1802</v>
      </c>
      <c r="D4" s="291"/>
      <c r="E4" s="291"/>
      <c r="F4" s="291"/>
      <c r="G4" s="291"/>
      <c r="H4" s="291"/>
      <c r="I4" s="291"/>
      <c r="J4" s="291"/>
      <c r="K4" s="292"/>
    </row>
    <row r="5" spans="2:1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0"/>
      <c r="C6" s="294" t="s">
        <v>1803</v>
      </c>
      <c r="D6" s="294"/>
      <c r="E6" s="294"/>
      <c r="F6" s="294"/>
      <c r="G6" s="294"/>
      <c r="H6" s="294"/>
      <c r="I6" s="294"/>
      <c r="J6" s="294"/>
      <c r="K6" s="292"/>
    </row>
    <row r="7" spans="2:11" ht="15" customHeight="1">
      <c r="B7" s="295"/>
      <c r="C7" s="294" t="s">
        <v>1804</v>
      </c>
      <c r="D7" s="294"/>
      <c r="E7" s="294"/>
      <c r="F7" s="294"/>
      <c r="G7" s="294"/>
      <c r="H7" s="294"/>
      <c r="I7" s="294"/>
      <c r="J7" s="294"/>
      <c r="K7" s="292"/>
    </row>
    <row r="8" spans="2:1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ht="15" customHeight="1">
      <c r="B9" s="295"/>
      <c r="C9" s="294" t="s">
        <v>1805</v>
      </c>
      <c r="D9" s="294"/>
      <c r="E9" s="294"/>
      <c r="F9" s="294"/>
      <c r="G9" s="294"/>
      <c r="H9" s="294"/>
      <c r="I9" s="294"/>
      <c r="J9" s="294"/>
      <c r="K9" s="292"/>
    </row>
    <row r="10" spans="2:11" ht="15" customHeight="1">
      <c r="B10" s="295"/>
      <c r="C10" s="294"/>
      <c r="D10" s="294" t="s">
        <v>1806</v>
      </c>
      <c r="E10" s="294"/>
      <c r="F10" s="294"/>
      <c r="G10" s="294"/>
      <c r="H10" s="294"/>
      <c r="I10" s="294"/>
      <c r="J10" s="294"/>
      <c r="K10" s="292"/>
    </row>
    <row r="11" spans="2:11" ht="15" customHeight="1">
      <c r="B11" s="295"/>
      <c r="C11" s="296"/>
      <c r="D11" s="294" t="s">
        <v>1807</v>
      </c>
      <c r="E11" s="294"/>
      <c r="F11" s="294"/>
      <c r="G11" s="294"/>
      <c r="H11" s="294"/>
      <c r="I11" s="294"/>
      <c r="J11" s="294"/>
      <c r="K11" s="292"/>
    </row>
    <row r="12" spans="2:11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spans="2:11" ht="15" customHeight="1">
      <c r="B13" s="295"/>
      <c r="C13" s="296"/>
      <c r="D13" s="294" t="s">
        <v>1808</v>
      </c>
      <c r="E13" s="294"/>
      <c r="F13" s="294"/>
      <c r="G13" s="294"/>
      <c r="H13" s="294"/>
      <c r="I13" s="294"/>
      <c r="J13" s="294"/>
      <c r="K13" s="292"/>
    </row>
    <row r="14" spans="2:11" ht="15" customHeight="1">
      <c r="B14" s="295"/>
      <c r="C14" s="296"/>
      <c r="D14" s="294" t="s">
        <v>1809</v>
      </c>
      <c r="E14" s="294"/>
      <c r="F14" s="294"/>
      <c r="G14" s="294"/>
      <c r="H14" s="294"/>
      <c r="I14" s="294"/>
      <c r="J14" s="294"/>
      <c r="K14" s="292"/>
    </row>
    <row r="15" spans="2:11" ht="15" customHeight="1">
      <c r="B15" s="295"/>
      <c r="C15" s="296"/>
      <c r="D15" s="294" t="s">
        <v>1810</v>
      </c>
      <c r="E15" s="294"/>
      <c r="F15" s="294"/>
      <c r="G15" s="294"/>
      <c r="H15" s="294"/>
      <c r="I15" s="294"/>
      <c r="J15" s="294"/>
      <c r="K15" s="292"/>
    </row>
    <row r="16" spans="2:11" ht="15" customHeight="1">
      <c r="B16" s="295"/>
      <c r="C16" s="296"/>
      <c r="D16" s="296"/>
      <c r="E16" s="297" t="s">
        <v>78</v>
      </c>
      <c r="F16" s="294" t="s">
        <v>1811</v>
      </c>
      <c r="G16" s="294"/>
      <c r="H16" s="294"/>
      <c r="I16" s="294"/>
      <c r="J16" s="294"/>
      <c r="K16" s="292"/>
    </row>
    <row r="17" spans="2:11" ht="15" customHeight="1">
      <c r="B17" s="295"/>
      <c r="C17" s="296"/>
      <c r="D17" s="296"/>
      <c r="E17" s="297" t="s">
        <v>1812</v>
      </c>
      <c r="F17" s="294" t="s">
        <v>1813</v>
      </c>
      <c r="G17" s="294"/>
      <c r="H17" s="294"/>
      <c r="I17" s="294"/>
      <c r="J17" s="294"/>
      <c r="K17" s="292"/>
    </row>
    <row r="18" spans="2:11" ht="15" customHeight="1">
      <c r="B18" s="295"/>
      <c r="C18" s="296"/>
      <c r="D18" s="296"/>
      <c r="E18" s="297" t="s">
        <v>1814</v>
      </c>
      <c r="F18" s="294" t="s">
        <v>1815</v>
      </c>
      <c r="G18" s="294"/>
      <c r="H18" s="294"/>
      <c r="I18" s="294"/>
      <c r="J18" s="294"/>
      <c r="K18" s="292"/>
    </row>
    <row r="19" spans="2:11" ht="15" customHeight="1">
      <c r="B19" s="295"/>
      <c r="C19" s="296"/>
      <c r="D19" s="296"/>
      <c r="E19" s="297" t="s">
        <v>105</v>
      </c>
      <c r="F19" s="294" t="s">
        <v>1816</v>
      </c>
      <c r="G19" s="294"/>
      <c r="H19" s="294"/>
      <c r="I19" s="294"/>
      <c r="J19" s="294"/>
      <c r="K19" s="292"/>
    </row>
    <row r="20" spans="2:11" ht="15" customHeight="1">
      <c r="B20" s="295"/>
      <c r="C20" s="296"/>
      <c r="D20" s="296"/>
      <c r="E20" s="297" t="s">
        <v>1817</v>
      </c>
      <c r="F20" s="294" t="s">
        <v>1818</v>
      </c>
      <c r="G20" s="294"/>
      <c r="H20" s="294"/>
      <c r="I20" s="294"/>
      <c r="J20" s="294"/>
      <c r="K20" s="292"/>
    </row>
    <row r="21" spans="2:11" ht="15" customHeight="1">
      <c r="B21" s="295"/>
      <c r="C21" s="296"/>
      <c r="D21" s="296"/>
      <c r="E21" s="297" t="s">
        <v>1819</v>
      </c>
      <c r="F21" s="294" t="s">
        <v>1820</v>
      </c>
      <c r="G21" s="294"/>
      <c r="H21" s="294"/>
      <c r="I21" s="294"/>
      <c r="J21" s="294"/>
      <c r="K21" s="292"/>
    </row>
    <row r="22" spans="2:11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2:11" ht="15" customHeight="1">
      <c r="B23" s="295"/>
      <c r="C23" s="294" t="s">
        <v>1821</v>
      </c>
      <c r="D23" s="294"/>
      <c r="E23" s="294"/>
      <c r="F23" s="294"/>
      <c r="G23" s="294"/>
      <c r="H23" s="294"/>
      <c r="I23" s="294"/>
      <c r="J23" s="294"/>
      <c r="K23" s="292"/>
    </row>
    <row r="24" spans="2:11" ht="15" customHeight="1">
      <c r="B24" s="295"/>
      <c r="C24" s="294" t="s">
        <v>1822</v>
      </c>
      <c r="D24" s="294"/>
      <c r="E24" s="294"/>
      <c r="F24" s="294"/>
      <c r="G24" s="294"/>
      <c r="H24" s="294"/>
      <c r="I24" s="294"/>
      <c r="J24" s="294"/>
      <c r="K24" s="292"/>
    </row>
    <row r="25" spans="2:11" ht="15" customHeight="1">
      <c r="B25" s="295"/>
      <c r="C25" s="294"/>
      <c r="D25" s="294" t="s">
        <v>1823</v>
      </c>
      <c r="E25" s="294"/>
      <c r="F25" s="294"/>
      <c r="G25" s="294"/>
      <c r="H25" s="294"/>
      <c r="I25" s="294"/>
      <c r="J25" s="294"/>
      <c r="K25" s="292"/>
    </row>
    <row r="26" spans="2:11" ht="15" customHeight="1">
      <c r="B26" s="295"/>
      <c r="C26" s="296"/>
      <c r="D26" s="294" t="s">
        <v>1824</v>
      </c>
      <c r="E26" s="294"/>
      <c r="F26" s="294"/>
      <c r="G26" s="294"/>
      <c r="H26" s="294"/>
      <c r="I26" s="294"/>
      <c r="J26" s="294"/>
      <c r="K26" s="292"/>
    </row>
    <row r="27" spans="2:11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spans="2:11" ht="15" customHeight="1">
      <c r="B28" s="295"/>
      <c r="C28" s="296"/>
      <c r="D28" s="294" t="s">
        <v>1825</v>
      </c>
      <c r="E28" s="294"/>
      <c r="F28" s="294"/>
      <c r="G28" s="294"/>
      <c r="H28" s="294"/>
      <c r="I28" s="294"/>
      <c r="J28" s="294"/>
      <c r="K28" s="292"/>
    </row>
    <row r="29" spans="2:11" ht="15" customHeight="1">
      <c r="B29" s="295"/>
      <c r="C29" s="296"/>
      <c r="D29" s="294" t="s">
        <v>1826</v>
      </c>
      <c r="E29" s="294"/>
      <c r="F29" s="294"/>
      <c r="G29" s="294"/>
      <c r="H29" s="294"/>
      <c r="I29" s="294"/>
      <c r="J29" s="294"/>
      <c r="K29" s="292"/>
    </row>
    <row r="30" spans="2:11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spans="2:11" ht="15" customHeight="1">
      <c r="B31" s="295"/>
      <c r="C31" s="296"/>
      <c r="D31" s="294" t="s">
        <v>1827</v>
      </c>
      <c r="E31" s="294"/>
      <c r="F31" s="294"/>
      <c r="G31" s="294"/>
      <c r="H31" s="294"/>
      <c r="I31" s="294"/>
      <c r="J31" s="294"/>
      <c r="K31" s="292"/>
    </row>
    <row r="32" spans="2:11" ht="15" customHeight="1">
      <c r="B32" s="295"/>
      <c r="C32" s="296"/>
      <c r="D32" s="294" t="s">
        <v>1828</v>
      </c>
      <c r="E32" s="294"/>
      <c r="F32" s="294"/>
      <c r="G32" s="294"/>
      <c r="H32" s="294"/>
      <c r="I32" s="294"/>
      <c r="J32" s="294"/>
      <c r="K32" s="292"/>
    </row>
    <row r="33" spans="2:11" ht="15" customHeight="1">
      <c r="B33" s="295"/>
      <c r="C33" s="296"/>
      <c r="D33" s="294" t="s">
        <v>1829</v>
      </c>
      <c r="E33" s="294"/>
      <c r="F33" s="294"/>
      <c r="G33" s="294"/>
      <c r="H33" s="294"/>
      <c r="I33" s="294"/>
      <c r="J33" s="294"/>
      <c r="K33" s="292"/>
    </row>
    <row r="34" spans="2:11" ht="15" customHeight="1">
      <c r="B34" s="295"/>
      <c r="C34" s="296"/>
      <c r="D34" s="294"/>
      <c r="E34" s="298" t="s">
        <v>128</v>
      </c>
      <c r="F34" s="294"/>
      <c r="G34" s="294" t="s">
        <v>1830</v>
      </c>
      <c r="H34" s="294"/>
      <c r="I34" s="294"/>
      <c r="J34" s="294"/>
      <c r="K34" s="292"/>
    </row>
    <row r="35" spans="2:11" ht="30.75" customHeight="1">
      <c r="B35" s="295"/>
      <c r="C35" s="296"/>
      <c r="D35" s="294"/>
      <c r="E35" s="298" t="s">
        <v>1831</v>
      </c>
      <c r="F35" s="294"/>
      <c r="G35" s="294" t="s">
        <v>1832</v>
      </c>
      <c r="H35" s="294"/>
      <c r="I35" s="294"/>
      <c r="J35" s="294"/>
      <c r="K35" s="292"/>
    </row>
    <row r="36" spans="2:11" ht="15" customHeight="1">
      <c r="B36" s="295"/>
      <c r="C36" s="296"/>
      <c r="D36" s="294"/>
      <c r="E36" s="298" t="s">
        <v>52</v>
      </c>
      <c r="F36" s="294"/>
      <c r="G36" s="294" t="s">
        <v>1833</v>
      </c>
      <c r="H36" s="294"/>
      <c r="I36" s="294"/>
      <c r="J36" s="294"/>
      <c r="K36" s="292"/>
    </row>
    <row r="37" spans="2:11" ht="15" customHeight="1">
      <c r="B37" s="295"/>
      <c r="C37" s="296"/>
      <c r="D37" s="294"/>
      <c r="E37" s="298" t="s">
        <v>129</v>
      </c>
      <c r="F37" s="294"/>
      <c r="G37" s="294" t="s">
        <v>1834</v>
      </c>
      <c r="H37" s="294"/>
      <c r="I37" s="294"/>
      <c r="J37" s="294"/>
      <c r="K37" s="292"/>
    </row>
    <row r="38" spans="2:11" ht="15" customHeight="1">
      <c r="B38" s="295"/>
      <c r="C38" s="296"/>
      <c r="D38" s="294"/>
      <c r="E38" s="298" t="s">
        <v>130</v>
      </c>
      <c r="F38" s="294"/>
      <c r="G38" s="294" t="s">
        <v>1835</v>
      </c>
      <c r="H38" s="294"/>
      <c r="I38" s="294"/>
      <c r="J38" s="294"/>
      <c r="K38" s="292"/>
    </row>
    <row r="39" spans="2:11" ht="15" customHeight="1">
      <c r="B39" s="295"/>
      <c r="C39" s="296"/>
      <c r="D39" s="294"/>
      <c r="E39" s="298" t="s">
        <v>131</v>
      </c>
      <c r="F39" s="294"/>
      <c r="G39" s="294" t="s">
        <v>1836</v>
      </c>
      <c r="H39" s="294"/>
      <c r="I39" s="294"/>
      <c r="J39" s="294"/>
      <c r="K39" s="292"/>
    </row>
    <row r="40" spans="2:11" ht="15" customHeight="1">
      <c r="B40" s="295"/>
      <c r="C40" s="296"/>
      <c r="D40" s="294"/>
      <c r="E40" s="298" t="s">
        <v>1837</v>
      </c>
      <c r="F40" s="294"/>
      <c r="G40" s="294" t="s">
        <v>1838</v>
      </c>
      <c r="H40" s="294"/>
      <c r="I40" s="294"/>
      <c r="J40" s="294"/>
      <c r="K40" s="292"/>
    </row>
    <row r="41" spans="2:11" ht="15" customHeight="1">
      <c r="B41" s="295"/>
      <c r="C41" s="296"/>
      <c r="D41" s="294"/>
      <c r="E41" s="298"/>
      <c r="F41" s="294"/>
      <c r="G41" s="294" t="s">
        <v>1839</v>
      </c>
      <c r="H41" s="294"/>
      <c r="I41" s="294"/>
      <c r="J41" s="294"/>
      <c r="K41" s="292"/>
    </row>
    <row r="42" spans="2:11" ht="15" customHeight="1">
      <c r="B42" s="295"/>
      <c r="C42" s="296"/>
      <c r="D42" s="294"/>
      <c r="E42" s="298" t="s">
        <v>1840</v>
      </c>
      <c r="F42" s="294"/>
      <c r="G42" s="294" t="s">
        <v>1841</v>
      </c>
      <c r="H42" s="294"/>
      <c r="I42" s="294"/>
      <c r="J42" s="294"/>
      <c r="K42" s="292"/>
    </row>
    <row r="43" spans="2:11" ht="15" customHeight="1">
      <c r="B43" s="295"/>
      <c r="C43" s="296"/>
      <c r="D43" s="294"/>
      <c r="E43" s="298" t="s">
        <v>133</v>
      </c>
      <c r="F43" s="294"/>
      <c r="G43" s="294" t="s">
        <v>1842</v>
      </c>
      <c r="H43" s="294"/>
      <c r="I43" s="294"/>
      <c r="J43" s="294"/>
      <c r="K43" s="292"/>
    </row>
    <row r="44" spans="2:11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spans="2:11" ht="15" customHeight="1">
      <c r="B45" s="295"/>
      <c r="C45" s="296"/>
      <c r="D45" s="294" t="s">
        <v>1843</v>
      </c>
      <c r="E45" s="294"/>
      <c r="F45" s="294"/>
      <c r="G45" s="294"/>
      <c r="H45" s="294"/>
      <c r="I45" s="294"/>
      <c r="J45" s="294"/>
      <c r="K45" s="292"/>
    </row>
    <row r="46" spans="2:11" ht="15" customHeight="1">
      <c r="B46" s="295"/>
      <c r="C46" s="296"/>
      <c r="D46" s="296"/>
      <c r="E46" s="294" t="s">
        <v>1844</v>
      </c>
      <c r="F46" s="294"/>
      <c r="G46" s="294"/>
      <c r="H46" s="294"/>
      <c r="I46" s="294"/>
      <c r="J46" s="294"/>
      <c r="K46" s="292"/>
    </row>
    <row r="47" spans="2:11" ht="15" customHeight="1">
      <c r="B47" s="295"/>
      <c r="C47" s="296"/>
      <c r="D47" s="296"/>
      <c r="E47" s="294" t="s">
        <v>1845</v>
      </c>
      <c r="F47" s="294"/>
      <c r="G47" s="294"/>
      <c r="H47" s="294"/>
      <c r="I47" s="294"/>
      <c r="J47" s="294"/>
      <c r="K47" s="292"/>
    </row>
    <row r="48" spans="2:11" ht="15" customHeight="1">
      <c r="B48" s="295"/>
      <c r="C48" s="296"/>
      <c r="D48" s="296"/>
      <c r="E48" s="294" t="s">
        <v>1846</v>
      </c>
      <c r="F48" s="294"/>
      <c r="G48" s="294"/>
      <c r="H48" s="294"/>
      <c r="I48" s="294"/>
      <c r="J48" s="294"/>
      <c r="K48" s="292"/>
    </row>
    <row r="49" spans="2:11" ht="15" customHeight="1">
      <c r="B49" s="295"/>
      <c r="C49" s="296"/>
      <c r="D49" s="294" t="s">
        <v>1847</v>
      </c>
      <c r="E49" s="294"/>
      <c r="F49" s="294"/>
      <c r="G49" s="294"/>
      <c r="H49" s="294"/>
      <c r="I49" s="294"/>
      <c r="J49" s="294"/>
      <c r="K49" s="292"/>
    </row>
    <row r="50" spans="2:11" ht="25.5" customHeight="1">
      <c r="B50" s="290"/>
      <c r="C50" s="291" t="s">
        <v>1848</v>
      </c>
      <c r="D50" s="291"/>
      <c r="E50" s="291"/>
      <c r="F50" s="291"/>
      <c r="G50" s="291"/>
      <c r="H50" s="291"/>
      <c r="I50" s="291"/>
      <c r="J50" s="291"/>
      <c r="K50" s="292"/>
    </row>
    <row r="51" spans="2:11" ht="5.25" customHeight="1">
      <c r="B51" s="290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0"/>
      <c r="C52" s="294" t="s">
        <v>1849</v>
      </c>
      <c r="D52" s="294"/>
      <c r="E52" s="294"/>
      <c r="F52" s="294"/>
      <c r="G52" s="294"/>
      <c r="H52" s="294"/>
      <c r="I52" s="294"/>
      <c r="J52" s="294"/>
      <c r="K52" s="292"/>
    </row>
    <row r="53" spans="2:11" ht="15" customHeight="1">
      <c r="B53" s="290"/>
      <c r="C53" s="294" t="s">
        <v>1850</v>
      </c>
      <c r="D53" s="294"/>
      <c r="E53" s="294"/>
      <c r="F53" s="294"/>
      <c r="G53" s="294"/>
      <c r="H53" s="294"/>
      <c r="I53" s="294"/>
      <c r="J53" s="294"/>
      <c r="K53" s="292"/>
    </row>
    <row r="54" spans="2:11" ht="12.75" customHeight="1">
      <c r="B54" s="290"/>
      <c r="C54" s="294"/>
      <c r="D54" s="294"/>
      <c r="E54" s="294"/>
      <c r="F54" s="294"/>
      <c r="G54" s="294"/>
      <c r="H54" s="294"/>
      <c r="I54" s="294"/>
      <c r="J54" s="294"/>
      <c r="K54" s="292"/>
    </row>
    <row r="55" spans="2:11" ht="15" customHeight="1">
      <c r="B55" s="290"/>
      <c r="C55" s="294" t="s">
        <v>1851</v>
      </c>
      <c r="D55" s="294"/>
      <c r="E55" s="294"/>
      <c r="F55" s="294"/>
      <c r="G55" s="294"/>
      <c r="H55" s="294"/>
      <c r="I55" s="294"/>
      <c r="J55" s="294"/>
      <c r="K55" s="292"/>
    </row>
    <row r="56" spans="2:11" ht="15" customHeight="1">
      <c r="B56" s="290"/>
      <c r="C56" s="296"/>
      <c r="D56" s="294" t="s">
        <v>1852</v>
      </c>
      <c r="E56" s="294"/>
      <c r="F56" s="294"/>
      <c r="G56" s="294"/>
      <c r="H56" s="294"/>
      <c r="I56" s="294"/>
      <c r="J56" s="294"/>
      <c r="K56" s="292"/>
    </row>
    <row r="57" spans="2:11" ht="15" customHeight="1">
      <c r="B57" s="290"/>
      <c r="C57" s="296"/>
      <c r="D57" s="294" t="s">
        <v>1853</v>
      </c>
      <c r="E57" s="294"/>
      <c r="F57" s="294"/>
      <c r="G57" s="294"/>
      <c r="H57" s="294"/>
      <c r="I57" s="294"/>
      <c r="J57" s="294"/>
      <c r="K57" s="292"/>
    </row>
    <row r="58" spans="2:11" ht="15" customHeight="1">
      <c r="B58" s="290"/>
      <c r="C58" s="296"/>
      <c r="D58" s="294" t="s">
        <v>1854</v>
      </c>
      <c r="E58" s="294"/>
      <c r="F58" s="294"/>
      <c r="G58" s="294"/>
      <c r="H58" s="294"/>
      <c r="I58" s="294"/>
      <c r="J58" s="294"/>
      <c r="K58" s="292"/>
    </row>
    <row r="59" spans="2:11" ht="15" customHeight="1">
      <c r="B59" s="290"/>
      <c r="C59" s="296"/>
      <c r="D59" s="294" t="s">
        <v>1855</v>
      </c>
      <c r="E59" s="294"/>
      <c r="F59" s="294"/>
      <c r="G59" s="294"/>
      <c r="H59" s="294"/>
      <c r="I59" s="294"/>
      <c r="J59" s="294"/>
      <c r="K59" s="292"/>
    </row>
    <row r="60" spans="2:11" ht="15" customHeight="1">
      <c r="B60" s="290"/>
      <c r="C60" s="296"/>
      <c r="D60" s="299" t="s">
        <v>1856</v>
      </c>
      <c r="E60" s="299"/>
      <c r="F60" s="299"/>
      <c r="G60" s="299"/>
      <c r="H60" s="299"/>
      <c r="I60" s="299"/>
      <c r="J60" s="299"/>
      <c r="K60" s="292"/>
    </row>
    <row r="61" spans="2:11" ht="15" customHeight="1">
      <c r="B61" s="290"/>
      <c r="C61" s="296"/>
      <c r="D61" s="294" t="s">
        <v>1857</v>
      </c>
      <c r="E61" s="294"/>
      <c r="F61" s="294"/>
      <c r="G61" s="294"/>
      <c r="H61" s="294"/>
      <c r="I61" s="294"/>
      <c r="J61" s="294"/>
      <c r="K61" s="292"/>
    </row>
    <row r="62" spans="2:11" ht="12.75" customHeight="1">
      <c r="B62" s="290"/>
      <c r="C62" s="296"/>
      <c r="D62" s="296"/>
      <c r="E62" s="300"/>
      <c r="F62" s="296"/>
      <c r="G62" s="296"/>
      <c r="H62" s="296"/>
      <c r="I62" s="296"/>
      <c r="J62" s="296"/>
      <c r="K62" s="292"/>
    </row>
    <row r="63" spans="2:11" ht="15" customHeight="1">
      <c r="B63" s="290"/>
      <c r="C63" s="296"/>
      <c r="D63" s="294" t="s">
        <v>1858</v>
      </c>
      <c r="E63" s="294"/>
      <c r="F63" s="294"/>
      <c r="G63" s="294"/>
      <c r="H63" s="294"/>
      <c r="I63" s="294"/>
      <c r="J63" s="294"/>
      <c r="K63" s="292"/>
    </row>
    <row r="64" spans="2:11" ht="15" customHeight="1">
      <c r="B64" s="290"/>
      <c r="C64" s="296"/>
      <c r="D64" s="299" t="s">
        <v>1859</v>
      </c>
      <c r="E64" s="299"/>
      <c r="F64" s="299"/>
      <c r="G64" s="299"/>
      <c r="H64" s="299"/>
      <c r="I64" s="299"/>
      <c r="J64" s="299"/>
      <c r="K64" s="292"/>
    </row>
    <row r="65" spans="2:11" ht="15" customHeight="1">
      <c r="B65" s="290"/>
      <c r="C65" s="296"/>
      <c r="D65" s="294" t="s">
        <v>1860</v>
      </c>
      <c r="E65" s="294"/>
      <c r="F65" s="294"/>
      <c r="G65" s="294"/>
      <c r="H65" s="294"/>
      <c r="I65" s="294"/>
      <c r="J65" s="294"/>
      <c r="K65" s="292"/>
    </row>
    <row r="66" spans="2:11" ht="15" customHeight="1">
      <c r="B66" s="290"/>
      <c r="C66" s="296"/>
      <c r="D66" s="294" t="s">
        <v>1861</v>
      </c>
      <c r="E66" s="294"/>
      <c r="F66" s="294"/>
      <c r="G66" s="294"/>
      <c r="H66" s="294"/>
      <c r="I66" s="294"/>
      <c r="J66" s="294"/>
      <c r="K66" s="292"/>
    </row>
    <row r="67" spans="2:11" ht="15" customHeight="1">
      <c r="B67" s="290"/>
      <c r="C67" s="296"/>
      <c r="D67" s="294" t="s">
        <v>1862</v>
      </c>
      <c r="E67" s="294"/>
      <c r="F67" s="294"/>
      <c r="G67" s="294"/>
      <c r="H67" s="294"/>
      <c r="I67" s="294"/>
      <c r="J67" s="294"/>
      <c r="K67" s="292"/>
    </row>
    <row r="68" spans="2:11" ht="15" customHeight="1">
      <c r="B68" s="290"/>
      <c r="C68" s="296"/>
      <c r="D68" s="294" t="s">
        <v>1863</v>
      </c>
      <c r="E68" s="294"/>
      <c r="F68" s="294"/>
      <c r="G68" s="294"/>
      <c r="H68" s="294"/>
      <c r="I68" s="294"/>
      <c r="J68" s="294"/>
      <c r="K68" s="292"/>
    </row>
    <row r="69" spans="2:11" ht="12.75" customHeight="1">
      <c r="B69" s="301"/>
      <c r="C69" s="302"/>
      <c r="D69" s="302"/>
      <c r="E69" s="302"/>
      <c r="F69" s="302"/>
      <c r="G69" s="302"/>
      <c r="H69" s="302"/>
      <c r="I69" s="302"/>
      <c r="J69" s="302"/>
      <c r="K69" s="303"/>
    </row>
    <row r="70" spans="2:11" ht="18.7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5"/>
    </row>
    <row r="71" spans="2:11" ht="18.75" customHeight="1">
      <c r="B71" s="305"/>
      <c r="C71" s="305"/>
      <c r="D71" s="305"/>
      <c r="E71" s="305"/>
      <c r="F71" s="305"/>
      <c r="G71" s="305"/>
      <c r="H71" s="305"/>
      <c r="I71" s="305"/>
      <c r="J71" s="305"/>
      <c r="K71" s="305"/>
    </row>
    <row r="72" spans="2:11" ht="7.5" customHeight="1">
      <c r="B72" s="306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ht="45" customHeight="1">
      <c r="B73" s="309"/>
      <c r="C73" s="310" t="s">
        <v>111</v>
      </c>
      <c r="D73" s="310"/>
      <c r="E73" s="310"/>
      <c r="F73" s="310"/>
      <c r="G73" s="310"/>
      <c r="H73" s="310"/>
      <c r="I73" s="310"/>
      <c r="J73" s="310"/>
      <c r="K73" s="311"/>
    </row>
    <row r="74" spans="2:11" ht="17.25" customHeight="1">
      <c r="B74" s="309"/>
      <c r="C74" s="312" t="s">
        <v>1864</v>
      </c>
      <c r="D74" s="312"/>
      <c r="E74" s="312"/>
      <c r="F74" s="312" t="s">
        <v>1865</v>
      </c>
      <c r="G74" s="313"/>
      <c r="H74" s="312" t="s">
        <v>129</v>
      </c>
      <c r="I74" s="312" t="s">
        <v>56</v>
      </c>
      <c r="J74" s="312" t="s">
        <v>1866</v>
      </c>
      <c r="K74" s="311"/>
    </row>
    <row r="75" spans="2:11" ht="17.25" customHeight="1">
      <c r="B75" s="309"/>
      <c r="C75" s="314" t="s">
        <v>1867</v>
      </c>
      <c r="D75" s="314"/>
      <c r="E75" s="314"/>
      <c r="F75" s="315" t="s">
        <v>1868</v>
      </c>
      <c r="G75" s="316"/>
      <c r="H75" s="314"/>
      <c r="I75" s="314"/>
      <c r="J75" s="314" t="s">
        <v>1869</v>
      </c>
      <c r="K75" s="311"/>
    </row>
    <row r="76" spans="2:11" ht="5.25" customHeight="1">
      <c r="B76" s="309"/>
      <c r="C76" s="317"/>
      <c r="D76" s="317"/>
      <c r="E76" s="317"/>
      <c r="F76" s="317"/>
      <c r="G76" s="318"/>
      <c r="H76" s="317"/>
      <c r="I76" s="317"/>
      <c r="J76" s="317"/>
      <c r="K76" s="311"/>
    </row>
    <row r="77" spans="2:11" ht="15" customHeight="1">
      <c r="B77" s="309"/>
      <c r="C77" s="298" t="s">
        <v>52</v>
      </c>
      <c r="D77" s="317"/>
      <c r="E77" s="317"/>
      <c r="F77" s="319" t="s">
        <v>1870</v>
      </c>
      <c r="G77" s="318"/>
      <c r="H77" s="298" t="s">
        <v>1871</v>
      </c>
      <c r="I77" s="298" t="s">
        <v>1872</v>
      </c>
      <c r="J77" s="298">
        <v>20</v>
      </c>
      <c r="K77" s="311"/>
    </row>
    <row r="78" spans="2:11" ht="15" customHeight="1">
      <c r="B78" s="309"/>
      <c r="C78" s="298" t="s">
        <v>1873</v>
      </c>
      <c r="D78" s="298"/>
      <c r="E78" s="298"/>
      <c r="F78" s="319" t="s">
        <v>1870</v>
      </c>
      <c r="G78" s="318"/>
      <c r="H78" s="298" t="s">
        <v>1874</v>
      </c>
      <c r="I78" s="298" t="s">
        <v>1872</v>
      </c>
      <c r="J78" s="298">
        <v>120</v>
      </c>
      <c r="K78" s="311"/>
    </row>
    <row r="79" spans="2:11" ht="15" customHeight="1">
      <c r="B79" s="320"/>
      <c r="C79" s="298" t="s">
        <v>1875</v>
      </c>
      <c r="D79" s="298"/>
      <c r="E79" s="298"/>
      <c r="F79" s="319" t="s">
        <v>1876</v>
      </c>
      <c r="G79" s="318"/>
      <c r="H79" s="298" t="s">
        <v>1877</v>
      </c>
      <c r="I79" s="298" t="s">
        <v>1872</v>
      </c>
      <c r="J79" s="298">
        <v>50</v>
      </c>
      <c r="K79" s="311"/>
    </row>
    <row r="80" spans="2:11" ht="15" customHeight="1">
      <c r="B80" s="320"/>
      <c r="C80" s="298" t="s">
        <v>1878</v>
      </c>
      <c r="D80" s="298"/>
      <c r="E80" s="298"/>
      <c r="F80" s="319" t="s">
        <v>1870</v>
      </c>
      <c r="G80" s="318"/>
      <c r="H80" s="298" t="s">
        <v>1879</v>
      </c>
      <c r="I80" s="298" t="s">
        <v>1880</v>
      </c>
      <c r="J80" s="298"/>
      <c r="K80" s="311"/>
    </row>
    <row r="81" spans="2:11" ht="15" customHeight="1">
      <c r="B81" s="320"/>
      <c r="C81" s="321" t="s">
        <v>1881</v>
      </c>
      <c r="D81" s="321"/>
      <c r="E81" s="321"/>
      <c r="F81" s="322" t="s">
        <v>1876</v>
      </c>
      <c r="G81" s="321"/>
      <c r="H81" s="321" t="s">
        <v>1882</v>
      </c>
      <c r="I81" s="321" t="s">
        <v>1872</v>
      </c>
      <c r="J81" s="321">
        <v>15</v>
      </c>
      <c r="K81" s="311"/>
    </row>
    <row r="82" spans="2:11" ht="15" customHeight="1">
      <c r="B82" s="320"/>
      <c r="C82" s="321" t="s">
        <v>1883</v>
      </c>
      <c r="D82" s="321"/>
      <c r="E82" s="321"/>
      <c r="F82" s="322" t="s">
        <v>1876</v>
      </c>
      <c r="G82" s="321"/>
      <c r="H82" s="321" t="s">
        <v>1884</v>
      </c>
      <c r="I82" s="321" t="s">
        <v>1872</v>
      </c>
      <c r="J82" s="321">
        <v>15</v>
      </c>
      <c r="K82" s="311"/>
    </row>
    <row r="83" spans="2:11" ht="15" customHeight="1">
      <c r="B83" s="320"/>
      <c r="C83" s="321" t="s">
        <v>1885</v>
      </c>
      <c r="D83" s="321"/>
      <c r="E83" s="321"/>
      <c r="F83" s="322" t="s">
        <v>1876</v>
      </c>
      <c r="G83" s="321"/>
      <c r="H83" s="321" t="s">
        <v>1886</v>
      </c>
      <c r="I83" s="321" t="s">
        <v>1872</v>
      </c>
      <c r="J83" s="321">
        <v>20</v>
      </c>
      <c r="K83" s="311"/>
    </row>
    <row r="84" spans="2:11" ht="15" customHeight="1">
      <c r="B84" s="320"/>
      <c r="C84" s="321" t="s">
        <v>1887</v>
      </c>
      <c r="D84" s="321"/>
      <c r="E84" s="321"/>
      <c r="F84" s="322" t="s">
        <v>1876</v>
      </c>
      <c r="G84" s="321"/>
      <c r="H84" s="321" t="s">
        <v>1888</v>
      </c>
      <c r="I84" s="321" t="s">
        <v>1872</v>
      </c>
      <c r="J84" s="321">
        <v>20</v>
      </c>
      <c r="K84" s="311"/>
    </row>
    <row r="85" spans="2:11" ht="15" customHeight="1">
      <c r="B85" s="320"/>
      <c r="C85" s="298" t="s">
        <v>1889</v>
      </c>
      <c r="D85" s="298"/>
      <c r="E85" s="298"/>
      <c r="F85" s="319" t="s">
        <v>1876</v>
      </c>
      <c r="G85" s="318"/>
      <c r="H85" s="298" t="s">
        <v>1890</v>
      </c>
      <c r="I85" s="298" t="s">
        <v>1872</v>
      </c>
      <c r="J85" s="298">
        <v>50</v>
      </c>
      <c r="K85" s="311"/>
    </row>
    <row r="86" spans="2:11" ht="15" customHeight="1">
      <c r="B86" s="320"/>
      <c r="C86" s="298" t="s">
        <v>1891</v>
      </c>
      <c r="D86" s="298"/>
      <c r="E86" s="298"/>
      <c r="F86" s="319" t="s">
        <v>1876</v>
      </c>
      <c r="G86" s="318"/>
      <c r="H86" s="298" t="s">
        <v>1892</v>
      </c>
      <c r="I86" s="298" t="s">
        <v>1872</v>
      </c>
      <c r="J86" s="298">
        <v>20</v>
      </c>
      <c r="K86" s="311"/>
    </row>
    <row r="87" spans="2:11" ht="15" customHeight="1">
      <c r="B87" s="320"/>
      <c r="C87" s="298" t="s">
        <v>1893</v>
      </c>
      <c r="D87" s="298"/>
      <c r="E87" s="298"/>
      <c r="F87" s="319" t="s">
        <v>1876</v>
      </c>
      <c r="G87" s="318"/>
      <c r="H87" s="298" t="s">
        <v>1894</v>
      </c>
      <c r="I87" s="298" t="s">
        <v>1872</v>
      </c>
      <c r="J87" s="298">
        <v>20</v>
      </c>
      <c r="K87" s="311"/>
    </row>
    <row r="88" spans="2:11" ht="15" customHeight="1">
      <c r="B88" s="320"/>
      <c r="C88" s="298" t="s">
        <v>1895</v>
      </c>
      <c r="D88" s="298"/>
      <c r="E88" s="298"/>
      <c r="F88" s="319" t="s">
        <v>1876</v>
      </c>
      <c r="G88" s="318"/>
      <c r="H88" s="298" t="s">
        <v>1896</v>
      </c>
      <c r="I88" s="298" t="s">
        <v>1872</v>
      </c>
      <c r="J88" s="298">
        <v>50</v>
      </c>
      <c r="K88" s="311"/>
    </row>
    <row r="89" spans="2:11" ht="15" customHeight="1">
      <c r="B89" s="320"/>
      <c r="C89" s="298" t="s">
        <v>1897</v>
      </c>
      <c r="D89" s="298"/>
      <c r="E89" s="298"/>
      <c r="F89" s="319" t="s">
        <v>1876</v>
      </c>
      <c r="G89" s="318"/>
      <c r="H89" s="298" t="s">
        <v>1897</v>
      </c>
      <c r="I89" s="298" t="s">
        <v>1872</v>
      </c>
      <c r="J89" s="298">
        <v>50</v>
      </c>
      <c r="K89" s="311"/>
    </row>
    <row r="90" spans="2:11" ht="15" customHeight="1">
      <c r="B90" s="320"/>
      <c r="C90" s="298" t="s">
        <v>134</v>
      </c>
      <c r="D90" s="298"/>
      <c r="E90" s="298"/>
      <c r="F90" s="319" t="s">
        <v>1876</v>
      </c>
      <c r="G90" s="318"/>
      <c r="H90" s="298" t="s">
        <v>1898</v>
      </c>
      <c r="I90" s="298" t="s">
        <v>1872</v>
      </c>
      <c r="J90" s="298">
        <v>255</v>
      </c>
      <c r="K90" s="311"/>
    </row>
    <row r="91" spans="2:11" ht="15" customHeight="1">
      <c r="B91" s="320"/>
      <c r="C91" s="298" t="s">
        <v>1899</v>
      </c>
      <c r="D91" s="298"/>
      <c r="E91" s="298"/>
      <c r="F91" s="319" t="s">
        <v>1870</v>
      </c>
      <c r="G91" s="318"/>
      <c r="H91" s="298" t="s">
        <v>1900</v>
      </c>
      <c r="I91" s="298" t="s">
        <v>1901</v>
      </c>
      <c r="J91" s="298"/>
      <c r="K91" s="311"/>
    </row>
    <row r="92" spans="2:11" ht="15" customHeight="1">
      <c r="B92" s="320"/>
      <c r="C92" s="298" t="s">
        <v>1902</v>
      </c>
      <c r="D92" s="298"/>
      <c r="E92" s="298"/>
      <c r="F92" s="319" t="s">
        <v>1870</v>
      </c>
      <c r="G92" s="318"/>
      <c r="H92" s="298" t="s">
        <v>1903</v>
      </c>
      <c r="I92" s="298" t="s">
        <v>1904</v>
      </c>
      <c r="J92" s="298"/>
      <c r="K92" s="311"/>
    </row>
    <row r="93" spans="2:11" ht="15" customHeight="1">
      <c r="B93" s="320"/>
      <c r="C93" s="298" t="s">
        <v>1905</v>
      </c>
      <c r="D93" s="298"/>
      <c r="E93" s="298"/>
      <c r="F93" s="319" t="s">
        <v>1870</v>
      </c>
      <c r="G93" s="318"/>
      <c r="H93" s="298" t="s">
        <v>1905</v>
      </c>
      <c r="I93" s="298" t="s">
        <v>1904</v>
      </c>
      <c r="J93" s="298"/>
      <c r="K93" s="311"/>
    </row>
    <row r="94" spans="2:11" ht="15" customHeight="1">
      <c r="B94" s="320"/>
      <c r="C94" s="298" t="s">
        <v>37</v>
      </c>
      <c r="D94" s="298"/>
      <c r="E94" s="298"/>
      <c r="F94" s="319" t="s">
        <v>1870</v>
      </c>
      <c r="G94" s="318"/>
      <c r="H94" s="298" t="s">
        <v>1906</v>
      </c>
      <c r="I94" s="298" t="s">
        <v>1904</v>
      </c>
      <c r="J94" s="298"/>
      <c r="K94" s="311"/>
    </row>
    <row r="95" spans="2:11" ht="15" customHeight="1">
      <c r="B95" s="320"/>
      <c r="C95" s="298" t="s">
        <v>47</v>
      </c>
      <c r="D95" s="298"/>
      <c r="E95" s="298"/>
      <c r="F95" s="319" t="s">
        <v>1870</v>
      </c>
      <c r="G95" s="318"/>
      <c r="H95" s="298" t="s">
        <v>1907</v>
      </c>
      <c r="I95" s="298" t="s">
        <v>1904</v>
      </c>
      <c r="J95" s="298"/>
      <c r="K95" s="311"/>
    </row>
    <row r="96" spans="2:11" ht="15" customHeight="1">
      <c r="B96" s="323"/>
      <c r="C96" s="324"/>
      <c r="D96" s="324"/>
      <c r="E96" s="324"/>
      <c r="F96" s="324"/>
      <c r="G96" s="324"/>
      <c r="H96" s="324"/>
      <c r="I96" s="324"/>
      <c r="J96" s="324"/>
      <c r="K96" s="325"/>
    </row>
    <row r="97" spans="2:11" ht="18.75" customHeight="1">
      <c r="B97" s="326"/>
      <c r="C97" s="327"/>
      <c r="D97" s="327"/>
      <c r="E97" s="327"/>
      <c r="F97" s="327"/>
      <c r="G97" s="327"/>
      <c r="H97" s="327"/>
      <c r="I97" s="327"/>
      <c r="J97" s="327"/>
      <c r="K97" s="326"/>
    </row>
    <row r="98" spans="2:11" ht="18.75" customHeight="1">
      <c r="B98" s="305"/>
      <c r="C98" s="305"/>
      <c r="D98" s="305"/>
      <c r="E98" s="305"/>
      <c r="F98" s="305"/>
      <c r="G98" s="305"/>
      <c r="H98" s="305"/>
      <c r="I98" s="305"/>
      <c r="J98" s="305"/>
      <c r="K98" s="305"/>
    </row>
    <row r="99" spans="2:11" ht="7.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8"/>
    </row>
    <row r="100" spans="2:11" ht="45" customHeight="1">
      <c r="B100" s="309"/>
      <c r="C100" s="310" t="s">
        <v>1908</v>
      </c>
      <c r="D100" s="310"/>
      <c r="E100" s="310"/>
      <c r="F100" s="310"/>
      <c r="G100" s="310"/>
      <c r="H100" s="310"/>
      <c r="I100" s="310"/>
      <c r="J100" s="310"/>
      <c r="K100" s="311"/>
    </row>
    <row r="101" spans="2:11" ht="17.25" customHeight="1">
      <c r="B101" s="309"/>
      <c r="C101" s="312" t="s">
        <v>1864</v>
      </c>
      <c r="D101" s="312"/>
      <c r="E101" s="312"/>
      <c r="F101" s="312" t="s">
        <v>1865</v>
      </c>
      <c r="G101" s="313"/>
      <c r="H101" s="312" t="s">
        <v>129</v>
      </c>
      <c r="I101" s="312" t="s">
        <v>56</v>
      </c>
      <c r="J101" s="312" t="s">
        <v>1866</v>
      </c>
      <c r="K101" s="311"/>
    </row>
    <row r="102" spans="2:11" ht="17.25" customHeight="1">
      <c r="B102" s="309"/>
      <c r="C102" s="314" t="s">
        <v>1867</v>
      </c>
      <c r="D102" s="314"/>
      <c r="E102" s="314"/>
      <c r="F102" s="315" t="s">
        <v>1868</v>
      </c>
      <c r="G102" s="316"/>
      <c r="H102" s="314"/>
      <c r="I102" s="314"/>
      <c r="J102" s="314" t="s">
        <v>1869</v>
      </c>
      <c r="K102" s="311"/>
    </row>
    <row r="103" spans="2:11" ht="5.25" customHeight="1">
      <c r="B103" s="309"/>
      <c r="C103" s="312"/>
      <c r="D103" s="312"/>
      <c r="E103" s="312"/>
      <c r="F103" s="312"/>
      <c r="G103" s="328"/>
      <c r="H103" s="312"/>
      <c r="I103" s="312"/>
      <c r="J103" s="312"/>
      <c r="K103" s="311"/>
    </row>
    <row r="104" spans="2:11" ht="15" customHeight="1">
      <c r="B104" s="309"/>
      <c r="C104" s="298" t="s">
        <v>52</v>
      </c>
      <c r="D104" s="317"/>
      <c r="E104" s="317"/>
      <c r="F104" s="319" t="s">
        <v>1870</v>
      </c>
      <c r="G104" s="328"/>
      <c r="H104" s="298" t="s">
        <v>1909</v>
      </c>
      <c r="I104" s="298" t="s">
        <v>1872</v>
      </c>
      <c r="J104" s="298">
        <v>20</v>
      </c>
      <c r="K104" s="311"/>
    </row>
    <row r="105" spans="2:11" ht="15" customHeight="1">
      <c r="B105" s="309"/>
      <c r="C105" s="298" t="s">
        <v>1873</v>
      </c>
      <c r="D105" s="298"/>
      <c r="E105" s="298"/>
      <c r="F105" s="319" t="s">
        <v>1870</v>
      </c>
      <c r="G105" s="298"/>
      <c r="H105" s="298" t="s">
        <v>1909</v>
      </c>
      <c r="I105" s="298" t="s">
        <v>1872</v>
      </c>
      <c r="J105" s="298">
        <v>120</v>
      </c>
      <c r="K105" s="311"/>
    </row>
    <row r="106" spans="2:11" ht="15" customHeight="1">
      <c r="B106" s="320"/>
      <c r="C106" s="298" t="s">
        <v>1875</v>
      </c>
      <c r="D106" s="298"/>
      <c r="E106" s="298"/>
      <c r="F106" s="319" t="s">
        <v>1876</v>
      </c>
      <c r="G106" s="298"/>
      <c r="H106" s="298" t="s">
        <v>1909</v>
      </c>
      <c r="I106" s="298" t="s">
        <v>1872</v>
      </c>
      <c r="J106" s="298">
        <v>50</v>
      </c>
      <c r="K106" s="311"/>
    </row>
    <row r="107" spans="2:11" ht="15" customHeight="1">
      <c r="B107" s="320"/>
      <c r="C107" s="298" t="s">
        <v>1878</v>
      </c>
      <c r="D107" s="298"/>
      <c r="E107" s="298"/>
      <c r="F107" s="319" t="s">
        <v>1870</v>
      </c>
      <c r="G107" s="298"/>
      <c r="H107" s="298" t="s">
        <v>1909</v>
      </c>
      <c r="I107" s="298" t="s">
        <v>1880</v>
      </c>
      <c r="J107" s="298"/>
      <c r="K107" s="311"/>
    </row>
    <row r="108" spans="2:11" ht="15" customHeight="1">
      <c r="B108" s="320"/>
      <c r="C108" s="298" t="s">
        <v>1889</v>
      </c>
      <c r="D108" s="298"/>
      <c r="E108" s="298"/>
      <c r="F108" s="319" t="s">
        <v>1876</v>
      </c>
      <c r="G108" s="298"/>
      <c r="H108" s="298" t="s">
        <v>1909</v>
      </c>
      <c r="I108" s="298" t="s">
        <v>1872</v>
      </c>
      <c r="J108" s="298">
        <v>50</v>
      </c>
      <c r="K108" s="311"/>
    </row>
    <row r="109" spans="2:11" ht="15" customHeight="1">
      <c r="B109" s="320"/>
      <c r="C109" s="298" t="s">
        <v>1897</v>
      </c>
      <c r="D109" s="298"/>
      <c r="E109" s="298"/>
      <c r="F109" s="319" t="s">
        <v>1876</v>
      </c>
      <c r="G109" s="298"/>
      <c r="H109" s="298" t="s">
        <v>1909</v>
      </c>
      <c r="I109" s="298" t="s">
        <v>1872</v>
      </c>
      <c r="J109" s="298">
        <v>50</v>
      </c>
      <c r="K109" s="311"/>
    </row>
    <row r="110" spans="2:11" ht="15" customHeight="1">
      <c r="B110" s="320"/>
      <c r="C110" s="298" t="s">
        <v>1895</v>
      </c>
      <c r="D110" s="298"/>
      <c r="E110" s="298"/>
      <c r="F110" s="319" t="s">
        <v>1876</v>
      </c>
      <c r="G110" s="298"/>
      <c r="H110" s="298" t="s">
        <v>1909</v>
      </c>
      <c r="I110" s="298" t="s">
        <v>1872</v>
      </c>
      <c r="J110" s="298">
        <v>50</v>
      </c>
      <c r="K110" s="311"/>
    </row>
    <row r="111" spans="2:11" ht="15" customHeight="1">
      <c r="B111" s="320"/>
      <c r="C111" s="298" t="s">
        <v>52</v>
      </c>
      <c r="D111" s="298"/>
      <c r="E111" s="298"/>
      <c r="F111" s="319" t="s">
        <v>1870</v>
      </c>
      <c r="G111" s="298"/>
      <c r="H111" s="298" t="s">
        <v>1910</v>
      </c>
      <c r="I111" s="298" t="s">
        <v>1872</v>
      </c>
      <c r="J111" s="298">
        <v>20</v>
      </c>
      <c r="K111" s="311"/>
    </row>
    <row r="112" spans="2:11" ht="15" customHeight="1">
      <c r="B112" s="320"/>
      <c r="C112" s="298" t="s">
        <v>1911</v>
      </c>
      <c r="D112" s="298"/>
      <c r="E112" s="298"/>
      <c r="F112" s="319" t="s">
        <v>1870</v>
      </c>
      <c r="G112" s="298"/>
      <c r="H112" s="298" t="s">
        <v>1912</v>
      </c>
      <c r="I112" s="298" t="s">
        <v>1872</v>
      </c>
      <c r="J112" s="298">
        <v>120</v>
      </c>
      <c r="K112" s="311"/>
    </row>
    <row r="113" spans="2:11" ht="15" customHeight="1">
      <c r="B113" s="320"/>
      <c r="C113" s="298" t="s">
        <v>37</v>
      </c>
      <c r="D113" s="298"/>
      <c r="E113" s="298"/>
      <c r="F113" s="319" t="s">
        <v>1870</v>
      </c>
      <c r="G113" s="298"/>
      <c r="H113" s="298" t="s">
        <v>1913</v>
      </c>
      <c r="I113" s="298" t="s">
        <v>1904</v>
      </c>
      <c r="J113" s="298"/>
      <c r="K113" s="311"/>
    </row>
    <row r="114" spans="2:11" ht="15" customHeight="1">
      <c r="B114" s="320"/>
      <c r="C114" s="298" t="s">
        <v>47</v>
      </c>
      <c r="D114" s="298"/>
      <c r="E114" s="298"/>
      <c r="F114" s="319" t="s">
        <v>1870</v>
      </c>
      <c r="G114" s="298"/>
      <c r="H114" s="298" t="s">
        <v>1914</v>
      </c>
      <c r="I114" s="298" t="s">
        <v>1904</v>
      </c>
      <c r="J114" s="298"/>
      <c r="K114" s="311"/>
    </row>
    <row r="115" spans="2:11" ht="15" customHeight="1">
      <c r="B115" s="320"/>
      <c r="C115" s="298" t="s">
        <v>56</v>
      </c>
      <c r="D115" s="298"/>
      <c r="E115" s="298"/>
      <c r="F115" s="319" t="s">
        <v>1870</v>
      </c>
      <c r="G115" s="298"/>
      <c r="H115" s="298" t="s">
        <v>1915</v>
      </c>
      <c r="I115" s="298" t="s">
        <v>1916</v>
      </c>
      <c r="J115" s="298"/>
      <c r="K115" s="311"/>
    </row>
    <row r="116" spans="2:11" ht="15" customHeight="1">
      <c r="B116" s="323"/>
      <c r="C116" s="329"/>
      <c r="D116" s="329"/>
      <c r="E116" s="329"/>
      <c r="F116" s="329"/>
      <c r="G116" s="329"/>
      <c r="H116" s="329"/>
      <c r="I116" s="329"/>
      <c r="J116" s="329"/>
      <c r="K116" s="325"/>
    </row>
    <row r="117" spans="2:11" ht="18.75" customHeight="1">
      <c r="B117" s="330"/>
      <c r="C117" s="294"/>
      <c r="D117" s="294"/>
      <c r="E117" s="294"/>
      <c r="F117" s="331"/>
      <c r="G117" s="294"/>
      <c r="H117" s="294"/>
      <c r="I117" s="294"/>
      <c r="J117" s="294"/>
      <c r="K117" s="330"/>
    </row>
    <row r="118" spans="2:11" ht="18.75" customHeight="1"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</row>
    <row r="119" spans="2:11" ht="7.5" customHeight="1">
      <c r="B119" s="332"/>
      <c r="C119" s="333"/>
      <c r="D119" s="333"/>
      <c r="E119" s="333"/>
      <c r="F119" s="333"/>
      <c r="G119" s="333"/>
      <c r="H119" s="333"/>
      <c r="I119" s="333"/>
      <c r="J119" s="333"/>
      <c r="K119" s="334"/>
    </row>
    <row r="120" spans="2:11" ht="45" customHeight="1">
      <c r="B120" s="335"/>
      <c r="C120" s="288" t="s">
        <v>1917</v>
      </c>
      <c r="D120" s="288"/>
      <c r="E120" s="288"/>
      <c r="F120" s="288"/>
      <c r="G120" s="288"/>
      <c r="H120" s="288"/>
      <c r="I120" s="288"/>
      <c r="J120" s="288"/>
      <c r="K120" s="336"/>
    </row>
    <row r="121" spans="2:11" ht="17.25" customHeight="1">
      <c r="B121" s="337"/>
      <c r="C121" s="312" t="s">
        <v>1864</v>
      </c>
      <c r="D121" s="312"/>
      <c r="E121" s="312"/>
      <c r="F121" s="312" t="s">
        <v>1865</v>
      </c>
      <c r="G121" s="313"/>
      <c r="H121" s="312" t="s">
        <v>129</v>
      </c>
      <c r="I121" s="312" t="s">
        <v>56</v>
      </c>
      <c r="J121" s="312" t="s">
        <v>1866</v>
      </c>
      <c r="K121" s="338"/>
    </row>
    <row r="122" spans="2:11" ht="17.25" customHeight="1">
      <c r="B122" s="337"/>
      <c r="C122" s="314" t="s">
        <v>1867</v>
      </c>
      <c r="D122" s="314"/>
      <c r="E122" s="314"/>
      <c r="F122" s="315" t="s">
        <v>1868</v>
      </c>
      <c r="G122" s="316"/>
      <c r="H122" s="314"/>
      <c r="I122" s="314"/>
      <c r="J122" s="314" t="s">
        <v>1869</v>
      </c>
      <c r="K122" s="338"/>
    </row>
    <row r="123" spans="2:11" ht="5.25" customHeight="1">
      <c r="B123" s="339"/>
      <c r="C123" s="317"/>
      <c r="D123" s="317"/>
      <c r="E123" s="317"/>
      <c r="F123" s="317"/>
      <c r="G123" s="298"/>
      <c r="H123" s="317"/>
      <c r="I123" s="317"/>
      <c r="J123" s="317"/>
      <c r="K123" s="340"/>
    </row>
    <row r="124" spans="2:11" ht="15" customHeight="1">
      <c r="B124" s="339"/>
      <c r="C124" s="298" t="s">
        <v>1873</v>
      </c>
      <c r="D124" s="317"/>
      <c r="E124" s="317"/>
      <c r="F124" s="319" t="s">
        <v>1870</v>
      </c>
      <c r="G124" s="298"/>
      <c r="H124" s="298" t="s">
        <v>1909</v>
      </c>
      <c r="I124" s="298" t="s">
        <v>1872</v>
      </c>
      <c r="J124" s="298">
        <v>120</v>
      </c>
      <c r="K124" s="341"/>
    </row>
    <row r="125" spans="2:11" ht="15" customHeight="1">
      <c r="B125" s="339"/>
      <c r="C125" s="298" t="s">
        <v>1918</v>
      </c>
      <c r="D125" s="298"/>
      <c r="E125" s="298"/>
      <c r="F125" s="319" t="s">
        <v>1870</v>
      </c>
      <c r="G125" s="298"/>
      <c r="H125" s="298" t="s">
        <v>1919</v>
      </c>
      <c r="I125" s="298" t="s">
        <v>1872</v>
      </c>
      <c r="J125" s="298" t="s">
        <v>1920</v>
      </c>
      <c r="K125" s="341"/>
    </row>
    <row r="126" spans="2:11" ht="15" customHeight="1">
      <c r="B126" s="339"/>
      <c r="C126" s="298" t="s">
        <v>1819</v>
      </c>
      <c r="D126" s="298"/>
      <c r="E126" s="298"/>
      <c r="F126" s="319" t="s">
        <v>1870</v>
      </c>
      <c r="G126" s="298"/>
      <c r="H126" s="298" t="s">
        <v>1921</v>
      </c>
      <c r="I126" s="298" t="s">
        <v>1872</v>
      </c>
      <c r="J126" s="298" t="s">
        <v>1920</v>
      </c>
      <c r="K126" s="341"/>
    </row>
    <row r="127" spans="2:11" ht="15" customHeight="1">
      <c r="B127" s="339"/>
      <c r="C127" s="298" t="s">
        <v>1881</v>
      </c>
      <c r="D127" s="298"/>
      <c r="E127" s="298"/>
      <c r="F127" s="319" t="s">
        <v>1876</v>
      </c>
      <c r="G127" s="298"/>
      <c r="H127" s="298" t="s">
        <v>1882</v>
      </c>
      <c r="I127" s="298" t="s">
        <v>1872</v>
      </c>
      <c r="J127" s="298">
        <v>15</v>
      </c>
      <c r="K127" s="341"/>
    </row>
    <row r="128" spans="2:11" ht="15" customHeight="1">
      <c r="B128" s="339"/>
      <c r="C128" s="321" t="s">
        <v>1883</v>
      </c>
      <c r="D128" s="321"/>
      <c r="E128" s="321"/>
      <c r="F128" s="322" t="s">
        <v>1876</v>
      </c>
      <c r="G128" s="321"/>
      <c r="H128" s="321" t="s">
        <v>1884</v>
      </c>
      <c r="I128" s="321" t="s">
        <v>1872</v>
      </c>
      <c r="J128" s="321">
        <v>15</v>
      </c>
      <c r="K128" s="341"/>
    </row>
    <row r="129" spans="2:11" ht="15" customHeight="1">
      <c r="B129" s="339"/>
      <c r="C129" s="321" t="s">
        <v>1885</v>
      </c>
      <c r="D129" s="321"/>
      <c r="E129" s="321"/>
      <c r="F129" s="322" t="s">
        <v>1876</v>
      </c>
      <c r="G129" s="321"/>
      <c r="H129" s="321" t="s">
        <v>1886</v>
      </c>
      <c r="I129" s="321" t="s">
        <v>1872</v>
      </c>
      <c r="J129" s="321">
        <v>20</v>
      </c>
      <c r="K129" s="341"/>
    </row>
    <row r="130" spans="2:11" ht="15" customHeight="1">
      <c r="B130" s="339"/>
      <c r="C130" s="321" t="s">
        <v>1887</v>
      </c>
      <c r="D130" s="321"/>
      <c r="E130" s="321"/>
      <c r="F130" s="322" t="s">
        <v>1876</v>
      </c>
      <c r="G130" s="321"/>
      <c r="H130" s="321" t="s">
        <v>1888</v>
      </c>
      <c r="I130" s="321" t="s">
        <v>1872</v>
      </c>
      <c r="J130" s="321">
        <v>20</v>
      </c>
      <c r="K130" s="341"/>
    </row>
    <row r="131" spans="2:11" ht="15" customHeight="1">
      <c r="B131" s="339"/>
      <c r="C131" s="298" t="s">
        <v>1875</v>
      </c>
      <c r="D131" s="298"/>
      <c r="E131" s="298"/>
      <c r="F131" s="319" t="s">
        <v>1876</v>
      </c>
      <c r="G131" s="298"/>
      <c r="H131" s="298" t="s">
        <v>1909</v>
      </c>
      <c r="I131" s="298" t="s">
        <v>1872</v>
      </c>
      <c r="J131" s="298">
        <v>50</v>
      </c>
      <c r="K131" s="341"/>
    </row>
    <row r="132" spans="2:11" ht="15" customHeight="1">
      <c r="B132" s="339"/>
      <c r="C132" s="298" t="s">
        <v>1889</v>
      </c>
      <c r="D132" s="298"/>
      <c r="E132" s="298"/>
      <c r="F132" s="319" t="s">
        <v>1876</v>
      </c>
      <c r="G132" s="298"/>
      <c r="H132" s="298" t="s">
        <v>1909</v>
      </c>
      <c r="I132" s="298" t="s">
        <v>1872</v>
      </c>
      <c r="J132" s="298">
        <v>50</v>
      </c>
      <c r="K132" s="341"/>
    </row>
    <row r="133" spans="2:11" ht="15" customHeight="1">
      <c r="B133" s="339"/>
      <c r="C133" s="298" t="s">
        <v>1895</v>
      </c>
      <c r="D133" s="298"/>
      <c r="E133" s="298"/>
      <c r="F133" s="319" t="s">
        <v>1876</v>
      </c>
      <c r="G133" s="298"/>
      <c r="H133" s="298" t="s">
        <v>1909</v>
      </c>
      <c r="I133" s="298" t="s">
        <v>1872</v>
      </c>
      <c r="J133" s="298">
        <v>50</v>
      </c>
      <c r="K133" s="341"/>
    </row>
    <row r="134" spans="2:11" ht="15" customHeight="1">
      <c r="B134" s="339"/>
      <c r="C134" s="298" t="s">
        <v>1897</v>
      </c>
      <c r="D134" s="298"/>
      <c r="E134" s="298"/>
      <c r="F134" s="319" t="s">
        <v>1876</v>
      </c>
      <c r="G134" s="298"/>
      <c r="H134" s="298" t="s">
        <v>1909</v>
      </c>
      <c r="I134" s="298" t="s">
        <v>1872</v>
      </c>
      <c r="J134" s="298">
        <v>50</v>
      </c>
      <c r="K134" s="341"/>
    </row>
    <row r="135" spans="2:11" ht="15" customHeight="1">
      <c r="B135" s="339"/>
      <c r="C135" s="298" t="s">
        <v>134</v>
      </c>
      <c r="D135" s="298"/>
      <c r="E135" s="298"/>
      <c r="F135" s="319" t="s">
        <v>1876</v>
      </c>
      <c r="G135" s="298"/>
      <c r="H135" s="298" t="s">
        <v>1922</v>
      </c>
      <c r="I135" s="298" t="s">
        <v>1872</v>
      </c>
      <c r="J135" s="298">
        <v>255</v>
      </c>
      <c r="K135" s="341"/>
    </row>
    <row r="136" spans="2:11" ht="15" customHeight="1">
      <c r="B136" s="339"/>
      <c r="C136" s="298" t="s">
        <v>1899</v>
      </c>
      <c r="D136" s="298"/>
      <c r="E136" s="298"/>
      <c r="F136" s="319" t="s">
        <v>1870</v>
      </c>
      <c r="G136" s="298"/>
      <c r="H136" s="298" t="s">
        <v>1923</v>
      </c>
      <c r="I136" s="298" t="s">
        <v>1901</v>
      </c>
      <c r="J136" s="298"/>
      <c r="K136" s="341"/>
    </row>
    <row r="137" spans="2:11" ht="15" customHeight="1">
      <c r="B137" s="339"/>
      <c r="C137" s="298" t="s">
        <v>1902</v>
      </c>
      <c r="D137" s="298"/>
      <c r="E137" s="298"/>
      <c r="F137" s="319" t="s">
        <v>1870</v>
      </c>
      <c r="G137" s="298"/>
      <c r="H137" s="298" t="s">
        <v>1924</v>
      </c>
      <c r="I137" s="298" t="s">
        <v>1904</v>
      </c>
      <c r="J137" s="298"/>
      <c r="K137" s="341"/>
    </row>
    <row r="138" spans="2:11" ht="15" customHeight="1">
      <c r="B138" s="339"/>
      <c r="C138" s="298" t="s">
        <v>1905</v>
      </c>
      <c r="D138" s="298"/>
      <c r="E138" s="298"/>
      <c r="F138" s="319" t="s">
        <v>1870</v>
      </c>
      <c r="G138" s="298"/>
      <c r="H138" s="298" t="s">
        <v>1905</v>
      </c>
      <c r="I138" s="298" t="s">
        <v>1904</v>
      </c>
      <c r="J138" s="298"/>
      <c r="K138" s="341"/>
    </row>
    <row r="139" spans="2:11" ht="15" customHeight="1">
      <c r="B139" s="339"/>
      <c r="C139" s="298" t="s">
        <v>37</v>
      </c>
      <c r="D139" s="298"/>
      <c r="E139" s="298"/>
      <c r="F139" s="319" t="s">
        <v>1870</v>
      </c>
      <c r="G139" s="298"/>
      <c r="H139" s="298" t="s">
        <v>1925</v>
      </c>
      <c r="I139" s="298" t="s">
        <v>1904</v>
      </c>
      <c r="J139" s="298"/>
      <c r="K139" s="341"/>
    </row>
    <row r="140" spans="2:11" ht="15" customHeight="1">
      <c r="B140" s="339"/>
      <c r="C140" s="298" t="s">
        <v>1926</v>
      </c>
      <c r="D140" s="298"/>
      <c r="E140" s="298"/>
      <c r="F140" s="319" t="s">
        <v>1870</v>
      </c>
      <c r="G140" s="298"/>
      <c r="H140" s="298" t="s">
        <v>1927</v>
      </c>
      <c r="I140" s="298" t="s">
        <v>1904</v>
      </c>
      <c r="J140" s="298"/>
      <c r="K140" s="341"/>
    </row>
    <row r="141" spans="2:11" ht="15" customHeight="1">
      <c r="B141" s="342"/>
      <c r="C141" s="343"/>
      <c r="D141" s="343"/>
      <c r="E141" s="343"/>
      <c r="F141" s="343"/>
      <c r="G141" s="343"/>
      <c r="H141" s="343"/>
      <c r="I141" s="343"/>
      <c r="J141" s="343"/>
      <c r="K141" s="344"/>
    </row>
    <row r="142" spans="2:11" ht="18.75" customHeight="1">
      <c r="B142" s="294"/>
      <c r="C142" s="294"/>
      <c r="D142" s="294"/>
      <c r="E142" s="294"/>
      <c r="F142" s="331"/>
      <c r="G142" s="294"/>
      <c r="H142" s="294"/>
      <c r="I142" s="294"/>
      <c r="J142" s="294"/>
      <c r="K142" s="294"/>
    </row>
    <row r="143" spans="2:11" ht="18.75" customHeight="1"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</row>
    <row r="144" spans="2:11" ht="7.5" customHeight="1">
      <c r="B144" s="306"/>
      <c r="C144" s="307"/>
      <c r="D144" s="307"/>
      <c r="E144" s="307"/>
      <c r="F144" s="307"/>
      <c r="G144" s="307"/>
      <c r="H144" s="307"/>
      <c r="I144" s="307"/>
      <c r="J144" s="307"/>
      <c r="K144" s="308"/>
    </row>
    <row r="145" spans="2:11" ht="45" customHeight="1">
      <c r="B145" s="309"/>
      <c r="C145" s="310" t="s">
        <v>1928</v>
      </c>
      <c r="D145" s="310"/>
      <c r="E145" s="310"/>
      <c r="F145" s="310"/>
      <c r="G145" s="310"/>
      <c r="H145" s="310"/>
      <c r="I145" s="310"/>
      <c r="J145" s="310"/>
      <c r="K145" s="311"/>
    </row>
    <row r="146" spans="2:11" ht="17.25" customHeight="1">
      <c r="B146" s="309"/>
      <c r="C146" s="312" t="s">
        <v>1864</v>
      </c>
      <c r="D146" s="312"/>
      <c r="E146" s="312"/>
      <c r="F146" s="312" t="s">
        <v>1865</v>
      </c>
      <c r="G146" s="313"/>
      <c r="H146" s="312" t="s">
        <v>129</v>
      </c>
      <c r="I146" s="312" t="s">
        <v>56</v>
      </c>
      <c r="J146" s="312" t="s">
        <v>1866</v>
      </c>
      <c r="K146" s="311"/>
    </row>
    <row r="147" spans="2:11" ht="17.25" customHeight="1">
      <c r="B147" s="309"/>
      <c r="C147" s="314" t="s">
        <v>1867</v>
      </c>
      <c r="D147" s="314"/>
      <c r="E147" s="314"/>
      <c r="F147" s="315" t="s">
        <v>1868</v>
      </c>
      <c r="G147" s="316"/>
      <c r="H147" s="314"/>
      <c r="I147" s="314"/>
      <c r="J147" s="314" t="s">
        <v>1869</v>
      </c>
      <c r="K147" s="311"/>
    </row>
    <row r="148" spans="2:11" ht="5.25" customHeight="1">
      <c r="B148" s="320"/>
      <c r="C148" s="317"/>
      <c r="D148" s="317"/>
      <c r="E148" s="317"/>
      <c r="F148" s="317"/>
      <c r="G148" s="318"/>
      <c r="H148" s="317"/>
      <c r="I148" s="317"/>
      <c r="J148" s="317"/>
      <c r="K148" s="341"/>
    </row>
    <row r="149" spans="2:11" ht="15" customHeight="1">
      <c r="B149" s="320"/>
      <c r="C149" s="345" t="s">
        <v>1873</v>
      </c>
      <c r="D149" s="298"/>
      <c r="E149" s="298"/>
      <c r="F149" s="346" t="s">
        <v>1870</v>
      </c>
      <c r="G149" s="298"/>
      <c r="H149" s="345" t="s">
        <v>1909</v>
      </c>
      <c r="I149" s="345" t="s">
        <v>1872</v>
      </c>
      <c r="J149" s="345">
        <v>120</v>
      </c>
      <c r="K149" s="341"/>
    </row>
    <row r="150" spans="2:11" ht="15" customHeight="1">
      <c r="B150" s="320"/>
      <c r="C150" s="345" t="s">
        <v>1918</v>
      </c>
      <c r="D150" s="298"/>
      <c r="E150" s="298"/>
      <c r="F150" s="346" t="s">
        <v>1870</v>
      </c>
      <c r="G150" s="298"/>
      <c r="H150" s="345" t="s">
        <v>1929</v>
      </c>
      <c r="I150" s="345" t="s">
        <v>1872</v>
      </c>
      <c r="J150" s="345" t="s">
        <v>1920</v>
      </c>
      <c r="K150" s="341"/>
    </row>
    <row r="151" spans="2:11" ht="15" customHeight="1">
      <c r="B151" s="320"/>
      <c r="C151" s="345" t="s">
        <v>1819</v>
      </c>
      <c r="D151" s="298"/>
      <c r="E151" s="298"/>
      <c r="F151" s="346" t="s">
        <v>1870</v>
      </c>
      <c r="G151" s="298"/>
      <c r="H151" s="345" t="s">
        <v>1930</v>
      </c>
      <c r="I151" s="345" t="s">
        <v>1872</v>
      </c>
      <c r="J151" s="345" t="s">
        <v>1920</v>
      </c>
      <c r="K151" s="341"/>
    </row>
    <row r="152" spans="2:11" ht="15" customHeight="1">
      <c r="B152" s="320"/>
      <c r="C152" s="345" t="s">
        <v>1875</v>
      </c>
      <c r="D152" s="298"/>
      <c r="E152" s="298"/>
      <c r="F152" s="346" t="s">
        <v>1876</v>
      </c>
      <c r="G152" s="298"/>
      <c r="H152" s="345" t="s">
        <v>1909</v>
      </c>
      <c r="I152" s="345" t="s">
        <v>1872</v>
      </c>
      <c r="J152" s="345">
        <v>50</v>
      </c>
      <c r="K152" s="341"/>
    </row>
    <row r="153" spans="2:11" ht="15" customHeight="1">
      <c r="B153" s="320"/>
      <c r="C153" s="345" t="s">
        <v>1878</v>
      </c>
      <c r="D153" s="298"/>
      <c r="E153" s="298"/>
      <c r="F153" s="346" t="s">
        <v>1870</v>
      </c>
      <c r="G153" s="298"/>
      <c r="H153" s="345" t="s">
        <v>1909</v>
      </c>
      <c r="I153" s="345" t="s">
        <v>1880</v>
      </c>
      <c r="J153" s="345"/>
      <c r="K153" s="341"/>
    </row>
    <row r="154" spans="2:11" ht="15" customHeight="1">
      <c r="B154" s="320"/>
      <c r="C154" s="345" t="s">
        <v>1889</v>
      </c>
      <c r="D154" s="298"/>
      <c r="E154" s="298"/>
      <c r="F154" s="346" t="s">
        <v>1876</v>
      </c>
      <c r="G154" s="298"/>
      <c r="H154" s="345" t="s">
        <v>1909</v>
      </c>
      <c r="I154" s="345" t="s">
        <v>1872</v>
      </c>
      <c r="J154" s="345">
        <v>50</v>
      </c>
      <c r="K154" s="341"/>
    </row>
    <row r="155" spans="2:11" ht="15" customHeight="1">
      <c r="B155" s="320"/>
      <c r="C155" s="345" t="s">
        <v>1897</v>
      </c>
      <c r="D155" s="298"/>
      <c r="E155" s="298"/>
      <c r="F155" s="346" t="s">
        <v>1876</v>
      </c>
      <c r="G155" s="298"/>
      <c r="H155" s="345" t="s">
        <v>1909</v>
      </c>
      <c r="I155" s="345" t="s">
        <v>1872</v>
      </c>
      <c r="J155" s="345">
        <v>50</v>
      </c>
      <c r="K155" s="341"/>
    </row>
    <row r="156" spans="2:11" ht="15" customHeight="1">
      <c r="B156" s="320"/>
      <c r="C156" s="345" t="s">
        <v>1895</v>
      </c>
      <c r="D156" s="298"/>
      <c r="E156" s="298"/>
      <c r="F156" s="346" t="s">
        <v>1876</v>
      </c>
      <c r="G156" s="298"/>
      <c r="H156" s="345" t="s">
        <v>1909</v>
      </c>
      <c r="I156" s="345" t="s">
        <v>1872</v>
      </c>
      <c r="J156" s="345">
        <v>50</v>
      </c>
      <c r="K156" s="341"/>
    </row>
    <row r="157" spans="2:11" ht="15" customHeight="1">
      <c r="B157" s="320"/>
      <c r="C157" s="345" t="s">
        <v>116</v>
      </c>
      <c r="D157" s="298"/>
      <c r="E157" s="298"/>
      <c r="F157" s="346" t="s">
        <v>1870</v>
      </c>
      <c r="G157" s="298"/>
      <c r="H157" s="345" t="s">
        <v>1931</v>
      </c>
      <c r="I157" s="345" t="s">
        <v>1872</v>
      </c>
      <c r="J157" s="345" t="s">
        <v>1932</v>
      </c>
      <c r="K157" s="341"/>
    </row>
    <row r="158" spans="2:11" ht="15" customHeight="1">
      <c r="B158" s="320"/>
      <c r="C158" s="345" t="s">
        <v>1933</v>
      </c>
      <c r="D158" s="298"/>
      <c r="E158" s="298"/>
      <c r="F158" s="346" t="s">
        <v>1870</v>
      </c>
      <c r="G158" s="298"/>
      <c r="H158" s="345" t="s">
        <v>1934</v>
      </c>
      <c r="I158" s="345" t="s">
        <v>1904</v>
      </c>
      <c r="J158" s="345"/>
      <c r="K158" s="341"/>
    </row>
    <row r="159" spans="2:11" ht="15" customHeight="1">
      <c r="B159" s="347"/>
      <c r="C159" s="329"/>
      <c r="D159" s="329"/>
      <c r="E159" s="329"/>
      <c r="F159" s="329"/>
      <c r="G159" s="329"/>
      <c r="H159" s="329"/>
      <c r="I159" s="329"/>
      <c r="J159" s="329"/>
      <c r="K159" s="348"/>
    </row>
    <row r="160" spans="2:11" ht="18.75" customHeight="1">
      <c r="B160" s="294"/>
      <c r="C160" s="298"/>
      <c r="D160" s="298"/>
      <c r="E160" s="298"/>
      <c r="F160" s="319"/>
      <c r="G160" s="298"/>
      <c r="H160" s="298"/>
      <c r="I160" s="298"/>
      <c r="J160" s="298"/>
      <c r="K160" s="294"/>
    </row>
    <row r="161" spans="2:11" ht="18.75" customHeight="1"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288" t="s">
        <v>1935</v>
      </c>
      <c r="D163" s="288"/>
      <c r="E163" s="288"/>
      <c r="F163" s="288"/>
      <c r="G163" s="288"/>
      <c r="H163" s="288"/>
      <c r="I163" s="288"/>
      <c r="J163" s="288"/>
      <c r="K163" s="289"/>
    </row>
    <row r="164" spans="2:11" ht="17.25" customHeight="1">
      <c r="B164" s="287"/>
      <c r="C164" s="312" t="s">
        <v>1864</v>
      </c>
      <c r="D164" s="312"/>
      <c r="E164" s="312"/>
      <c r="F164" s="312" t="s">
        <v>1865</v>
      </c>
      <c r="G164" s="349"/>
      <c r="H164" s="350" t="s">
        <v>129</v>
      </c>
      <c r="I164" s="350" t="s">
        <v>56</v>
      </c>
      <c r="J164" s="312" t="s">
        <v>1866</v>
      </c>
      <c r="K164" s="289"/>
    </row>
    <row r="165" spans="2:11" ht="17.25" customHeight="1">
      <c r="B165" s="290"/>
      <c r="C165" s="314" t="s">
        <v>1867</v>
      </c>
      <c r="D165" s="314"/>
      <c r="E165" s="314"/>
      <c r="F165" s="315" t="s">
        <v>1868</v>
      </c>
      <c r="G165" s="351"/>
      <c r="H165" s="352"/>
      <c r="I165" s="352"/>
      <c r="J165" s="314" t="s">
        <v>1869</v>
      </c>
      <c r="K165" s="292"/>
    </row>
    <row r="166" spans="2:11" ht="5.25" customHeight="1">
      <c r="B166" s="320"/>
      <c r="C166" s="317"/>
      <c r="D166" s="317"/>
      <c r="E166" s="317"/>
      <c r="F166" s="317"/>
      <c r="G166" s="318"/>
      <c r="H166" s="317"/>
      <c r="I166" s="317"/>
      <c r="J166" s="317"/>
      <c r="K166" s="341"/>
    </row>
    <row r="167" spans="2:11" ht="15" customHeight="1">
      <c r="B167" s="320"/>
      <c r="C167" s="298" t="s">
        <v>1873</v>
      </c>
      <c r="D167" s="298"/>
      <c r="E167" s="298"/>
      <c r="F167" s="319" t="s">
        <v>1870</v>
      </c>
      <c r="G167" s="298"/>
      <c r="H167" s="298" t="s">
        <v>1909</v>
      </c>
      <c r="I167" s="298" t="s">
        <v>1872</v>
      </c>
      <c r="J167" s="298">
        <v>120</v>
      </c>
      <c r="K167" s="341"/>
    </row>
    <row r="168" spans="2:11" ht="15" customHeight="1">
      <c r="B168" s="320"/>
      <c r="C168" s="298" t="s">
        <v>1918</v>
      </c>
      <c r="D168" s="298"/>
      <c r="E168" s="298"/>
      <c r="F168" s="319" t="s">
        <v>1870</v>
      </c>
      <c r="G168" s="298"/>
      <c r="H168" s="298" t="s">
        <v>1919</v>
      </c>
      <c r="I168" s="298" t="s">
        <v>1872</v>
      </c>
      <c r="J168" s="298" t="s">
        <v>1920</v>
      </c>
      <c r="K168" s="341"/>
    </row>
    <row r="169" spans="2:11" ht="15" customHeight="1">
      <c r="B169" s="320"/>
      <c r="C169" s="298" t="s">
        <v>1819</v>
      </c>
      <c r="D169" s="298"/>
      <c r="E169" s="298"/>
      <c r="F169" s="319" t="s">
        <v>1870</v>
      </c>
      <c r="G169" s="298"/>
      <c r="H169" s="298" t="s">
        <v>1936</v>
      </c>
      <c r="I169" s="298" t="s">
        <v>1872</v>
      </c>
      <c r="J169" s="298" t="s">
        <v>1920</v>
      </c>
      <c r="K169" s="341"/>
    </row>
    <row r="170" spans="2:11" ht="15" customHeight="1">
      <c r="B170" s="320"/>
      <c r="C170" s="298" t="s">
        <v>1875</v>
      </c>
      <c r="D170" s="298"/>
      <c r="E170" s="298"/>
      <c r="F170" s="319" t="s">
        <v>1876</v>
      </c>
      <c r="G170" s="298"/>
      <c r="H170" s="298" t="s">
        <v>1936</v>
      </c>
      <c r="I170" s="298" t="s">
        <v>1872</v>
      </c>
      <c r="J170" s="298">
        <v>50</v>
      </c>
      <c r="K170" s="341"/>
    </row>
    <row r="171" spans="2:11" ht="15" customHeight="1">
      <c r="B171" s="320"/>
      <c r="C171" s="298" t="s">
        <v>1878</v>
      </c>
      <c r="D171" s="298"/>
      <c r="E171" s="298"/>
      <c r="F171" s="319" t="s">
        <v>1870</v>
      </c>
      <c r="G171" s="298"/>
      <c r="H171" s="298" t="s">
        <v>1936</v>
      </c>
      <c r="I171" s="298" t="s">
        <v>1880</v>
      </c>
      <c r="J171" s="298"/>
      <c r="K171" s="341"/>
    </row>
    <row r="172" spans="2:11" ht="15" customHeight="1">
      <c r="B172" s="320"/>
      <c r="C172" s="298" t="s">
        <v>1889</v>
      </c>
      <c r="D172" s="298"/>
      <c r="E172" s="298"/>
      <c r="F172" s="319" t="s">
        <v>1876</v>
      </c>
      <c r="G172" s="298"/>
      <c r="H172" s="298" t="s">
        <v>1936</v>
      </c>
      <c r="I172" s="298" t="s">
        <v>1872</v>
      </c>
      <c r="J172" s="298">
        <v>50</v>
      </c>
      <c r="K172" s="341"/>
    </row>
    <row r="173" spans="2:11" ht="15" customHeight="1">
      <c r="B173" s="320"/>
      <c r="C173" s="298" t="s">
        <v>1897</v>
      </c>
      <c r="D173" s="298"/>
      <c r="E173" s="298"/>
      <c r="F173" s="319" t="s">
        <v>1876</v>
      </c>
      <c r="G173" s="298"/>
      <c r="H173" s="298" t="s">
        <v>1936</v>
      </c>
      <c r="I173" s="298" t="s">
        <v>1872</v>
      </c>
      <c r="J173" s="298">
        <v>50</v>
      </c>
      <c r="K173" s="341"/>
    </row>
    <row r="174" spans="2:11" ht="15" customHeight="1">
      <c r="B174" s="320"/>
      <c r="C174" s="298" t="s">
        <v>1895</v>
      </c>
      <c r="D174" s="298"/>
      <c r="E174" s="298"/>
      <c r="F174" s="319" t="s">
        <v>1876</v>
      </c>
      <c r="G174" s="298"/>
      <c r="H174" s="298" t="s">
        <v>1936</v>
      </c>
      <c r="I174" s="298" t="s">
        <v>1872</v>
      </c>
      <c r="J174" s="298">
        <v>50</v>
      </c>
      <c r="K174" s="341"/>
    </row>
    <row r="175" spans="2:11" ht="15" customHeight="1">
      <c r="B175" s="320"/>
      <c r="C175" s="298" t="s">
        <v>128</v>
      </c>
      <c r="D175" s="298"/>
      <c r="E175" s="298"/>
      <c r="F175" s="319" t="s">
        <v>1870</v>
      </c>
      <c r="G175" s="298"/>
      <c r="H175" s="298" t="s">
        <v>1937</v>
      </c>
      <c r="I175" s="298" t="s">
        <v>1938</v>
      </c>
      <c r="J175" s="298"/>
      <c r="K175" s="341"/>
    </row>
    <row r="176" spans="2:11" ht="15" customHeight="1">
      <c r="B176" s="320"/>
      <c r="C176" s="298" t="s">
        <v>56</v>
      </c>
      <c r="D176" s="298"/>
      <c r="E176" s="298"/>
      <c r="F176" s="319" t="s">
        <v>1870</v>
      </c>
      <c r="G176" s="298"/>
      <c r="H176" s="298" t="s">
        <v>1939</v>
      </c>
      <c r="I176" s="298" t="s">
        <v>1940</v>
      </c>
      <c r="J176" s="298">
        <v>1</v>
      </c>
      <c r="K176" s="341"/>
    </row>
    <row r="177" spans="2:11" ht="15" customHeight="1">
      <c r="B177" s="320"/>
      <c r="C177" s="298" t="s">
        <v>52</v>
      </c>
      <c r="D177" s="298"/>
      <c r="E177" s="298"/>
      <c r="F177" s="319" t="s">
        <v>1870</v>
      </c>
      <c r="G177" s="298"/>
      <c r="H177" s="298" t="s">
        <v>1941</v>
      </c>
      <c r="I177" s="298" t="s">
        <v>1872</v>
      </c>
      <c r="J177" s="298">
        <v>20</v>
      </c>
      <c r="K177" s="341"/>
    </row>
    <row r="178" spans="2:11" ht="15" customHeight="1">
      <c r="B178" s="320"/>
      <c r="C178" s="298" t="s">
        <v>129</v>
      </c>
      <c r="D178" s="298"/>
      <c r="E178" s="298"/>
      <c r="F178" s="319" t="s">
        <v>1870</v>
      </c>
      <c r="G178" s="298"/>
      <c r="H178" s="298" t="s">
        <v>1942</v>
      </c>
      <c r="I178" s="298" t="s">
        <v>1872</v>
      </c>
      <c r="J178" s="298">
        <v>255</v>
      </c>
      <c r="K178" s="341"/>
    </row>
    <row r="179" spans="2:11" ht="15" customHeight="1">
      <c r="B179" s="320"/>
      <c r="C179" s="298" t="s">
        <v>130</v>
      </c>
      <c r="D179" s="298"/>
      <c r="E179" s="298"/>
      <c r="F179" s="319" t="s">
        <v>1870</v>
      </c>
      <c r="G179" s="298"/>
      <c r="H179" s="298" t="s">
        <v>1835</v>
      </c>
      <c r="I179" s="298" t="s">
        <v>1872</v>
      </c>
      <c r="J179" s="298">
        <v>10</v>
      </c>
      <c r="K179" s="341"/>
    </row>
    <row r="180" spans="2:11" ht="15" customHeight="1">
      <c r="B180" s="320"/>
      <c r="C180" s="298" t="s">
        <v>131</v>
      </c>
      <c r="D180" s="298"/>
      <c r="E180" s="298"/>
      <c r="F180" s="319" t="s">
        <v>1870</v>
      </c>
      <c r="G180" s="298"/>
      <c r="H180" s="298" t="s">
        <v>1943</v>
      </c>
      <c r="I180" s="298" t="s">
        <v>1904</v>
      </c>
      <c r="J180" s="298"/>
      <c r="K180" s="341"/>
    </row>
    <row r="181" spans="2:11" ht="15" customHeight="1">
      <c r="B181" s="320"/>
      <c r="C181" s="298" t="s">
        <v>1944</v>
      </c>
      <c r="D181" s="298"/>
      <c r="E181" s="298"/>
      <c r="F181" s="319" t="s">
        <v>1870</v>
      </c>
      <c r="G181" s="298"/>
      <c r="H181" s="298" t="s">
        <v>1945</v>
      </c>
      <c r="I181" s="298" t="s">
        <v>1904</v>
      </c>
      <c r="J181" s="298"/>
      <c r="K181" s="341"/>
    </row>
    <row r="182" spans="2:11" ht="15" customHeight="1">
      <c r="B182" s="320"/>
      <c r="C182" s="298" t="s">
        <v>1933</v>
      </c>
      <c r="D182" s="298"/>
      <c r="E182" s="298"/>
      <c r="F182" s="319" t="s">
        <v>1870</v>
      </c>
      <c r="G182" s="298"/>
      <c r="H182" s="298" t="s">
        <v>1946</v>
      </c>
      <c r="I182" s="298" t="s">
        <v>1904</v>
      </c>
      <c r="J182" s="298"/>
      <c r="K182" s="341"/>
    </row>
    <row r="183" spans="2:11" ht="15" customHeight="1">
      <c r="B183" s="320"/>
      <c r="C183" s="298" t="s">
        <v>133</v>
      </c>
      <c r="D183" s="298"/>
      <c r="E183" s="298"/>
      <c r="F183" s="319" t="s">
        <v>1876</v>
      </c>
      <c r="G183" s="298"/>
      <c r="H183" s="298" t="s">
        <v>1947</v>
      </c>
      <c r="I183" s="298" t="s">
        <v>1872</v>
      </c>
      <c r="J183" s="298">
        <v>50</v>
      </c>
      <c r="K183" s="341"/>
    </row>
    <row r="184" spans="2:11" ht="15" customHeight="1">
      <c r="B184" s="320"/>
      <c r="C184" s="298" t="s">
        <v>1948</v>
      </c>
      <c r="D184" s="298"/>
      <c r="E184" s="298"/>
      <c r="F184" s="319" t="s">
        <v>1876</v>
      </c>
      <c r="G184" s="298"/>
      <c r="H184" s="298" t="s">
        <v>1949</v>
      </c>
      <c r="I184" s="298" t="s">
        <v>1950</v>
      </c>
      <c r="J184" s="298"/>
      <c r="K184" s="341"/>
    </row>
    <row r="185" spans="2:11" ht="15" customHeight="1">
      <c r="B185" s="320"/>
      <c r="C185" s="298" t="s">
        <v>1951</v>
      </c>
      <c r="D185" s="298"/>
      <c r="E185" s="298"/>
      <c r="F185" s="319" t="s">
        <v>1876</v>
      </c>
      <c r="G185" s="298"/>
      <c r="H185" s="298" t="s">
        <v>1952</v>
      </c>
      <c r="I185" s="298" t="s">
        <v>1950</v>
      </c>
      <c r="J185" s="298"/>
      <c r="K185" s="341"/>
    </row>
    <row r="186" spans="2:11" ht="15" customHeight="1">
      <c r="B186" s="320"/>
      <c r="C186" s="298" t="s">
        <v>1953</v>
      </c>
      <c r="D186" s="298"/>
      <c r="E186" s="298"/>
      <c r="F186" s="319" t="s">
        <v>1876</v>
      </c>
      <c r="G186" s="298"/>
      <c r="H186" s="298" t="s">
        <v>1954</v>
      </c>
      <c r="I186" s="298" t="s">
        <v>1950</v>
      </c>
      <c r="J186" s="298"/>
      <c r="K186" s="341"/>
    </row>
    <row r="187" spans="2:11" ht="15" customHeight="1">
      <c r="B187" s="320"/>
      <c r="C187" s="353" t="s">
        <v>1955</v>
      </c>
      <c r="D187" s="298"/>
      <c r="E187" s="298"/>
      <c r="F187" s="319" t="s">
        <v>1876</v>
      </c>
      <c r="G187" s="298"/>
      <c r="H187" s="298" t="s">
        <v>1956</v>
      </c>
      <c r="I187" s="298" t="s">
        <v>1957</v>
      </c>
      <c r="J187" s="354" t="s">
        <v>1958</v>
      </c>
      <c r="K187" s="341"/>
    </row>
    <row r="188" spans="2:11" ht="15" customHeight="1">
      <c r="B188" s="320"/>
      <c r="C188" s="304" t="s">
        <v>41</v>
      </c>
      <c r="D188" s="298"/>
      <c r="E188" s="298"/>
      <c r="F188" s="319" t="s">
        <v>1870</v>
      </c>
      <c r="G188" s="298"/>
      <c r="H188" s="294" t="s">
        <v>1959</v>
      </c>
      <c r="I188" s="298" t="s">
        <v>1960</v>
      </c>
      <c r="J188" s="298"/>
      <c r="K188" s="341"/>
    </row>
    <row r="189" spans="2:11" ht="15" customHeight="1">
      <c r="B189" s="320"/>
      <c r="C189" s="304" t="s">
        <v>1961</v>
      </c>
      <c r="D189" s="298"/>
      <c r="E189" s="298"/>
      <c r="F189" s="319" t="s">
        <v>1870</v>
      </c>
      <c r="G189" s="298"/>
      <c r="H189" s="298" t="s">
        <v>1962</v>
      </c>
      <c r="I189" s="298" t="s">
        <v>1904</v>
      </c>
      <c r="J189" s="298"/>
      <c r="K189" s="341"/>
    </row>
    <row r="190" spans="2:11" ht="15" customHeight="1">
      <c r="B190" s="320"/>
      <c r="C190" s="304" t="s">
        <v>1963</v>
      </c>
      <c r="D190" s="298"/>
      <c r="E190" s="298"/>
      <c r="F190" s="319" t="s">
        <v>1870</v>
      </c>
      <c r="G190" s="298"/>
      <c r="H190" s="298" t="s">
        <v>1964</v>
      </c>
      <c r="I190" s="298" t="s">
        <v>1904</v>
      </c>
      <c r="J190" s="298"/>
      <c r="K190" s="341"/>
    </row>
    <row r="191" spans="2:11" ht="15" customHeight="1">
      <c r="B191" s="320"/>
      <c r="C191" s="304" t="s">
        <v>1965</v>
      </c>
      <c r="D191" s="298"/>
      <c r="E191" s="298"/>
      <c r="F191" s="319" t="s">
        <v>1876</v>
      </c>
      <c r="G191" s="298"/>
      <c r="H191" s="298" t="s">
        <v>1966</v>
      </c>
      <c r="I191" s="298" t="s">
        <v>1904</v>
      </c>
      <c r="J191" s="298"/>
      <c r="K191" s="341"/>
    </row>
    <row r="192" spans="2:11" ht="15" customHeight="1">
      <c r="B192" s="347"/>
      <c r="C192" s="355"/>
      <c r="D192" s="329"/>
      <c r="E192" s="329"/>
      <c r="F192" s="329"/>
      <c r="G192" s="329"/>
      <c r="H192" s="329"/>
      <c r="I192" s="329"/>
      <c r="J192" s="329"/>
      <c r="K192" s="348"/>
    </row>
    <row r="193" spans="2:11" ht="18.75" customHeight="1">
      <c r="B193" s="294"/>
      <c r="C193" s="298"/>
      <c r="D193" s="298"/>
      <c r="E193" s="298"/>
      <c r="F193" s="319"/>
      <c r="G193" s="298"/>
      <c r="H193" s="298"/>
      <c r="I193" s="298"/>
      <c r="J193" s="298"/>
      <c r="K193" s="294"/>
    </row>
    <row r="194" spans="2:11" ht="18.75" customHeight="1">
      <c r="B194" s="294"/>
      <c r="C194" s="298"/>
      <c r="D194" s="298"/>
      <c r="E194" s="298"/>
      <c r="F194" s="319"/>
      <c r="G194" s="298"/>
      <c r="H194" s="298"/>
      <c r="I194" s="298"/>
      <c r="J194" s="298"/>
      <c r="K194" s="294"/>
    </row>
    <row r="195" spans="2:11" ht="18.75" customHeight="1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288" t="s">
        <v>1967</v>
      </c>
      <c r="D197" s="288"/>
      <c r="E197" s="288"/>
      <c r="F197" s="288"/>
      <c r="G197" s="288"/>
      <c r="H197" s="288"/>
      <c r="I197" s="288"/>
      <c r="J197" s="288"/>
      <c r="K197" s="289"/>
    </row>
    <row r="198" spans="2:11" ht="25.5" customHeight="1">
      <c r="B198" s="287"/>
      <c r="C198" s="356" t="s">
        <v>1968</v>
      </c>
      <c r="D198" s="356"/>
      <c r="E198" s="356"/>
      <c r="F198" s="356" t="s">
        <v>1969</v>
      </c>
      <c r="G198" s="357"/>
      <c r="H198" s="356" t="s">
        <v>1970</v>
      </c>
      <c r="I198" s="356"/>
      <c r="J198" s="356"/>
      <c r="K198" s="289"/>
    </row>
    <row r="199" spans="2:11" ht="5.25" customHeight="1">
      <c r="B199" s="320"/>
      <c r="C199" s="317"/>
      <c r="D199" s="317"/>
      <c r="E199" s="317"/>
      <c r="F199" s="317"/>
      <c r="G199" s="298"/>
      <c r="H199" s="317"/>
      <c r="I199" s="317"/>
      <c r="J199" s="317"/>
      <c r="K199" s="341"/>
    </row>
    <row r="200" spans="2:11" ht="15" customHeight="1">
      <c r="B200" s="320"/>
      <c r="C200" s="298" t="s">
        <v>1960</v>
      </c>
      <c r="D200" s="298"/>
      <c r="E200" s="298"/>
      <c r="F200" s="319" t="s">
        <v>42</v>
      </c>
      <c r="G200" s="298"/>
      <c r="H200" s="298" t="s">
        <v>1971</v>
      </c>
      <c r="I200" s="298"/>
      <c r="J200" s="298"/>
      <c r="K200" s="341"/>
    </row>
    <row r="201" spans="2:11" ht="15" customHeight="1">
      <c r="B201" s="320"/>
      <c r="C201" s="326"/>
      <c r="D201" s="298"/>
      <c r="E201" s="298"/>
      <c r="F201" s="319" t="s">
        <v>43</v>
      </c>
      <c r="G201" s="298"/>
      <c r="H201" s="298" t="s">
        <v>1972</v>
      </c>
      <c r="I201" s="298"/>
      <c r="J201" s="298"/>
      <c r="K201" s="341"/>
    </row>
    <row r="202" spans="2:11" ht="15" customHeight="1">
      <c r="B202" s="320"/>
      <c r="C202" s="326"/>
      <c r="D202" s="298"/>
      <c r="E202" s="298"/>
      <c r="F202" s="319" t="s">
        <v>46</v>
      </c>
      <c r="G202" s="298"/>
      <c r="H202" s="298" t="s">
        <v>1973</v>
      </c>
      <c r="I202" s="298"/>
      <c r="J202" s="298"/>
      <c r="K202" s="341"/>
    </row>
    <row r="203" spans="2:11" ht="15" customHeight="1">
      <c r="B203" s="320"/>
      <c r="C203" s="298"/>
      <c r="D203" s="298"/>
      <c r="E203" s="298"/>
      <c r="F203" s="319" t="s">
        <v>44</v>
      </c>
      <c r="G203" s="298"/>
      <c r="H203" s="298" t="s">
        <v>1974</v>
      </c>
      <c r="I203" s="298"/>
      <c r="J203" s="298"/>
      <c r="K203" s="341"/>
    </row>
    <row r="204" spans="2:11" ht="15" customHeight="1">
      <c r="B204" s="320"/>
      <c r="C204" s="298"/>
      <c r="D204" s="298"/>
      <c r="E204" s="298"/>
      <c r="F204" s="319" t="s">
        <v>45</v>
      </c>
      <c r="G204" s="298"/>
      <c r="H204" s="298" t="s">
        <v>1975</v>
      </c>
      <c r="I204" s="298"/>
      <c r="J204" s="298"/>
      <c r="K204" s="341"/>
    </row>
    <row r="205" spans="2:11" ht="15" customHeight="1">
      <c r="B205" s="320"/>
      <c r="C205" s="298"/>
      <c r="D205" s="298"/>
      <c r="E205" s="298"/>
      <c r="F205" s="319"/>
      <c r="G205" s="298"/>
      <c r="H205" s="298"/>
      <c r="I205" s="298"/>
      <c r="J205" s="298"/>
      <c r="K205" s="341"/>
    </row>
    <row r="206" spans="2:11" ht="15" customHeight="1">
      <c r="B206" s="320"/>
      <c r="C206" s="298" t="s">
        <v>1916</v>
      </c>
      <c r="D206" s="298"/>
      <c r="E206" s="298"/>
      <c r="F206" s="319" t="s">
        <v>78</v>
      </c>
      <c r="G206" s="298"/>
      <c r="H206" s="298" t="s">
        <v>1976</v>
      </c>
      <c r="I206" s="298"/>
      <c r="J206" s="298"/>
      <c r="K206" s="341"/>
    </row>
    <row r="207" spans="2:11" ht="15" customHeight="1">
      <c r="B207" s="320"/>
      <c r="C207" s="326"/>
      <c r="D207" s="298"/>
      <c r="E207" s="298"/>
      <c r="F207" s="319" t="s">
        <v>1814</v>
      </c>
      <c r="G207" s="298"/>
      <c r="H207" s="298" t="s">
        <v>1815</v>
      </c>
      <c r="I207" s="298"/>
      <c r="J207" s="298"/>
      <c r="K207" s="341"/>
    </row>
    <row r="208" spans="2:11" ht="15" customHeight="1">
      <c r="B208" s="320"/>
      <c r="C208" s="298"/>
      <c r="D208" s="298"/>
      <c r="E208" s="298"/>
      <c r="F208" s="319" t="s">
        <v>1812</v>
      </c>
      <c r="G208" s="298"/>
      <c r="H208" s="298" t="s">
        <v>1977</v>
      </c>
      <c r="I208" s="298"/>
      <c r="J208" s="298"/>
      <c r="K208" s="341"/>
    </row>
    <row r="209" spans="2:11" ht="15" customHeight="1">
      <c r="B209" s="358"/>
      <c r="C209" s="326"/>
      <c r="D209" s="326"/>
      <c r="E209" s="326"/>
      <c r="F209" s="319" t="s">
        <v>105</v>
      </c>
      <c r="G209" s="304"/>
      <c r="H209" s="345" t="s">
        <v>1816</v>
      </c>
      <c r="I209" s="345"/>
      <c r="J209" s="345"/>
      <c r="K209" s="359"/>
    </row>
    <row r="210" spans="2:11" ht="15" customHeight="1">
      <c r="B210" s="358"/>
      <c r="C210" s="326"/>
      <c r="D210" s="326"/>
      <c r="E210" s="326"/>
      <c r="F210" s="319" t="s">
        <v>1817</v>
      </c>
      <c r="G210" s="304"/>
      <c r="H210" s="345" t="s">
        <v>1790</v>
      </c>
      <c r="I210" s="345"/>
      <c r="J210" s="345"/>
      <c r="K210" s="359"/>
    </row>
    <row r="211" spans="2:11" ht="15" customHeight="1">
      <c r="B211" s="358"/>
      <c r="C211" s="326"/>
      <c r="D211" s="326"/>
      <c r="E211" s="326"/>
      <c r="F211" s="360"/>
      <c r="G211" s="304"/>
      <c r="H211" s="361"/>
      <c r="I211" s="361"/>
      <c r="J211" s="361"/>
      <c r="K211" s="359"/>
    </row>
    <row r="212" spans="2:11" ht="15" customHeight="1">
      <c r="B212" s="358"/>
      <c r="C212" s="298" t="s">
        <v>1940</v>
      </c>
      <c r="D212" s="326"/>
      <c r="E212" s="326"/>
      <c r="F212" s="319">
        <v>1</v>
      </c>
      <c r="G212" s="304"/>
      <c r="H212" s="345" t="s">
        <v>1978</v>
      </c>
      <c r="I212" s="345"/>
      <c r="J212" s="345"/>
      <c r="K212" s="359"/>
    </row>
    <row r="213" spans="2:11" ht="15" customHeight="1">
      <c r="B213" s="358"/>
      <c r="C213" s="326"/>
      <c r="D213" s="326"/>
      <c r="E213" s="326"/>
      <c r="F213" s="319">
        <v>2</v>
      </c>
      <c r="G213" s="304"/>
      <c r="H213" s="345" t="s">
        <v>1979</v>
      </c>
      <c r="I213" s="345"/>
      <c r="J213" s="345"/>
      <c r="K213" s="359"/>
    </row>
    <row r="214" spans="2:11" ht="15" customHeight="1">
      <c r="B214" s="358"/>
      <c r="C214" s="326"/>
      <c r="D214" s="326"/>
      <c r="E214" s="326"/>
      <c r="F214" s="319">
        <v>3</v>
      </c>
      <c r="G214" s="304"/>
      <c r="H214" s="345" t="s">
        <v>1980</v>
      </c>
      <c r="I214" s="345"/>
      <c r="J214" s="345"/>
      <c r="K214" s="359"/>
    </row>
    <row r="215" spans="2:11" ht="15" customHeight="1">
      <c r="B215" s="358"/>
      <c r="C215" s="326"/>
      <c r="D215" s="326"/>
      <c r="E215" s="326"/>
      <c r="F215" s="319">
        <v>4</v>
      </c>
      <c r="G215" s="304"/>
      <c r="H215" s="345" t="s">
        <v>1981</v>
      </c>
      <c r="I215" s="345"/>
      <c r="J215" s="345"/>
      <c r="K215" s="359"/>
    </row>
    <row r="216" spans="2:11" ht="12.75" customHeight="1">
      <c r="B216" s="362"/>
      <c r="C216" s="363"/>
      <c r="D216" s="363"/>
      <c r="E216" s="363"/>
      <c r="F216" s="363"/>
      <c r="G216" s="363"/>
      <c r="H216" s="363"/>
      <c r="I216" s="363"/>
      <c r="J216" s="363"/>
      <c r="K216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ROUND(SUM(BE83:BE303),2)</f>
        <v>0</v>
      </c>
      <c r="G30" s="46"/>
      <c r="H30" s="46"/>
      <c r="I30" s="157">
        <v>0.21</v>
      </c>
      <c r="J30" s="156">
        <f>ROUND(ROUND((SUM(BE83:BE303)),2)*I30,2)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ROUND(SUM(BF83:BF303),2)</f>
        <v>0</v>
      </c>
      <c r="G31" s="46"/>
      <c r="H31" s="46"/>
      <c r="I31" s="157">
        <v>0.15</v>
      </c>
      <c r="J31" s="156">
        <f>ROUND(ROUND((SUM(BF83:BF303)),2)*I31,2)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ROUND(SUM(BG83:BG303),2)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ROUND(SUM(BH83:BH303),2)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ROUND(SUM(BI83:BI303),2)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D2_01 - Venkovní úpravy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120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11" s="8" customFormat="1" ht="19.9" customHeight="1">
      <c r="B58" s="183"/>
      <c r="C58" s="184"/>
      <c r="D58" s="185" t="s">
        <v>121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11" s="8" customFormat="1" ht="19.9" customHeight="1">
      <c r="B59" s="183"/>
      <c r="C59" s="184"/>
      <c r="D59" s="185" t="s">
        <v>122</v>
      </c>
      <c r="E59" s="186"/>
      <c r="F59" s="186"/>
      <c r="G59" s="186"/>
      <c r="H59" s="186"/>
      <c r="I59" s="187"/>
      <c r="J59" s="188">
        <f>J129</f>
        <v>0</v>
      </c>
      <c r="K59" s="189"/>
    </row>
    <row r="60" spans="2:11" s="8" customFormat="1" ht="19.9" customHeight="1">
      <c r="B60" s="183"/>
      <c r="C60" s="184"/>
      <c r="D60" s="185" t="s">
        <v>123</v>
      </c>
      <c r="E60" s="186"/>
      <c r="F60" s="186"/>
      <c r="G60" s="186"/>
      <c r="H60" s="186"/>
      <c r="I60" s="187"/>
      <c r="J60" s="188">
        <f>J200</f>
        <v>0</v>
      </c>
      <c r="K60" s="189"/>
    </row>
    <row r="61" spans="2:11" s="8" customFormat="1" ht="19.9" customHeight="1">
      <c r="B61" s="183"/>
      <c r="C61" s="184"/>
      <c r="D61" s="185" t="s">
        <v>124</v>
      </c>
      <c r="E61" s="186"/>
      <c r="F61" s="186"/>
      <c r="G61" s="186"/>
      <c r="H61" s="186"/>
      <c r="I61" s="187"/>
      <c r="J61" s="188">
        <f>J224</f>
        <v>0</v>
      </c>
      <c r="K61" s="189"/>
    </row>
    <row r="62" spans="2:11" s="8" customFormat="1" ht="19.9" customHeight="1">
      <c r="B62" s="183"/>
      <c r="C62" s="184"/>
      <c r="D62" s="185" t="s">
        <v>125</v>
      </c>
      <c r="E62" s="186"/>
      <c r="F62" s="186"/>
      <c r="G62" s="186"/>
      <c r="H62" s="186"/>
      <c r="I62" s="187"/>
      <c r="J62" s="188">
        <f>J277</f>
        <v>0</v>
      </c>
      <c r="K62" s="189"/>
    </row>
    <row r="63" spans="2:11" s="8" customFormat="1" ht="19.9" customHeight="1">
      <c r="B63" s="183"/>
      <c r="C63" s="184"/>
      <c r="D63" s="185" t="s">
        <v>126</v>
      </c>
      <c r="E63" s="186"/>
      <c r="F63" s="186"/>
      <c r="G63" s="186"/>
      <c r="H63" s="186"/>
      <c r="I63" s="187"/>
      <c r="J63" s="188">
        <f>J302</f>
        <v>0</v>
      </c>
      <c r="K63" s="189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pans="2:12" s="1" customFormat="1" ht="36.95" customHeight="1">
      <c r="B70" s="45"/>
      <c r="C70" s="72" t="s">
        <v>127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6.5" customHeight="1">
      <c r="B73" s="45"/>
      <c r="C73" s="73"/>
      <c r="D73" s="73"/>
      <c r="E73" s="191" t="str">
        <f>E7</f>
        <v>NPK a.s., Pardubická nemocnice - Demolice budovy č. 1, úprava pozemku</v>
      </c>
      <c r="F73" s="75"/>
      <c r="G73" s="75"/>
      <c r="H73" s="75"/>
      <c r="I73" s="190"/>
      <c r="J73" s="73"/>
      <c r="K73" s="73"/>
      <c r="L73" s="71"/>
    </row>
    <row r="74" spans="2:12" s="1" customFormat="1" ht="14.4" customHeight="1">
      <c r="B74" s="45"/>
      <c r="C74" s="75" t="s">
        <v>113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D2_01 - Venkovní úpravy</v>
      </c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8" customHeight="1">
      <c r="B77" s="45"/>
      <c r="C77" s="75" t="s">
        <v>23</v>
      </c>
      <c r="D77" s="73"/>
      <c r="E77" s="73"/>
      <c r="F77" s="192" t="str">
        <f>F12</f>
        <v>Pardubice</v>
      </c>
      <c r="G77" s="73"/>
      <c r="H77" s="73"/>
      <c r="I77" s="193" t="s">
        <v>25</v>
      </c>
      <c r="J77" s="84" t="str">
        <f>IF(J12="","",J12)</f>
        <v>16. 5. 2017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3.5">
      <c r="B79" s="45"/>
      <c r="C79" s="75" t="s">
        <v>27</v>
      </c>
      <c r="D79" s="73"/>
      <c r="E79" s="73"/>
      <c r="F79" s="192" t="str">
        <f>E15</f>
        <v>Nemocnice pardubického kraje a.s.</v>
      </c>
      <c r="G79" s="73"/>
      <c r="H79" s="73"/>
      <c r="I79" s="193" t="s">
        <v>33</v>
      </c>
      <c r="J79" s="192" t="str">
        <f>E21</f>
        <v>Atelier Penta v.o.s., Mrštíkova 12, Jihlava</v>
      </c>
      <c r="K79" s="73"/>
      <c r="L79" s="71"/>
    </row>
    <row r="80" spans="2:12" s="1" customFormat="1" ht="14.4" customHeight="1">
      <c r="B80" s="45"/>
      <c r="C80" s="75" t="s">
        <v>31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20" s="9" customFormat="1" ht="29.25" customHeight="1">
      <c r="B82" s="194"/>
      <c r="C82" s="195" t="s">
        <v>128</v>
      </c>
      <c r="D82" s="196" t="s">
        <v>56</v>
      </c>
      <c r="E82" s="196" t="s">
        <v>52</v>
      </c>
      <c r="F82" s="196" t="s">
        <v>129</v>
      </c>
      <c r="G82" s="196" t="s">
        <v>130</v>
      </c>
      <c r="H82" s="196" t="s">
        <v>131</v>
      </c>
      <c r="I82" s="197" t="s">
        <v>132</v>
      </c>
      <c r="J82" s="196" t="s">
        <v>117</v>
      </c>
      <c r="K82" s="198" t="s">
        <v>133</v>
      </c>
      <c r="L82" s="199"/>
      <c r="M82" s="101" t="s">
        <v>134</v>
      </c>
      <c r="N82" s="102" t="s">
        <v>41</v>
      </c>
      <c r="O82" s="102" t="s">
        <v>135</v>
      </c>
      <c r="P82" s="102" t="s">
        <v>136</v>
      </c>
      <c r="Q82" s="102" t="s">
        <v>137</v>
      </c>
      <c r="R82" s="102" t="s">
        <v>138</v>
      </c>
      <c r="S82" s="102" t="s">
        <v>139</v>
      </c>
      <c r="T82" s="103" t="s">
        <v>140</v>
      </c>
    </row>
    <row r="83" spans="2:63" s="1" customFormat="1" ht="29.25" customHeight="1">
      <c r="B83" s="45"/>
      <c r="C83" s="107" t="s">
        <v>118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112.06401000000001</v>
      </c>
      <c r="S83" s="105"/>
      <c r="T83" s="202">
        <f>T84</f>
        <v>491.18499999999995</v>
      </c>
      <c r="AT83" s="23" t="s">
        <v>70</v>
      </c>
      <c r="AU83" s="23" t="s">
        <v>119</v>
      </c>
      <c r="BK83" s="203">
        <f>BK84</f>
        <v>0</v>
      </c>
    </row>
    <row r="84" spans="2:63" s="10" customFormat="1" ht="37.4" customHeight="1">
      <c r="B84" s="204"/>
      <c r="C84" s="205"/>
      <c r="D84" s="206" t="s">
        <v>70</v>
      </c>
      <c r="E84" s="207" t="s">
        <v>141</v>
      </c>
      <c r="F84" s="207" t="s">
        <v>142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P85+P129+P200+P224+P277+P302</f>
        <v>0</v>
      </c>
      <c r="Q84" s="212"/>
      <c r="R84" s="213">
        <f>R85+R129+R200+R224+R277+R302</f>
        <v>112.06401000000001</v>
      </c>
      <c r="S84" s="212"/>
      <c r="T84" s="214">
        <f>T85+T129+T200+T224+T277+T302</f>
        <v>491.18499999999995</v>
      </c>
      <c r="AR84" s="215" t="s">
        <v>79</v>
      </c>
      <c r="AT84" s="216" t="s">
        <v>70</v>
      </c>
      <c r="AU84" s="216" t="s">
        <v>71</v>
      </c>
      <c r="AY84" s="215" t="s">
        <v>143</v>
      </c>
      <c r="BK84" s="217">
        <f>BK85+BK129+BK200+BK224+BK277+BK302</f>
        <v>0</v>
      </c>
    </row>
    <row r="85" spans="2:63" s="10" customFormat="1" ht="19.9" customHeight="1">
      <c r="B85" s="204"/>
      <c r="C85" s="205"/>
      <c r="D85" s="206" t="s">
        <v>70</v>
      </c>
      <c r="E85" s="218" t="s">
        <v>79</v>
      </c>
      <c r="F85" s="218" t="s">
        <v>144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SUM(P86:P128)</f>
        <v>0</v>
      </c>
      <c r="Q85" s="212"/>
      <c r="R85" s="213">
        <f>SUM(R86:R128)</f>
        <v>0</v>
      </c>
      <c r="S85" s="212"/>
      <c r="T85" s="214">
        <f>SUM(T86:T128)</f>
        <v>0</v>
      </c>
      <c r="AR85" s="215" t="s">
        <v>79</v>
      </c>
      <c r="AT85" s="216" t="s">
        <v>70</v>
      </c>
      <c r="AU85" s="216" t="s">
        <v>79</v>
      </c>
      <c r="AY85" s="215" t="s">
        <v>143</v>
      </c>
      <c r="BK85" s="217">
        <f>SUM(BK86:BK128)</f>
        <v>0</v>
      </c>
    </row>
    <row r="86" spans="2:65" s="1" customFormat="1" ht="16.5" customHeight="1">
      <c r="B86" s="45"/>
      <c r="C86" s="220" t="s">
        <v>79</v>
      </c>
      <c r="D86" s="220" t="s">
        <v>145</v>
      </c>
      <c r="E86" s="221" t="s">
        <v>146</v>
      </c>
      <c r="F86" s="222" t="s">
        <v>147</v>
      </c>
      <c r="G86" s="223" t="s">
        <v>148</v>
      </c>
      <c r="H86" s="224">
        <v>12</v>
      </c>
      <c r="I86" s="225"/>
      <c r="J86" s="226">
        <f>ROUND(I86*H86,2)</f>
        <v>0</v>
      </c>
      <c r="K86" s="222" t="s">
        <v>149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150</v>
      </c>
      <c r="AT86" s="23" t="s">
        <v>145</v>
      </c>
      <c r="AU86" s="23" t="s">
        <v>81</v>
      </c>
      <c r="AY86" s="23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150</v>
      </c>
      <c r="BM86" s="23" t="s">
        <v>151</v>
      </c>
    </row>
    <row r="87" spans="2:51" s="11" customFormat="1" ht="13.5">
      <c r="B87" s="232"/>
      <c r="C87" s="233"/>
      <c r="D87" s="234" t="s">
        <v>152</v>
      </c>
      <c r="E87" s="235" t="s">
        <v>21</v>
      </c>
      <c r="F87" s="236" t="s">
        <v>153</v>
      </c>
      <c r="G87" s="233"/>
      <c r="H87" s="237">
        <v>12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152</v>
      </c>
      <c r="AU87" s="243" t="s">
        <v>81</v>
      </c>
      <c r="AV87" s="11" t="s">
        <v>81</v>
      </c>
      <c r="AW87" s="11" t="s">
        <v>35</v>
      </c>
      <c r="AX87" s="11" t="s">
        <v>79</v>
      </c>
      <c r="AY87" s="243" t="s">
        <v>143</v>
      </c>
    </row>
    <row r="88" spans="2:65" s="1" customFormat="1" ht="16.5" customHeight="1">
      <c r="B88" s="45"/>
      <c r="C88" s="220" t="s">
        <v>81</v>
      </c>
      <c r="D88" s="220" t="s">
        <v>145</v>
      </c>
      <c r="E88" s="221" t="s">
        <v>154</v>
      </c>
      <c r="F88" s="222" t="s">
        <v>155</v>
      </c>
      <c r="G88" s="223" t="s">
        <v>148</v>
      </c>
      <c r="H88" s="224">
        <v>98.85</v>
      </c>
      <c r="I88" s="225"/>
      <c r="J88" s="226">
        <f>ROUND(I88*H88,2)</f>
        <v>0</v>
      </c>
      <c r="K88" s="222" t="s">
        <v>149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150</v>
      </c>
      <c r="AT88" s="23" t="s">
        <v>145</v>
      </c>
      <c r="AU88" s="23" t="s">
        <v>81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150</v>
      </c>
      <c r="BM88" s="23" t="s">
        <v>156</v>
      </c>
    </row>
    <row r="89" spans="2:51" s="12" customFormat="1" ht="13.5">
      <c r="B89" s="244"/>
      <c r="C89" s="245"/>
      <c r="D89" s="234" t="s">
        <v>152</v>
      </c>
      <c r="E89" s="246" t="s">
        <v>21</v>
      </c>
      <c r="F89" s="247" t="s">
        <v>157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152</v>
      </c>
      <c r="AU89" s="253" t="s">
        <v>81</v>
      </c>
      <c r="AV89" s="12" t="s">
        <v>79</v>
      </c>
      <c r="AW89" s="12" t="s">
        <v>35</v>
      </c>
      <c r="AX89" s="12" t="s">
        <v>71</v>
      </c>
      <c r="AY89" s="253" t="s">
        <v>143</v>
      </c>
    </row>
    <row r="90" spans="2:51" s="11" customFormat="1" ht="13.5">
      <c r="B90" s="232"/>
      <c r="C90" s="233"/>
      <c r="D90" s="234" t="s">
        <v>152</v>
      </c>
      <c r="E90" s="235" t="s">
        <v>21</v>
      </c>
      <c r="F90" s="236" t="s">
        <v>158</v>
      </c>
      <c r="G90" s="233"/>
      <c r="H90" s="237">
        <v>98.85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152</v>
      </c>
      <c r="AU90" s="243" t="s">
        <v>81</v>
      </c>
      <c r="AV90" s="11" t="s">
        <v>81</v>
      </c>
      <c r="AW90" s="11" t="s">
        <v>35</v>
      </c>
      <c r="AX90" s="11" t="s">
        <v>79</v>
      </c>
      <c r="AY90" s="243" t="s">
        <v>143</v>
      </c>
    </row>
    <row r="91" spans="2:65" s="1" customFormat="1" ht="16.5" customHeight="1">
      <c r="B91" s="45"/>
      <c r="C91" s="220" t="s">
        <v>159</v>
      </c>
      <c r="D91" s="220" t="s">
        <v>145</v>
      </c>
      <c r="E91" s="221" t="s">
        <v>160</v>
      </c>
      <c r="F91" s="222" t="s">
        <v>161</v>
      </c>
      <c r="G91" s="223" t="s">
        <v>148</v>
      </c>
      <c r="H91" s="224">
        <v>49.425</v>
      </c>
      <c r="I91" s="225"/>
      <c r="J91" s="226">
        <f>ROUND(I91*H91,2)</f>
        <v>0</v>
      </c>
      <c r="K91" s="222" t="s">
        <v>149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150</v>
      </c>
      <c r="AT91" s="23" t="s">
        <v>145</v>
      </c>
      <c r="AU91" s="23" t="s">
        <v>81</v>
      </c>
      <c r="AY91" s="23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150</v>
      </c>
      <c r="BM91" s="23" t="s">
        <v>162</v>
      </c>
    </row>
    <row r="92" spans="2:51" s="11" customFormat="1" ht="13.5">
      <c r="B92" s="232"/>
      <c r="C92" s="233"/>
      <c r="D92" s="234" t="s">
        <v>152</v>
      </c>
      <c r="E92" s="233"/>
      <c r="F92" s="236" t="s">
        <v>163</v>
      </c>
      <c r="G92" s="233"/>
      <c r="H92" s="237">
        <v>49.425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152</v>
      </c>
      <c r="AU92" s="243" t="s">
        <v>81</v>
      </c>
      <c r="AV92" s="11" t="s">
        <v>81</v>
      </c>
      <c r="AW92" s="11" t="s">
        <v>6</v>
      </c>
      <c r="AX92" s="11" t="s">
        <v>79</v>
      </c>
      <c r="AY92" s="243" t="s">
        <v>143</v>
      </c>
    </row>
    <row r="93" spans="2:65" s="1" customFormat="1" ht="16.5" customHeight="1">
      <c r="B93" s="45"/>
      <c r="C93" s="220" t="s">
        <v>150</v>
      </c>
      <c r="D93" s="220" t="s">
        <v>145</v>
      </c>
      <c r="E93" s="221" t="s">
        <v>164</v>
      </c>
      <c r="F93" s="222" t="s">
        <v>165</v>
      </c>
      <c r="G93" s="223" t="s">
        <v>148</v>
      </c>
      <c r="H93" s="224">
        <v>8.1</v>
      </c>
      <c r="I93" s="225"/>
      <c r="J93" s="226">
        <f>ROUND(I93*H93,2)</f>
        <v>0</v>
      </c>
      <c r="K93" s="222" t="s">
        <v>149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150</v>
      </c>
      <c r="AT93" s="23" t="s">
        <v>145</v>
      </c>
      <c r="AU93" s="23" t="s">
        <v>81</v>
      </c>
      <c r="AY93" s="23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150</v>
      </c>
      <c r="BM93" s="23" t="s">
        <v>166</v>
      </c>
    </row>
    <row r="94" spans="2:51" s="12" customFormat="1" ht="13.5">
      <c r="B94" s="244"/>
      <c r="C94" s="245"/>
      <c r="D94" s="234" t="s">
        <v>152</v>
      </c>
      <c r="E94" s="246" t="s">
        <v>21</v>
      </c>
      <c r="F94" s="247" t="s">
        <v>167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152</v>
      </c>
      <c r="AU94" s="253" t="s">
        <v>81</v>
      </c>
      <c r="AV94" s="12" t="s">
        <v>79</v>
      </c>
      <c r="AW94" s="12" t="s">
        <v>35</v>
      </c>
      <c r="AX94" s="12" t="s">
        <v>71</v>
      </c>
      <c r="AY94" s="253" t="s">
        <v>143</v>
      </c>
    </row>
    <row r="95" spans="2:51" s="11" customFormat="1" ht="13.5">
      <c r="B95" s="232"/>
      <c r="C95" s="233"/>
      <c r="D95" s="234" t="s">
        <v>152</v>
      </c>
      <c r="E95" s="235" t="s">
        <v>21</v>
      </c>
      <c r="F95" s="236" t="s">
        <v>168</v>
      </c>
      <c r="G95" s="233"/>
      <c r="H95" s="237">
        <v>8.1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152</v>
      </c>
      <c r="AU95" s="243" t="s">
        <v>81</v>
      </c>
      <c r="AV95" s="11" t="s">
        <v>81</v>
      </c>
      <c r="AW95" s="11" t="s">
        <v>35</v>
      </c>
      <c r="AX95" s="11" t="s">
        <v>71</v>
      </c>
      <c r="AY95" s="243" t="s">
        <v>143</v>
      </c>
    </row>
    <row r="96" spans="2:65" s="1" customFormat="1" ht="16.5" customHeight="1">
      <c r="B96" s="45"/>
      <c r="C96" s="220" t="s">
        <v>169</v>
      </c>
      <c r="D96" s="220" t="s">
        <v>145</v>
      </c>
      <c r="E96" s="221" t="s">
        <v>170</v>
      </c>
      <c r="F96" s="222" t="s">
        <v>171</v>
      </c>
      <c r="G96" s="223" t="s">
        <v>148</v>
      </c>
      <c r="H96" s="224">
        <v>4.05</v>
      </c>
      <c r="I96" s="225"/>
      <c r="J96" s="226">
        <f>ROUND(I96*H96,2)</f>
        <v>0</v>
      </c>
      <c r="K96" s="222" t="s">
        <v>149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150</v>
      </c>
      <c r="AT96" s="23" t="s">
        <v>145</v>
      </c>
      <c r="AU96" s="23" t="s">
        <v>81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150</v>
      </c>
      <c r="BM96" s="23" t="s">
        <v>172</v>
      </c>
    </row>
    <row r="97" spans="2:51" s="11" customFormat="1" ht="13.5">
      <c r="B97" s="232"/>
      <c r="C97" s="233"/>
      <c r="D97" s="234" t="s">
        <v>152</v>
      </c>
      <c r="E97" s="233"/>
      <c r="F97" s="236" t="s">
        <v>173</v>
      </c>
      <c r="G97" s="233"/>
      <c r="H97" s="237">
        <v>4.05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152</v>
      </c>
      <c r="AU97" s="243" t="s">
        <v>81</v>
      </c>
      <c r="AV97" s="11" t="s">
        <v>81</v>
      </c>
      <c r="AW97" s="11" t="s">
        <v>6</v>
      </c>
      <c r="AX97" s="11" t="s">
        <v>79</v>
      </c>
      <c r="AY97" s="243" t="s">
        <v>143</v>
      </c>
    </row>
    <row r="98" spans="2:65" s="1" customFormat="1" ht="16.5" customHeight="1">
      <c r="B98" s="45"/>
      <c r="C98" s="220" t="s">
        <v>174</v>
      </c>
      <c r="D98" s="220" t="s">
        <v>145</v>
      </c>
      <c r="E98" s="221" t="s">
        <v>175</v>
      </c>
      <c r="F98" s="222" t="s">
        <v>176</v>
      </c>
      <c r="G98" s="223" t="s">
        <v>148</v>
      </c>
      <c r="H98" s="224">
        <v>135.67</v>
      </c>
      <c r="I98" s="225"/>
      <c r="J98" s="226">
        <f>ROUND(I98*H98,2)</f>
        <v>0</v>
      </c>
      <c r="K98" s="222" t="s">
        <v>149</v>
      </c>
      <c r="L98" s="71"/>
      <c r="M98" s="227" t="s">
        <v>21</v>
      </c>
      <c r="N98" s="228" t="s">
        <v>42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150</v>
      </c>
      <c r="AT98" s="23" t="s">
        <v>145</v>
      </c>
      <c r="AU98" s="23" t="s">
        <v>81</v>
      </c>
      <c r="AY98" s="23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79</v>
      </c>
      <c r="BK98" s="231">
        <f>ROUND(I98*H98,2)</f>
        <v>0</v>
      </c>
      <c r="BL98" s="23" t="s">
        <v>150</v>
      </c>
      <c r="BM98" s="23" t="s">
        <v>177</v>
      </c>
    </row>
    <row r="99" spans="2:51" s="12" customFormat="1" ht="13.5">
      <c r="B99" s="244"/>
      <c r="C99" s="245"/>
      <c r="D99" s="234" t="s">
        <v>152</v>
      </c>
      <c r="E99" s="246" t="s">
        <v>21</v>
      </c>
      <c r="F99" s="247" t="s">
        <v>178</v>
      </c>
      <c r="G99" s="245"/>
      <c r="H99" s="246" t="s">
        <v>21</v>
      </c>
      <c r="I99" s="248"/>
      <c r="J99" s="245"/>
      <c r="K99" s="245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152</v>
      </c>
      <c r="AU99" s="253" t="s">
        <v>81</v>
      </c>
      <c r="AV99" s="12" t="s">
        <v>79</v>
      </c>
      <c r="AW99" s="12" t="s">
        <v>35</v>
      </c>
      <c r="AX99" s="12" t="s">
        <v>71</v>
      </c>
      <c r="AY99" s="253" t="s">
        <v>143</v>
      </c>
    </row>
    <row r="100" spans="2:51" s="11" customFormat="1" ht="13.5">
      <c r="B100" s="232"/>
      <c r="C100" s="233"/>
      <c r="D100" s="234" t="s">
        <v>152</v>
      </c>
      <c r="E100" s="235" t="s">
        <v>21</v>
      </c>
      <c r="F100" s="236" t="s">
        <v>158</v>
      </c>
      <c r="G100" s="233"/>
      <c r="H100" s="237">
        <v>98.85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152</v>
      </c>
      <c r="AU100" s="243" t="s">
        <v>81</v>
      </c>
      <c r="AV100" s="11" t="s">
        <v>81</v>
      </c>
      <c r="AW100" s="11" t="s">
        <v>35</v>
      </c>
      <c r="AX100" s="11" t="s">
        <v>71</v>
      </c>
      <c r="AY100" s="243" t="s">
        <v>143</v>
      </c>
    </row>
    <row r="101" spans="2:51" s="12" customFormat="1" ht="13.5">
      <c r="B101" s="244"/>
      <c r="C101" s="245"/>
      <c r="D101" s="234" t="s">
        <v>152</v>
      </c>
      <c r="E101" s="246" t="s">
        <v>21</v>
      </c>
      <c r="F101" s="247" t="s">
        <v>179</v>
      </c>
      <c r="G101" s="245"/>
      <c r="H101" s="246" t="s">
        <v>21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152</v>
      </c>
      <c r="AU101" s="253" t="s">
        <v>81</v>
      </c>
      <c r="AV101" s="12" t="s">
        <v>79</v>
      </c>
      <c r="AW101" s="12" t="s">
        <v>35</v>
      </c>
      <c r="AX101" s="12" t="s">
        <v>71</v>
      </c>
      <c r="AY101" s="253" t="s">
        <v>143</v>
      </c>
    </row>
    <row r="102" spans="2:51" s="11" customFormat="1" ht="13.5">
      <c r="B102" s="232"/>
      <c r="C102" s="233"/>
      <c r="D102" s="234" t="s">
        <v>152</v>
      </c>
      <c r="E102" s="235" t="s">
        <v>21</v>
      </c>
      <c r="F102" s="236" t="s">
        <v>180</v>
      </c>
      <c r="G102" s="233"/>
      <c r="H102" s="237">
        <v>30.54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81</v>
      </c>
      <c r="AV102" s="11" t="s">
        <v>81</v>
      </c>
      <c r="AW102" s="11" t="s">
        <v>35</v>
      </c>
      <c r="AX102" s="11" t="s">
        <v>71</v>
      </c>
      <c r="AY102" s="243" t="s">
        <v>143</v>
      </c>
    </row>
    <row r="103" spans="2:51" s="11" customFormat="1" ht="13.5">
      <c r="B103" s="232"/>
      <c r="C103" s="233"/>
      <c r="D103" s="234" t="s">
        <v>152</v>
      </c>
      <c r="E103" s="235" t="s">
        <v>21</v>
      </c>
      <c r="F103" s="236" t="s">
        <v>181</v>
      </c>
      <c r="G103" s="233"/>
      <c r="H103" s="237">
        <v>6.28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152</v>
      </c>
      <c r="AU103" s="243" t="s">
        <v>81</v>
      </c>
      <c r="AV103" s="11" t="s">
        <v>81</v>
      </c>
      <c r="AW103" s="11" t="s">
        <v>35</v>
      </c>
      <c r="AX103" s="11" t="s">
        <v>71</v>
      </c>
      <c r="AY103" s="243" t="s">
        <v>143</v>
      </c>
    </row>
    <row r="104" spans="2:65" s="1" customFormat="1" ht="25.5" customHeight="1">
      <c r="B104" s="45"/>
      <c r="C104" s="220" t="s">
        <v>182</v>
      </c>
      <c r="D104" s="220" t="s">
        <v>145</v>
      </c>
      <c r="E104" s="221" t="s">
        <v>183</v>
      </c>
      <c r="F104" s="222" t="s">
        <v>184</v>
      </c>
      <c r="G104" s="223" t="s">
        <v>148</v>
      </c>
      <c r="H104" s="224">
        <v>12</v>
      </c>
      <c r="I104" s="225"/>
      <c r="J104" s="226">
        <f>ROUND(I104*H104,2)</f>
        <v>0</v>
      </c>
      <c r="K104" s="222" t="s">
        <v>149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150</v>
      </c>
      <c r="AT104" s="23" t="s">
        <v>145</v>
      </c>
      <c r="AU104" s="23" t="s">
        <v>81</v>
      </c>
      <c r="AY104" s="23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150</v>
      </c>
      <c r="BM104" s="23" t="s">
        <v>185</v>
      </c>
    </row>
    <row r="105" spans="2:51" s="12" customFormat="1" ht="13.5">
      <c r="B105" s="244"/>
      <c r="C105" s="245"/>
      <c r="D105" s="234" t="s">
        <v>152</v>
      </c>
      <c r="E105" s="246" t="s">
        <v>21</v>
      </c>
      <c r="F105" s="247" t="s">
        <v>186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152</v>
      </c>
      <c r="AU105" s="253" t="s">
        <v>81</v>
      </c>
      <c r="AV105" s="12" t="s">
        <v>79</v>
      </c>
      <c r="AW105" s="12" t="s">
        <v>35</v>
      </c>
      <c r="AX105" s="12" t="s">
        <v>71</v>
      </c>
      <c r="AY105" s="253" t="s">
        <v>143</v>
      </c>
    </row>
    <row r="106" spans="2:51" s="11" customFormat="1" ht="13.5">
      <c r="B106" s="232"/>
      <c r="C106" s="233"/>
      <c r="D106" s="234" t="s">
        <v>152</v>
      </c>
      <c r="E106" s="235" t="s">
        <v>21</v>
      </c>
      <c r="F106" s="236" t="s">
        <v>153</v>
      </c>
      <c r="G106" s="233"/>
      <c r="H106" s="237">
        <v>12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81</v>
      </c>
      <c r="AV106" s="11" t="s">
        <v>81</v>
      </c>
      <c r="AW106" s="11" t="s">
        <v>35</v>
      </c>
      <c r="AX106" s="11" t="s">
        <v>79</v>
      </c>
      <c r="AY106" s="243" t="s">
        <v>143</v>
      </c>
    </row>
    <row r="107" spans="2:65" s="1" customFormat="1" ht="16.5" customHeight="1">
      <c r="B107" s="45"/>
      <c r="C107" s="220" t="s">
        <v>187</v>
      </c>
      <c r="D107" s="220" t="s">
        <v>145</v>
      </c>
      <c r="E107" s="221" t="s">
        <v>188</v>
      </c>
      <c r="F107" s="222" t="s">
        <v>189</v>
      </c>
      <c r="G107" s="223" t="s">
        <v>148</v>
      </c>
      <c r="H107" s="224">
        <v>53.93</v>
      </c>
      <c r="I107" s="225"/>
      <c r="J107" s="226">
        <f>ROUND(I107*H107,2)</f>
        <v>0</v>
      </c>
      <c r="K107" s="222" t="s">
        <v>149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150</v>
      </c>
      <c r="AT107" s="23" t="s">
        <v>145</v>
      </c>
      <c r="AU107" s="23" t="s">
        <v>81</v>
      </c>
      <c r="AY107" s="23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150</v>
      </c>
      <c r="BM107" s="23" t="s">
        <v>190</v>
      </c>
    </row>
    <row r="108" spans="2:51" s="12" customFormat="1" ht="13.5">
      <c r="B108" s="244"/>
      <c r="C108" s="245"/>
      <c r="D108" s="234" t="s">
        <v>152</v>
      </c>
      <c r="E108" s="246" t="s">
        <v>21</v>
      </c>
      <c r="F108" s="247" t="s">
        <v>191</v>
      </c>
      <c r="G108" s="245"/>
      <c r="H108" s="246" t="s">
        <v>21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152</v>
      </c>
      <c r="AU108" s="253" t="s">
        <v>81</v>
      </c>
      <c r="AV108" s="12" t="s">
        <v>79</v>
      </c>
      <c r="AW108" s="12" t="s">
        <v>35</v>
      </c>
      <c r="AX108" s="12" t="s">
        <v>71</v>
      </c>
      <c r="AY108" s="253" t="s">
        <v>143</v>
      </c>
    </row>
    <row r="109" spans="2:51" s="11" customFormat="1" ht="13.5">
      <c r="B109" s="232"/>
      <c r="C109" s="233"/>
      <c r="D109" s="234" t="s">
        <v>152</v>
      </c>
      <c r="E109" s="235" t="s">
        <v>21</v>
      </c>
      <c r="F109" s="236" t="s">
        <v>192</v>
      </c>
      <c r="G109" s="233"/>
      <c r="H109" s="237">
        <v>53.93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152</v>
      </c>
      <c r="AU109" s="243" t="s">
        <v>81</v>
      </c>
      <c r="AV109" s="11" t="s">
        <v>81</v>
      </c>
      <c r="AW109" s="11" t="s">
        <v>35</v>
      </c>
      <c r="AX109" s="11" t="s">
        <v>79</v>
      </c>
      <c r="AY109" s="243" t="s">
        <v>143</v>
      </c>
    </row>
    <row r="110" spans="2:65" s="1" customFormat="1" ht="16.5" customHeight="1">
      <c r="B110" s="45"/>
      <c r="C110" s="220" t="s">
        <v>193</v>
      </c>
      <c r="D110" s="220" t="s">
        <v>145</v>
      </c>
      <c r="E110" s="221" t="s">
        <v>194</v>
      </c>
      <c r="F110" s="222" t="s">
        <v>195</v>
      </c>
      <c r="G110" s="223" t="s">
        <v>148</v>
      </c>
      <c r="H110" s="224">
        <v>98.85</v>
      </c>
      <c r="I110" s="225"/>
      <c r="J110" s="226">
        <f>ROUND(I110*H110,2)</f>
        <v>0</v>
      </c>
      <c r="K110" s="222" t="s">
        <v>149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150</v>
      </c>
      <c r="AT110" s="23" t="s">
        <v>145</v>
      </c>
      <c r="AU110" s="23" t="s">
        <v>81</v>
      </c>
      <c r="AY110" s="23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150</v>
      </c>
      <c r="BM110" s="23" t="s">
        <v>196</v>
      </c>
    </row>
    <row r="111" spans="2:51" s="12" customFormat="1" ht="13.5">
      <c r="B111" s="244"/>
      <c r="C111" s="245"/>
      <c r="D111" s="234" t="s">
        <v>152</v>
      </c>
      <c r="E111" s="246" t="s">
        <v>21</v>
      </c>
      <c r="F111" s="247" t="s">
        <v>179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152</v>
      </c>
      <c r="AU111" s="253" t="s">
        <v>81</v>
      </c>
      <c r="AV111" s="12" t="s">
        <v>79</v>
      </c>
      <c r="AW111" s="12" t="s">
        <v>35</v>
      </c>
      <c r="AX111" s="12" t="s">
        <v>71</v>
      </c>
      <c r="AY111" s="253" t="s">
        <v>143</v>
      </c>
    </row>
    <row r="112" spans="2:51" s="11" customFormat="1" ht="13.5">
      <c r="B112" s="232"/>
      <c r="C112" s="233"/>
      <c r="D112" s="234" t="s">
        <v>152</v>
      </c>
      <c r="E112" s="235" t="s">
        <v>21</v>
      </c>
      <c r="F112" s="236" t="s">
        <v>180</v>
      </c>
      <c r="G112" s="233"/>
      <c r="H112" s="237">
        <v>30.54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152</v>
      </c>
      <c r="AU112" s="243" t="s">
        <v>81</v>
      </c>
      <c r="AV112" s="11" t="s">
        <v>81</v>
      </c>
      <c r="AW112" s="11" t="s">
        <v>35</v>
      </c>
      <c r="AX112" s="11" t="s">
        <v>71</v>
      </c>
      <c r="AY112" s="243" t="s">
        <v>143</v>
      </c>
    </row>
    <row r="113" spans="2:51" s="11" customFormat="1" ht="13.5">
      <c r="B113" s="232"/>
      <c r="C113" s="233"/>
      <c r="D113" s="234" t="s">
        <v>152</v>
      </c>
      <c r="E113" s="235" t="s">
        <v>21</v>
      </c>
      <c r="F113" s="236" t="s">
        <v>181</v>
      </c>
      <c r="G113" s="233"/>
      <c r="H113" s="237">
        <v>6.28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152</v>
      </c>
      <c r="AU113" s="243" t="s">
        <v>81</v>
      </c>
      <c r="AV113" s="11" t="s">
        <v>81</v>
      </c>
      <c r="AW113" s="11" t="s">
        <v>35</v>
      </c>
      <c r="AX113" s="11" t="s">
        <v>71</v>
      </c>
      <c r="AY113" s="243" t="s">
        <v>143</v>
      </c>
    </row>
    <row r="114" spans="2:51" s="12" customFormat="1" ht="13.5">
      <c r="B114" s="244"/>
      <c r="C114" s="245"/>
      <c r="D114" s="234" t="s">
        <v>152</v>
      </c>
      <c r="E114" s="246" t="s">
        <v>21</v>
      </c>
      <c r="F114" s="247" t="s">
        <v>191</v>
      </c>
      <c r="G114" s="245"/>
      <c r="H114" s="246" t="s">
        <v>21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81</v>
      </c>
      <c r="AV114" s="12" t="s">
        <v>79</v>
      </c>
      <c r="AW114" s="12" t="s">
        <v>35</v>
      </c>
      <c r="AX114" s="12" t="s">
        <v>71</v>
      </c>
      <c r="AY114" s="253" t="s">
        <v>143</v>
      </c>
    </row>
    <row r="115" spans="2:51" s="11" customFormat="1" ht="13.5">
      <c r="B115" s="232"/>
      <c r="C115" s="233"/>
      <c r="D115" s="234" t="s">
        <v>152</v>
      </c>
      <c r="E115" s="235" t="s">
        <v>21</v>
      </c>
      <c r="F115" s="236" t="s">
        <v>197</v>
      </c>
      <c r="G115" s="233"/>
      <c r="H115" s="237">
        <v>62.03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152</v>
      </c>
      <c r="AU115" s="243" t="s">
        <v>81</v>
      </c>
      <c r="AV115" s="11" t="s">
        <v>81</v>
      </c>
      <c r="AW115" s="11" t="s">
        <v>35</v>
      </c>
      <c r="AX115" s="11" t="s">
        <v>71</v>
      </c>
      <c r="AY115" s="243" t="s">
        <v>143</v>
      </c>
    </row>
    <row r="116" spans="2:65" s="1" customFormat="1" ht="16.5" customHeight="1">
      <c r="B116" s="45"/>
      <c r="C116" s="220" t="s">
        <v>198</v>
      </c>
      <c r="D116" s="220" t="s">
        <v>145</v>
      </c>
      <c r="E116" s="221" t="s">
        <v>199</v>
      </c>
      <c r="F116" s="222" t="s">
        <v>200</v>
      </c>
      <c r="G116" s="223" t="s">
        <v>148</v>
      </c>
      <c r="H116" s="224">
        <v>30.54</v>
      </c>
      <c r="I116" s="225"/>
      <c r="J116" s="226">
        <f>ROUND(I116*H116,2)</f>
        <v>0</v>
      </c>
      <c r="K116" s="222" t="s">
        <v>149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150</v>
      </c>
      <c r="AT116" s="23" t="s">
        <v>145</v>
      </c>
      <c r="AU116" s="23" t="s">
        <v>81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150</v>
      </c>
      <c r="BM116" s="23" t="s">
        <v>201</v>
      </c>
    </row>
    <row r="117" spans="2:51" s="12" customFormat="1" ht="13.5">
      <c r="B117" s="244"/>
      <c r="C117" s="245"/>
      <c r="D117" s="234" t="s">
        <v>152</v>
      </c>
      <c r="E117" s="246" t="s">
        <v>21</v>
      </c>
      <c r="F117" s="247" t="s">
        <v>157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81</v>
      </c>
      <c r="AV117" s="12" t="s">
        <v>79</v>
      </c>
      <c r="AW117" s="12" t="s">
        <v>35</v>
      </c>
      <c r="AX117" s="12" t="s">
        <v>71</v>
      </c>
      <c r="AY117" s="253" t="s">
        <v>143</v>
      </c>
    </row>
    <row r="118" spans="2:51" s="11" customFormat="1" ht="13.5">
      <c r="B118" s="232"/>
      <c r="C118" s="233"/>
      <c r="D118" s="234" t="s">
        <v>152</v>
      </c>
      <c r="E118" s="235" t="s">
        <v>21</v>
      </c>
      <c r="F118" s="236" t="s">
        <v>180</v>
      </c>
      <c r="G118" s="233"/>
      <c r="H118" s="237">
        <v>30.54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81</v>
      </c>
      <c r="AV118" s="11" t="s">
        <v>81</v>
      </c>
      <c r="AW118" s="11" t="s">
        <v>35</v>
      </c>
      <c r="AX118" s="11" t="s">
        <v>79</v>
      </c>
      <c r="AY118" s="243" t="s">
        <v>143</v>
      </c>
    </row>
    <row r="119" spans="2:65" s="1" customFormat="1" ht="16.5" customHeight="1">
      <c r="B119" s="45"/>
      <c r="C119" s="220" t="s">
        <v>202</v>
      </c>
      <c r="D119" s="220" t="s">
        <v>145</v>
      </c>
      <c r="E119" s="221" t="s">
        <v>203</v>
      </c>
      <c r="F119" s="222" t="s">
        <v>204</v>
      </c>
      <c r="G119" s="223" t="s">
        <v>205</v>
      </c>
      <c r="H119" s="224">
        <v>102.467</v>
      </c>
      <c r="I119" s="225"/>
      <c r="J119" s="226">
        <f>ROUND(I119*H119,2)</f>
        <v>0</v>
      </c>
      <c r="K119" s="222" t="s">
        <v>149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150</v>
      </c>
      <c r="AT119" s="23" t="s">
        <v>145</v>
      </c>
      <c r="AU119" s="23" t="s">
        <v>81</v>
      </c>
      <c r="AY119" s="23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150</v>
      </c>
      <c r="BM119" s="23" t="s">
        <v>206</v>
      </c>
    </row>
    <row r="120" spans="2:51" s="11" customFormat="1" ht="13.5">
      <c r="B120" s="232"/>
      <c r="C120" s="233"/>
      <c r="D120" s="234" t="s">
        <v>152</v>
      </c>
      <c r="E120" s="233"/>
      <c r="F120" s="236" t="s">
        <v>207</v>
      </c>
      <c r="G120" s="233"/>
      <c r="H120" s="237">
        <v>102.467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152</v>
      </c>
      <c r="AU120" s="243" t="s">
        <v>81</v>
      </c>
      <c r="AV120" s="11" t="s">
        <v>81</v>
      </c>
      <c r="AW120" s="11" t="s">
        <v>6</v>
      </c>
      <c r="AX120" s="11" t="s">
        <v>79</v>
      </c>
      <c r="AY120" s="243" t="s">
        <v>143</v>
      </c>
    </row>
    <row r="121" spans="2:65" s="1" customFormat="1" ht="16.5" customHeight="1">
      <c r="B121" s="45"/>
      <c r="C121" s="220" t="s">
        <v>208</v>
      </c>
      <c r="D121" s="220" t="s">
        <v>145</v>
      </c>
      <c r="E121" s="221" t="s">
        <v>209</v>
      </c>
      <c r="F121" s="222" t="s">
        <v>210</v>
      </c>
      <c r="G121" s="223" t="s">
        <v>148</v>
      </c>
      <c r="H121" s="224">
        <v>12</v>
      </c>
      <c r="I121" s="225"/>
      <c r="J121" s="226">
        <f>ROUND(I121*H121,2)</f>
        <v>0</v>
      </c>
      <c r="K121" s="222" t="s">
        <v>149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150</v>
      </c>
      <c r="AT121" s="23" t="s">
        <v>145</v>
      </c>
      <c r="AU121" s="23" t="s">
        <v>81</v>
      </c>
      <c r="AY121" s="23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150</v>
      </c>
      <c r="BM121" s="23" t="s">
        <v>211</v>
      </c>
    </row>
    <row r="122" spans="2:51" s="12" customFormat="1" ht="13.5">
      <c r="B122" s="244"/>
      <c r="C122" s="245"/>
      <c r="D122" s="234" t="s">
        <v>152</v>
      </c>
      <c r="E122" s="246" t="s">
        <v>21</v>
      </c>
      <c r="F122" s="247" t="s">
        <v>186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152</v>
      </c>
      <c r="AU122" s="253" t="s">
        <v>81</v>
      </c>
      <c r="AV122" s="12" t="s">
        <v>79</v>
      </c>
      <c r="AW122" s="12" t="s">
        <v>35</v>
      </c>
      <c r="AX122" s="12" t="s">
        <v>71</v>
      </c>
      <c r="AY122" s="253" t="s">
        <v>143</v>
      </c>
    </row>
    <row r="123" spans="2:51" s="11" customFormat="1" ht="13.5">
      <c r="B123" s="232"/>
      <c r="C123" s="233"/>
      <c r="D123" s="234" t="s">
        <v>152</v>
      </c>
      <c r="E123" s="235" t="s">
        <v>21</v>
      </c>
      <c r="F123" s="236" t="s">
        <v>153</v>
      </c>
      <c r="G123" s="233"/>
      <c r="H123" s="237">
        <v>12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152</v>
      </c>
      <c r="AU123" s="243" t="s">
        <v>81</v>
      </c>
      <c r="AV123" s="11" t="s">
        <v>81</v>
      </c>
      <c r="AW123" s="11" t="s">
        <v>35</v>
      </c>
      <c r="AX123" s="11" t="s">
        <v>79</v>
      </c>
      <c r="AY123" s="243" t="s">
        <v>143</v>
      </c>
    </row>
    <row r="124" spans="2:65" s="1" customFormat="1" ht="16.5" customHeight="1">
      <c r="B124" s="45"/>
      <c r="C124" s="220" t="s">
        <v>212</v>
      </c>
      <c r="D124" s="220" t="s">
        <v>145</v>
      </c>
      <c r="E124" s="221" t="s">
        <v>213</v>
      </c>
      <c r="F124" s="222" t="s">
        <v>214</v>
      </c>
      <c r="G124" s="223" t="s">
        <v>148</v>
      </c>
      <c r="H124" s="224">
        <v>14.38</v>
      </c>
      <c r="I124" s="225"/>
      <c r="J124" s="226">
        <f>ROUND(I124*H124,2)</f>
        <v>0</v>
      </c>
      <c r="K124" s="222" t="s">
        <v>149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150</v>
      </c>
      <c r="AT124" s="23" t="s">
        <v>145</v>
      </c>
      <c r="AU124" s="23" t="s">
        <v>81</v>
      </c>
      <c r="AY124" s="23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150</v>
      </c>
      <c r="BM124" s="23" t="s">
        <v>215</v>
      </c>
    </row>
    <row r="125" spans="2:51" s="12" customFormat="1" ht="13.5">
      <c r="B125" s="244"/>
      <c r="C125" s="245"/>
      <c r="D125" s="234" t="s">
        <v>152</v>
      </c>
      <c r="E125" s="246" t="s">
        <v>21</v>
      </c>
      <c r="F125" s="247" t="s">
        <v>216</v>
      </c>
      <c r="G125" s="245"/>
      <c r="H125" s="246" t="s">
        <v>21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152</v>
      </c>
      <c r="AU125" s="253" t="s">
        <v>81</v>
      </c>
      <c r="AV125" s="12" t="s">
        <v>79</v>
      </c>
      <c r="AW125" s="12" t="s">
        <v>35</v>
      </c>
      <c r="AX125" s="12" t="s">
        <v>71</v>
      </c>
      <c r="AY125" s="253" t="s">
        <v>143</v>
      </c>
    </row>
    <row r="126" spans="2:51" s="11" customFormat="1" ht="13.5">
      <c r="B126" s="232"/>
      <c r="C126" s="233"/>
      <c r="D126" s="234" t="s">
        <v>152</v>
      </c>
      <c r="E126" s="235" t="s">
        <v>21</v>
      </c>
      <c r="F126" s="236" t="s">
        <v>181</v>
      </c>
      <c r="G126" s="233"/>
      <c r="H126" s="237">
        <v>6.28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152</v>
      </c>
      <c r="AU126" s="243" t="s">
        <v>81</v>
      </c>
      <c r="AV126" s="11" t="s">
        <v>81</v>
      </c>
      <c r="AW126" s="11" t="s">
        <v>35</v>
      </c>
      <c r="AX126" s="11" t="s">
        <v>71</v>
      </c>
      <c r="AY126" s="243" t="s">
        <v>143</v>
      </c>
    </row>
    <row r="127" spans="2:51" s="12" customFormat="1" ht="13.5">
      <c r="B127" s="244"/>
      <c r="C127" s="245"/>
      <c r="D127" s="234" t="s">
        <v>152</v>
      </c>
      <c r="E127" s="246" t="s">
        <v>21</v>
      </c>
      <c r="F127" s="247" t="s">
        <v>167</v>
      </c>
      <c r="G127" s="245"/>
      <c r="H127" s="246" t="s">
        <v>21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152</v>
      </c>
      <c r="AU127" s="253" t="s">
        <v>81</v>
      </c>
      <c r="AV127" s="12" t="s">
        <v>79</v>
      </c>
      <c r="AW127" s="12" t="s">
        <v>35</v>
      </c>
      <c r="AX127" s="12" t="s">
        <v>71</v>
      </c>
      <c r="AY127" s="253" t="s">
        <v>143</v>
      </c>
    </row>
    <row r="128" spans="2:51" s="11" customFormat="1" ht="13.5">
      <c r="B128" s="232"/>
      <c r="C128" s="233"/>
      <c r="D128" s="234" t="s">
        <v>152</v>
      </c>
      <c r="E128" s="235" t="s">
        <v>21</v>
      </c>
      <c r="F128" s="236" t="s">
        <v>168</v>
      </c>
      <c r="G128" s="233"/>
      <c r="H128" s="237">
        <v>8.1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152</v>
      </c>
      <c r="AU128" s="243" t="s">
        <v>81</v>
      </c>
      <c r="AV128" s="11" t="s">
        <v>81</v>
      </c>
      <c r="AW128" s="11" t="s">
        <v>35</v>
      </c>
      <c r="AX128" s="11" t="s">
        <v>71</v>
      </c>
      <c r="AY128" s="243" t="s">
        <v>143</v>
      </c>
    </row>
    <row r="129" spans="2:63" s="10" customFormat="1" ht="29.85" customHeight="1">
      <c r="B129" s="204"/>
      <c r="C129" s="205"/>
      <c r="D129" s="206" t="s">
        <v>70</v>
      </c>
      <c r="E129" s="218" t="s">
        <v>202</v>
      </c>
      <c r="F129" s="218" t="s">
        <v>217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SUM(P130:P199)</f>
        <v>0</v>
      </c>
      <c r="Q129" s="212"/>
      <c r="R129" s="213">
        <f>SUM(R130:R199)</f>
        <v>0</v>
      </c>
      <c r="S129" s="212"/>
      <c r="T129" s="214">
        <f>SUM(T130:T199)</f>
        <v>491.18499999999995</v>
      </c>
      <c r="AR129" s="215" t="s">
        <v>79</v>
      </c>
      <c r="AT129" s="216" t="s">
        <v>70</v>
      </c>
      <c r="AU129" s="216" t="s">
        <v>79</v>
      </c>
      <c r="AY129" s="215" t="s">
        <v>143</v>
      </c>
      <c r="BK129" s="217">
        <f>SUM(BK130:BK199)</f>
        <v>0</v>
      </c>
    </row>
    <row r="130" spans="2:65" s="1" customFormat="1" ht="25.5" customHeight="1">
      <c r="B130" s="45"/>
      <c r="C130" s="220" t="s">
        <v>218</v>
      </c>
      <c r="D130" s="220" t="s">
        <v>145</v>
      </c>
      <c r="E130" s="221" t="s">
        <v>219</v>
      </c>
      <c r="F130" s="222" t="s">
        <v>220</v>
      </c>
      <c r="G130" s="223" t="s">
        <v>221</v>
      </c>
      <c r="H130" s="224">
        <v>30</v>
      </c>
      <c r="I130" s="225"/>
      <c r="J130" s="226">
        <f>ROUND(I130*H130,2)</f>
        <v>0</v>
      </c>
      <c r="K130" s="222" t="s">
        <v>149</v>
      </c>
      <c r="L130" s="71"/>
      <c r="M130" s="227" t="s">
        <v>21</v>
      </c>
      <c r="N130" s="228" t="s">
        <v>42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150</v>
      </c>
      <c r="AT130" s="23" t="s">
        <v>145</v>
      </c>
      <c r="AU130" s="23" t="s">
        <v>81</v>
      </c>
      <c r="AY130" s="23" t="s">
        <v>143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79</v>
      </c>
      <c r="BK130" s="231">
        <f>ROUND(I130*H130,2)</f>
        <v>0</v>
      </c>
      <c r="BL130" s="23" t="s">
        <v>150</v>
      </c>
      <c r="BM130" s="23" t="s">
        <v>222</v>
      </c>
    </row>
    <row r="131" spans="2:51" s="11" customFormat="1" ht="13.5">
      <c r="B131" s="232"/>
      <c r="C131" s="233"/>
      <c r="D131" s="234" t="s">
        <v>152</v>
      </c>
      <c r="E131" s="235" t="s">
        <v>21</v>
      </c>
      <c r="F131" s="236" t="s">
        <v>223</v>
      </c>
      <c r="G131" s="233"/>
      <c r="H131" s="237">
        <v>30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81</v>
      </c>
      <c r="AV131" s="11" t="s">
        <v>81</v>
      </c>
      <c r="AW131" s="11" t="s">
        <v>35</v>
      </c>
      <c r="AX131" s="11" t="s">
        <v>79</v>
      </c>
      <c r="AY131" s="243" t="s">
        <v>143</v>
      </c>
    </row>
    <row r="132" spans="2:65" s="1" customFormat="1" ht="16.5" customHeight="1">
      <c r="B132" s="45"/>
      <c r="C132" s="220" t="s">
        <v>10</v>
      </c>
      <c r="D132" s="220" t="s">
        <v>145</v>
      </c>
      <c r="E132" s="221" t="s">
        <v>224</v>
      </c>
      <c r="F132" s="222" t="s">
        <v>225</v>
      </c>
      <c r="G132" s="223" t="s">
        <v>148</v>
      </c>
      <c r="H132" s="224">
        <v>3</v>
      </c>
      <c r="I132" s="225"/>
      <c r="J132" s="226">
        <f>ROUND(I132*H132,2)</f>
        <v>0</v>
      </c>
      <c r="K132" s="222" t="s">
        <v>149</v>
      </c>
      <c r="L132" s="71"/>
      <c r="M132" s="227" t="s">
        <v>21</v>
      </c>
      <c r="N132" s="228" t="s">
        <v>42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150</v>
      </c>
      <c r="AT132" s="23" t="s">
        <v>145</v>
      </c>
      <c r="AU132" s="23" t="s">
        <v>81</v>
      </c>
      <c r="AY132" s="23" t="s">
        <v>143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79</v>
      </c>
      <c r="BK132" s="231">
        <f>ROUND(I132*H132,2)</f>
        <v>0</v>
      </c>
      <c r="BL132" s="23" t="s">
        <v>150</v>
      </c>
      <c r="BM132" s="23" t="s">
        <v>226</v>
      </c>
    </row>
    <row r="133" spans="2:51" s="11" customFormat="1" ht="13.5">
      <c r="B133" s="232"/>
      <c r="C133" s="233"/>
      <c r="D133" s="234" t="s">
        <v>152</v>
      </c>
      <c r="E133" s="235" t="s">
        <v>21</v>
      </c>
      <c r="F133" s="236" t="s">
        <v>227</v>
      </c>
      <c r="G133" s="233"/>
      <c r="H133" s="237">
        <v>3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152</v>
      </c>
      <c r="AU133" s="243" t="s">
        <v>81</v>
      </c>
      <c r="AV133" s="11" t="s">
        <v>81</v>
      </c>
      <c r="AW133" s="11" t="s">
        <v>35</v>
      </c>
      <c r="AX133" s="11" t="s">
        <v>79</v>
      </c>
      <c r="AY133" s="243" t="s">
        <v>143</v>
      </c>
    </row>
    <row r="134" spans="2:65" s="1" customFormat="1" ht="25.5" customHeight="1">
      <c r="B134" s="45"/>
      <c r="C134" s="220" t="s">
        <v>228</v>
      </c>
      <c r="D134" s="220" t="s">
        <v>145</v>
      </c>
      <c r="E134" s="221" t="s">
        <v>229</v>
      </c>
      <c r="F134" s="222" t="s">
        <v>230</v>
      </c>
      <c r="G134" s="223" t="s">
        <v>221</v>
      </c>
      <c r="H134" s="224">
        <v>8</v>
      </c>
      <c r="I134" s="225"/>
      <c r="J134" s="226">
        <f>ROUND(I134*H134,2)</f>
        <v>0</v>
      </c>
      <c r="K134" s="222" t="s">
        <v>149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0.32</v>
      </c>
      <c r="T134" s="230">
        <f>S134*H134</f>
        <v>2.56</v>
      </c>
      <c r="AR134" s="23" t="s">
        <v>150</v>
      </c>
      <c r="AT134" s="23" t="s">
        <v>145</v>
      </c>
      <c r="AU134" s="23" t="s">
        <v>81</v>
      </c>
      <c r="AY134" s="23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150</v>
      </c>
      <c r="BM134" s="23" t="s">
        <v>231</v>
      </c>
    </row>
    <row r="135" spans="2:51" s="12" customFormat="1" ht="13.5">
      <c r="B135" s="244"/>
      <c r="C135" s="245"/>
      <c r="D135" s="234" t="s">
        <v>152</v>
      </c>
      <c r="E135" s="246" t="s">
        <v>21</v>
      </c>
      <c r="F135" s="247" t="s">
        <v>232</v>
      </c>
      <c r="G135" s="245"/>
      <c r="H135" s="246" t="s">
        <v>21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81</v>
      </c>
      <c r="AV135" s="12" t="s">
        <v>79</v>
      </c>
      <c r="AW135" s="12" t="s">
        <v>35</v>
      </c>
      <c r="AX135" s="12" t="s">
        <v>71</v>
      </c>
      <c r="AY135" s="253" t="s">
        <v>143</v>
      </c>
    </row>
    <row r="136" spans="2:51" s="12" customFormat="1" ht="13.5">
      <c r="B136" s="244"/>
      <c r="C136" s="245"/>
      <c r="D136" s="234" t="s">
        <v>152</v>
      </c>
      <c r="E136" s="246" t="s">
        <v>21</v>
      </c>
      <c r="F136" s="247" t="s">
        <v>233</v>
      </c>
      <c r="G136" s="245"/>
      <c r="H136" s="246" t="s">
        <v>21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152</v>
      </c>
      <c r="AU136" s="253" t="s">
        <v>81</v>
      </c>
      <c r="AV136" s="12" t="s">
        <v>79</v>
      </c>
      <c r="AW136" s="12" t="s">
        <v>35</v>
      </c>
      <c r="AX136" s="12" t="s">
        <v>71</v>
      </c>
      <c r="AY136" s="253" t="s">
        <v>143</v>
      </c>
    </row>
    <row r="137" spans="2:51" s="11" customFormat="1" ht="13.5">
      <c r="B137" s="232"/>
      <c r="C137" s="233"/>
      <c r="D137" s="234" t="s">
        <v>152</v>
      </c>
      <c r="E137" s="235" t="s">
        <v>21</v>
      </c>
      <c r="F137" s="236" t="s">
        <v>234</v>
      </c>
      <c r="G137" s="233"/>
      <c r="H137" s="237">
        <v>8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152</v>
      </c>
      <c r="AU137" s="243" t="s">
        <v>81</v>
      </c>
      <c r="AV137" s="11" t="s">
        <v>81</v>
      </c>
      <c r="AW137" s="11" t="s">
        <v>35</v>
      </c>
      <c r="AX137" s="11" t="s">
        <v>79</v>
      </c>
      <c r="AY137" s="243" t="s">
        <v>143</v>
      </c>
    </row>
    <row r="138" spans="2:65" s="1" customFormat="1" ht="25.5" customHeight="1">
      <c r="B138" s="45"/>
      <c r="C138" s="220" t="s">
        <v>235</v>
      </c>
      <c r="D138" s="220" t="s">
        <v>145</v>
      </c>
      <c r="E138" s="221" t="s">
        <v>236</v>
      </c>
      <c r="F138" s="222" t="s">
        <v>237</v>
      </c>
      <c r="G138" s="223" t="s">
        <v>221</v>
      </c>
      <c r="H138" s="224">
        <v>10</v>
      </c>
      <c r="I138" s="225"/>
      <c r="J138" s="226">
        <f>ROUND(I138*H138,2)</f>
        <v>0</v>
      </c>
      <c r="K138" s="222" t="s">
        <v>149</v>
      </c>
      <c r="L138" s="71"/>
      <c r="M138" s="227" t="s">
        <v>21</v>
      </c>
      <c r="N138" s="228" t="s">
        <v>42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0.295</v>
      </c>
      <c r="T138" s="230">
        <f>S138*H138</f>
        <v>2.9499999999999997</v>
      </c>
      <c r="AR138" s="23" t="s">
        <v>150</v>
      </c>
      <c r="AT138" s="23" t="s">
        <v>145</v>
      </c>
      <c r="AU138" s="23" t="s">
        <v>81</v>
      </c>
      <c r="AY138" s="23" t="s">
        <v>143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79</v>
      </c>
      <c r="BK138" s="231">
        <f>ROUND(I138*H138,2)</f>
        <v>0</v>
      </c>
      <c r="BL138" s="23" t="s">
        <v>150</v>
      </c>
      <c r="BM138" s="23" t="s">
        <v>238</v>
      </c>
    </row>
    <row r="139" spans="2:51" s="12" customFormat="1" ht="13.5">
      <c r="B139" s="244"/>
      <c r="C139" s="245"/>
      <c r="D139" s="234" t="s">
        <v>152</v>
      </c>
      <c r="E139" s="246" t="s">
        <v>21</v>
      </c>
      <c r="F139" s="247" t="s">
        <v>239</v>
      </c>
      <c r="G139" s="245"/>
      <c r="H139" s="246" t="s">
        <v>21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152</v>
      </c>
      <c r="AU139" s="253" t="s">
        <v>81</v>
      </c>
      <c r="AV139" s="12" t="s">
        <v>79</v>
      </c>
      <c r="AW139" s="12" t="s">
        <v>35</v>
      </c>
      <c r="AX139" s="12" t="s">
        <v>71</v>
      </c>
      <c r="AY139" s="253" t="s">
        <v>143</v>
      </c>
    </row>
    <row r="140" spans="2:51" s="11" customFormat="1" ht="13.5">
      <c r="B140" s="232"/>
      <c r="C140" s="233"/>
      <c r="D140" s="234" t="s">
        <v>152</v>
      </c>
      <c r="E140" s="235" t="s">
        <v>21</v>
      </c>
      <c r="F140" s="236" t="s">
        <v>240</v>
      </c>
      <c r="G140" s="233"/>
      <c r="H140" s="237">
        <v>10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152</v>
      </c>
      <c r="AU140" s="243" t="s">
        <v>81</v>
      </c>
      <c r="AV140" s="11" t="s">
        <v>81</v>
      </c>
      <c r="AW140" s="11" t="s">
        <v>35</v>
      </c>
      <c r="AX140" s="11" t="s">
        <v>79</v>
      </c>
      <c r="AY140" s="243" t="s">
        <v>143</v>
      </c>
    </row>
    <row r="141" spans="2:65" s="1" customFormat="1" ht="25.5" customHeight="1">
      <c r="B141" s="45"/>
      <c r="C141" s="220" t="s">
        <v>241</v>
      </c>
      <c r="D141" s="220" t="s">
        <v>145</v>
      </c>
      <c r="E141" s="221" t="s">
        <v>242</v>
      </c>
      <c r="F141" s="222" t="s">
        <v>243</v>
      </c>
      <c r="G141" s="223" t="s">
        <v>221</v>
      </c>
      <c r="H141" s="224">
        <v>6</v>
      </c>
      <c r="I141" s="225"/>
      <c r="J141" s="226">
        <f>ROUND(I141*H141,2)</f>
        <v>0</v>
      </c>
      <c r="K141" s="222" t="s">
        <v>149</v>
      </c>
      <c r="L141" s="71"/>
      <c r="M141" s="227" t="s">
        <v>21</v>
      </c>
      <c r="N141" s="228" t="s">
        <v>42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0.33</v>
      </c>
      <c r="T141" s="230">
        <f>S141*H141</f>
        <v>1.98</v>
      </c>
      <c r="AR141" s="23" t="s">
        <v>150</v>
      </c>
      <c r="AT141" s="23" t="s">
        <v>145</v>
      </c>
      <c r="AU141" s="23" t="s">
        <v>81</v>
      </c>
      <c r="AY141" s="23" t="s">
        <v>143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150</v>
      </c>
      <c r="BM141" s="23" t="s">
        <v>244</v>
      </c>
    </row>
    <row r="142" spans="2:51" s="12" customFormat="1" ht="13.5">
      <c r="B142" s="244"/>
      <c r="C142" s="245"/>
      <c r="D142" s="234" t="s">
        <v>152</v>
      </c>
      <c r="E142" s="246" t="s">
        <v>21</v>
      </c>
      <c r="F142" s="247" t="s">
        <v>245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152</v>
      </c>
      <c r="AU142" s="253" t="s">
        <v>81</v>
      </c>
      <c r="AV142" s="12" t="s">
        <v>79</v>
      </c>
      <c r="AW142" s="12" t="s">
        <v>35</v>
      </c>
      <c r="AX142" s="12" t="s">
        <v>71</v>
      </c>
      <c r="AY142" s="253" t="s">
        <v>143</v>
      </c>
    </row>
    <row r="143" spans="2:51" s="11" customFormat="1" ht="13.5">
      <c r="B143" s="232"/>
      <c r="C143" s="233"/>
      <c r="D143" s="234" t="s">
        <v>152</v>
      </c>
      <c r="E143" s="235" t="s">
        <v>21</v>
      </c>
      <c r="F143" s="236" t="s">
        <v>246</v>
      </c>
      <c r="G143" s="233"/>
      <c r="H143" s="237">
        <v>6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152</v>
      </c>
      <c r="AU143" s="243" t="s">
        <v>81</v>
      </c>
      <c r="AV143" s="11" t="s">
        <v>81</v>
      </c>
      <c r="AW143" s="11" t="s">
        <v>35</v>
      </c>
      <c r="AX143" s="11" t="s">
        <v>79</v>
      </c>
      <c r="AY143" s="243" t="s">
        <v>143</v>
      </c>
    </row>
    <row r="144" spans="2:65" s="1" customFormat="1" ht="16.5" customHeight="1">
      <c r="B144" s="45"/>
      <c r="C144" s="220" t="s">
        <v>247</v>
      </c>
      <c r="D144" s="220" t="s">
        <v>145</v>
      </c>
      <c r="E144" s="221" t="s">
        <v>248</v>
      </c>
      <c r="F144" s="222" t="s">
        <v>249</v>
      </c>
      <c r="G144" s="223" t="s">
        <v>221</v>
      </c>
      <c r="H144" s="224">
        <v>10</v>
      </c>
      <c r="I144" s="225"/>
      <c r="J144" s="226">
        <f>ROUND(I144*H144,2)</f>
        <v>0</v>
      </c>
      <c r="K144" s="222" t="s">
        <v>149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0.44</v>
      </c>
      <c r="T144" s="230">
        <f>S144*H144</f>
        <v>4.4</v>
      </c>
      <c r="AR144" s="23" t="s">
        <v>150</v>
      </c>
      <c r="AT144" s="23" t="s">
        <v>145</v>
      </c>
      <c r="AU144" s="23" t="s">
        <v>81</v>
      </c>
      <c r="AY144" s="23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150</v>
      </c>
      <c r="BM144" s="23" t="s">
        <v>250</v>
      </c>
    </row>
    <row r="145" spans="2:51" s="12" customFormat="1" ht="13.5">
      <c r="B145" s="244"/>
      <c r="C145" s="245"/>
      <c r="D145" s="234" t="s">
        <v>152</v>
      </c>
      <c r="E145" s="246" t="s">
        <v>21</v>
      </c>
      <c r="F145" s="247" t="s">
        <v>239</v>
      </c>
      <c r="G145" s="245"/>
      <c r="H145" s="246" t="s">
        <v>21</v>
      </c>
      <c r="I145" s="248"/>
      <c r="J145" s="245"/>
      <c r="K145" s="245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152</v>
      </c>
      <c r="AU145" s="253" t="s">
        <v>81</v>
      </c>
      <c r="AV145" s="12" t="s">
        <v>79</v>
      </c>
      <c r="AW145" s="12" t="s">
        <v>35</v>
      </c>
      <c r="AX145" s="12" t="s">
        <v>71</v>
      </c>
      <c r="AY145" s="253" t="s">
        <v>143</v>
      </c>
    </row>
    <row r="146" spans="2:51" s="11" customFormat="1" ht="13.5">
      <c r="B146" s="232"/>
      <c r="C146" s="233"/>
      <c r="D146" s="234" t="s">
        <v>152</v>
      </c>
      <c r="E146" s="235" t="s">
        <v>21</v>
      </c>
      <c r="F146" s="236" t="s">
        <v>240</v>
      </c>
      <c r="G146" s="233"/>
      <c r="H146" s="237">
        <v>10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152</v>
      </c>
      <c r="AU146" s="243" t="s">
        <v>81</v>
      </c>
      <c r="AV146" s="11" t="s">
        <v>81</v>
      </c>
      <c r="AW146" s="11" t="s">
        <v>35</v>
      </c>
      <c r="AX146" s="11" t="s">
        <v>79</v>
      </c>
      <c r="AY146" s="243" t="s">
        <v>143</v>
      </c>
    </row>
    <row r="147" spans="2:65" s="1" customFormat="1" ht="25.5" customHeight="1">
      <c r="B147" s="45"/>
      <c r="C147" s="220" t="s">
        <v>251</v>
      </c>
      <c r="D147" s="220" t="s">
        <v>145</v>
      </c>
      <c r="E147" s="221" t="s">
        <v>252</v>
      </c>
      <c r="F147" s="222" t="s">
        <v>253</v>
      </c>
      <c r="G147" s="223" t="s">
        <v>221</v>
      </c>
      <c r="H147" s="224">
        <v>380</v>
      </c>
      <c r="I147" s="225"/>
      <c r="J147" s="226">
        <f>ROUND(I147*H147,2)</f>
        <v>0</v>
      </c>
      <c r="K147" s="222" t="s">
        <v>149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0.44</v>
      </c>
      <c r="T147" s="230">
        <f>S147*H147</f>
        <v>167.2</v>
      </c>
      <c r="AR147" s="23" t="s">
        <v>150</v>
      </c>
      <c r="AT147" s="23" t="s">
        <v>145</v>
      </c>
      <c r="AU147" s="23" t="s">
        <v>81</v>
      </c>
      <c r="AY147" s="23" t="s">
        <v>143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79</v>
      </c>
      <c r="BK147" s="231">
        <f>ROUND(I147*H147,2)</f>
        <v>0</v>
      </c>
      <c r="BL147" s="23" t="s">
        <v>150</v>
      </c>
      <c r="BM147" s="23" t="s">
        <v>254</v>
      </c>
    </row>
    <row r="148" spans="2:51" s="12" customFormat="1" ht="13.5">
      <c r="B148" s="244"/>
      <c r="C148" s="245"/>
      <c r="D148" s="234" t="s">
        <v>152</v>
      </c>
      <c r="E148" s="246" t="s">
        <v>21</v>
      </c>
      <c r="F148" s="247" t="s">
        <v>255</v>
      </c>
      <c r="G148" s="245"/>
      <c r="H148" s="246" t="s">
        <v>21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152</v>
      </c>
      <c r="AU148" s="253" t="s">
        <v>81</v>
      </c>
      <c r="AV148" s="12" t="s">
        <v>79</v>
      </c>
      <c r="AW148" s="12" t="s">
        <v>35</v>
      </c>
      <c r="AX148" s="12" t="s">
        <v>71</v>
      </c>
      <c r="AY148" s="253" t="s">
        <v>143</v>
      </c>
    </row>
    <row r="149" spans="2:51" s="11" customFormat="1" ht="13.5">
      <c r="B149" s="232"/>
      <c r="C149" s="233"/>
      <c r="D149" s="234" t="s">
        <v>152</v>
      </c>
      <c r="E149" s="235" t="s">
        <v>21</v>
      </c>
      <c r="F149" s="236" t="s">
        <v>256</v>
      </c>
      <c r="G149" s="233"/>
      <c r="H149" s="237">
        <v>80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152</v>
      </c>
      <c r="AU149" s="243" t="s">
        <v>81</v>
      </c>
      <c r="AV149" s="11" t="s">
        <v>81</v>
      </c>
      <c r="AW149" s="11" t="s">
        <v>35</v>
      </c>
      <c r="AX149" s="11" t="s">
        <v>71</v>
      </c>
      <c r="AY149" s="243" t="s">
        <v>143</v>
      </c>
    </row>
    <row r="150" spans="2:51" s="12" customFormat="1" ht="13.5">
      <c r="B150" s="244"/>
      <c r="C150" s="245"/>
      <c r="D150" s="234" t="s">
        <v>152</v>
      </c>
      <c r="E150" s="246" t="s">
        <v>21</v>
      </c>
      <c r="F150" s="247" t="s">
        <v>257</v>
      </c>
      <c r="G150" s="245"/>
      <c r="H150" s="246" t="s">
        <v>21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152</v>
      </c>
      <c r="AU150" s="253" t="s">
        <v>81</v>
      </c>
      <c r="AV150" s="12" t="s">
        <v>79</v>
      </c>
      <c r="AW150" s="12" t="s">
        <v>35</v>
      </c>
      <c r="AX150" s="12" t="s">
        <v>71</v>
      </c>
      <c r="AY150" s="253" t="s">
        <v>143</v>
      </c>
    </row>
    <row r="151" spans="2:51" s="11" customFormat="1" ht="13.5">
      <c r="B151" s="232"/>
      <c r="C151" s="233"/>
      <c r="D151" s="234" t="s">
        <v>152</v>
      </c>
      <c r="E151" s="235" t="s">
        <v>21</v>
      </c>
      <c r="F151" s="236" t="s">
        <v>258</v>
      </c>
      <c r="G151" s="233"/>
      <c r="H151" s="237">
        <v>300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152</v>
      </c>
      <c r="AU151" s="243" t="s">
        <v>81</v>
      </c>
      <c r="AV151" s="11" t="s">
        <v>81</v>
      </c>
      <c r="AW151" s="11" t="s">
        <v>35</v>
      </c>
      <c r="AX151" s="11" t="s">
        <v>71</v>
      </c>
      <c r="AY151" s="243" t="s">
        <v>143</v>
      </c>
    </row>
    <row r="152" spans="2:65" s="1" customFormat="1" ht="25.5" customHeight="1">
      <c r="B152" s="45"/>
      <c r="C152" s="220" t="s">
        <v>9</v>
      </c>
      <c r="D152" s="220" t="s">
        <v>145</v>
      </c>
      <c r="E152" s="221" t="s">
        <v>259</v>
      </c>
      <c r="F152" s="222" t="s">
        <v>260</v>
      </c>
      <c r="G152" s="223" t="s">
        <v>221</v>
      </c>
      <c r="H152" s="224">
        <v>152</v>
      </c>
      <c r="I152" s="225"/>
      <c r="J152" s="226">
        <f>ROUND(I152*H152,2)</f>
        <v>0</v>
      </c>
      <c r="K152" s="222" t="s">
        <v>149</v>
      </c>
      <c r="L152" s="71"/>
      <c r="M152" s="227" t="s">
        <v>21</v>
      </c>
      <c r="N152" s="228" t="s">
        <v>42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0.29</v>
      </c>
      <c r="T152" s="230">
        <f>S152*H152</f>
        <v>44.08</v>
      </c>
      <c r="AR152" s="23" t="s">
        <v>150</v>
      </c>
      <c r="AT152" s="23" t="s">
        <v>145</v>
      </c>
      <c r="AU152" s="23" t="s">
        <v>81</v>
      </c>
      <c r="AY152" s="23" t="s">
        <v>143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79</v>
      </c>
      <c r="BK152" s="231">
        <f>ROUND(I152*H152,2)</f>
        <v>0</v>
      </c>
      <c r="BL152" s="23" t="s">
        <v>150</v>
      </c>
      <c r="BM152" s="23" t="s">
        <v>261</v>
      </c>
    </row>
    <row r="153" spans="2:51" s="12" customFormat="1" ht="13.5">
      <c r="B153" s="244"/>
      <c r="C153" s="245"/>
      <c r="D153" s="234" t="s">
        <v>152</v>
      </c>
      <c r="E153" s="246" t="s">
        <v>21</v>
      </c>
      <c r="F153" s="247" t="s">
        <v>262</v>
      </c>
      <c r="G153" s="245"/>
      <c r="H153" s="246" t="s">
        <v>21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152</v>
      </c>
      <c r="AU153" s="253" t="s">
        <v>81</v>
      </c>
      <c r="AV153" s="12" t="s">
        <v>79</v>
      </c>
      <c r="AW153" s="12" t="s">
        <v>35</v>
      </c>
      <c r="AX153" s="12" t="s">
        <v>71</v>
      </c>
      <c r="AY153" s="253" t="s">
        <v>143</v>
      </c>
    </row>
    <row r="154" spans="2:51" s="11" customFormat="1" ht="13.5">
      <c r="B154" s="232"/>
      <c r="C154" s="233"/>
      <c r="D154" s="234" t="s">
        <v>152</v>
      </c>
      <c r="E154" s="235" t="s">
        <v>21</v>
      </c>
      <c r="F154" s="236" t="s">
        <v>263</v>
      </c>
      <c r="G154" s="233"/>
      <c r="H154" s="237">
        <v>152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152</v>
      </c>
      <c r="AU154" s="243" t="s">
        <v>81</v>
      </c>
      <c r="AV154" s="11" t="s">
        <v>81</v>
      </c>
      <c r="AW154" s="11" t="s">
        <v>35</v>
      </c>
      <c r="AX154" s="11" t="s">
        <v>79</v>
      </c>
      <c r="AY154" s="243" t="s">
        <v>143</v>
      </c>
    </row>
    <row r="155" spans="2:65" s="1" customFormat="1" ht="16.5" customHeight="1">
      <c r="B155" s="45"/>
      <c r="C155" s="220" t="s">
        <v>264</v>
      </c>
      <c r="D155" s="220" t="s">
        <v>145</v>
      </c>
      <c r="E155" s="221" t="s">
        <v>265</v>
      </c>
      <c r="F155" s="222" t="s">
        <v>266</v>
      </c>
      <c r="G155" s="223" t="s">
        <v>221</v>
      </c>
      <c r="H155" s="224">
        <v>14</v>
      </c>
      <c r="I155" s="225"/>
      <c r="J155" s="226">
        <f>ROUND(I155*H155,2)</f>
        <v>0</v>
      </c>
      <c r="K155" s="222" t="s">
        <v>149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0.58</v>
      </c>
      <c r="T155" s="230">
        <f>S155*H155</f>
        <v>8.12</v>
      </c>
      <c r="AR155" s="23" t="s">
        <v>150</v>
      </c>
      <c r="AT155" s="23" t="s">
        <v>145</v>
      </c>
      <c r="AU155" s="23" t="s">
        <v>81</v>
      </c>
      <c r="AY155" s="23" t="s">
        <v>143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150</v>
      </c>
      <c r="BM155" s="23" t="s">
        <v>267</v>
      </c>
    </row>
    <row r="156" spans="2:51" s="12" customFormat="1" ht="13.5">
      <c r="B156" s="244"/>
      <c r="C156" s="245"/>
      <c r="D156" s="234" t="s">
        <v>152</v>
      </c>
      <c r="E156" s="246" t="s">
        <v>21</v>
      </c>
      <c r="F156" s="247" t="s">
        <v>245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152</v>
      </c>
      <c r="AU156" s="253" t="s">
        <v>81</v>
      </c>
      <c r="AV156" s="12" t="s">
        <v>79</v>
      </c>
      <c r="AW156" s="12" t="s">
        <v>35</v>
      </c>
      <c r="AX156" s="12" t="s">
        <v>71</v>
      </c>
      <c r="AY156" s="253" t="s">
        <v>143</v>
      </c>
    </row>
    <row r="157" spans="2:51" s="11" customFormat="1" ht="13.5">
      <c r="B157" s="232"/>
      <c r="C157" s="233"/>
      <c r="D157" s="234" t="s">
        <v>152</v>
      </c>
      <c r="E157" s="235" t="s">
        <v>21</v>
      </c>
      <c r="F157" s="236" t="s">
        <v>246</v>
      </c>
      <c r="G157" s="233"/>
      <c r="H157" s="237">
        <v>6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152</v>
      </c>
      <c r="AU157" s="243" t="s">
        <v>81</v>
      </c>
      <c r="AV157" s="11" t="s">
        <v>81</v>
      </c>
      <c r="AW157" s="11" t="s">
        <v>35</v>
      </c>
      <c r="AX157" s="11" t="s">
        <v>71</v>
      </c>
      <c r="AY157" s="243" t="s">
        <v>143</v>
      </c>
    </row>
    <row r="158" spans="2:51" s="12" customFormat="1" ht="13.5">
      <c r="B158" s="244"/>
      <c r="C158" s="245"/>
      <c r="D158" s="234" t="s">
        <v>152</v>
      </c>
      <c r="E158" s="246" t="s">
        <v>21</v>
      </c>
      <c r="F158" s="247" t="s">
        <v>232</v>
      </c>
      <c r="G158" s="245"/>
      <c r="H158" s="246" t="s">
        <v>21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152</v>
      </c>
      <c r="AU158" s="253" t="s">
        <v>81</v>
      </c>
      <c r="AV158" s="12" t="s">
        <v>79</v>
      </c>
      <c r="AW158" s="12" t="s">
        <v>35</v>
      </c>
      <c r="AX158" s="12" t="s">
        <v>71</v>
      </c>
      <c r="AY158" s="253" t="s">
        <v>143</v>
      </c>
    </row>
    <row r="159" spans="2:51" s="11" customFormat="1" ht="13.5">
      <c r="B159" s="232"/>
      <c r="C159" s="233"/>
      <c r="D159" s="234" t="s">
        <v>152</v>
      </c>
      <c r="E159" s="235" t="s">
        <v>21</v>
      </c>
      <c r="F159" s="236" t="s">
        <v>234</v>
      </c>
      <c r="G159" s="233"/>
      <c r="H159" s="237">
        <v>8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152</v>
      </c>
      <c r="AU159" s="243" t="s">
        <v>81</v>
      </c>
      <c r="AV159" s="11" t="s">
        <v>81</v>
      </c>
      <c r="AW159" s="11" t="s">
        <v>35</v>
      </c>
      <c r="AX159" s="11" t="s">
        <v>71</v>
      </c>
      <c r="AY159" s="243" t="s">
        <v>143</v>
      </c>
    </row>
    <row r="160" spans="2:65" s="1" customFormat="1" ht="16.5" customHeight="1">
      <c r="B160" s="45"/>
      <c r="C160" s="220" t="s">
        <v>268</v>
      </c>
      <c r="D160" s="220" t="s">
        <v>145</v>
      </c>
      <c r="E160" s="221" t="s">
        <v>269</v>
      </c>
      <c r="F160" s="222" t="s">
        <v>270</v>
      </c>
      <c r="G160" s="223" t="s">
        <v>221</v>
      </c>
      <c r="H160" s="224">
        <v>380</v>
      </c>
      <c r="I160" s="225"/>
      <c r="J160" s="226">
        <f>ROUND(I160*H160,2)</f>
        <v>0</v>
      </c>
      <c r="K160" s="222" t="s">
        <v>149</v>
      </c>
      <c r="L160" s="71"/>
      <c r="M160" s="227" t="s">
        <v>21</v>
      </c>
      <c r="N160" s="228" t="s">
        <v>42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0.45</v>
      </c>
      <c r="T160" s="230">
        <f>S160*H160</f>
        <v>171</v>
      </c>
      <c r="AR160" s="23" t="s">
        <v>150</v>
      </c>
      <c r="AT160" s="23" t="s">
        <v>145</v>
      </c>
      <c r="AU160" s="23" t="s">
        <v>81</v>
      </c>
      <c r="AY160" s="23" t="s">
        <v>143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79</v>
      </c>
      <c r="BK160" s="231">
        <f>ROUND(I160*H160,2)</f>
        <v>0</v>
      </c>
      <c r="BL160" s="23" t="s">
        <v>150</v>
      </c>
      <c r="BM160" s="23" t="s">
        <v>271</v>
      </c>
    </row>
    <row r="161" spans="2:51" s="12" customFormat="1" ht="13.5">
      <c r="B161" s="244"/>
      <c r="C161" s="245"/>
      <c r="D161" s="234" t="s">
        <v>152</v>
      </c>
      <c r="E161" s="246" t="s">
        <v>21</v>
      </c>
      <c r="F161" s="247" t="s">
        <v>255</v>
      </c>
      <c r="G161" s="245"/>
      <c r="H161" s="246" t="s">
        <v>21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152</v>
      </c>
      <c r="AU161" s="253" t="s">
        <v>81</v>
      </c>
      <c r="AV161" s="12" t="s">
        <v>79</v>
      </c>
      <c r="AW161" s="12" t="s">
        <v>35</v>
      </c>
      <c r="AX161" s="12" t="s">
        <v>71</v>
      </c>
      <c r="AY161" s="253" t="s">
        <v>143</v>
      </c>
    </row>
    <row r="162" spans="2:51" s="11" customFormat="1" ht="13.5">
      <c r="B162" s="232"/>
      <c r="C162" s="233"/>
      <c r="D162" s="234" t="s">
        <v>152</v>
      </c>
      <c r="E162" s="235" t="s">
        <v>21</v>
      </c>
      <c r="F162" s="236" t="s">
        <v>256</v>
      </c>
      <c r="G162" s="233"/>
      <c r="H162" s="237">
        <v>80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152</v>
      </c>
      <c r="AU162" s="243" t="s">
        <v>81</v>
      </c>
      <c r="AV162" s="11" t="s">
        <v>81</v>
      </c>
      <c r="AW162" s="11" t="s">
        <v>35</v>
      </c>
      <c r="AX162" s="11" t="s">
        <v>71</v>
      </c>
      <c r="AY162" s="243" t="s">
        <v>143</v>
      </c>
    </row>
    <row r="163" spans="2:51" s="12" customFormat="1" ht="13.5">
      <c r="B163" s="244"/>
      <c r="C163" s="245"/>
      <c r="D163" s="234" t="s">
        <v>152</v>
      </c>
      <c r="E163" s="246" t="s">
        <v>21</v>
      </c>
      <c r="F163" s="247" t="s">
        <v>257</v>
      </c>
      <c r="G163" s="245"/>
      <c r="H163" s="246" t="s">
        <v>21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152</v>
      </c>
      <c r="AU163" s="253" t="s">
        <v>81</v>
      </c>
      <c r="AV163" s="12" t="s">
        <v>79</v>
      </c>
      <c r="AW163" s="12" t="s">
        <v>35</v>
      </c>
      <c r="AX163" s="12" t="s">
        <v>71</v>
      </c>
      <c r="AY163" s="253" t="s">
        <v>143</v>
      </c>
    </row>
    <row r="164" spans="2:51" s="11" customFormat="1" ht="13.5">
      <c r="B164" s="232"/>
      <c r="C164" s="233"/>
      <c r="D164" s="234" t="s">
        <v>152</v>
      </c>
      <c r="E164" s="235" t="s">
        <v>21</v>
      </c>
      <c r="F164" s="236" t="s">
        <v>258</v>
      </c>
      <c r="G164" s="233"/>
      <c r="H164" s="237">
        <v>300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152</v>
      </c>
      <c r="AU164" s="243" t="s">
        <v>81</v>
      </c>
      <c r="AV164" s="11" t="s">
        <v>81</v>
      </c>
      <c r="AW164" s="11" t="s">
        <v>35</v>
      </c>
      <c r="AX164" s="11" t="s">
        <v>71</v>
      </c>
      <c r="AY164" s="243" t="s">
        <v>143</v>
      </c>
    </row>
    <row r="165" spans="2:65" s="1" customFormat="1" ht="16.5" customHeight="1">
      <c r="B165" s="45"/>
      <c r="C165" s="220" t="s">
        <v>272</v>
      </c>
      <c r="D165" s="220" t="s">
        <v>145</v>
      </c>
      <c r="E165" s="221" t="s">
        <v>273</v>
      </c>
      <c r="F165" s="222" t="s">
        <v>274</v>
      </c>
      <c r="G165" s="223" t="s">
        <v>221</v>
      </c>
      <c r="H165" s="224">
        <v>152</v>
      </c>
      <c r="I165" s="225"/>
      <c r="J165" s="226">
        <f>ROUND(I165*H165,2)</f>
        <v>0</v>
      </c>
      <c r="K165" s="222" t="s">
        <v>149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0.22</v>
      </c>
      <c r="T165" s="230">
        <f>S165*H165</f>
        <v>33.44</v>
      </c>
      <c r="AR165" s="23" t="s">
        <v>150</v>
      </c>
      <c r="AT165" s="23" t="s">
        <v>145</v>
      </c>
      <c r="AU165" s="23" t="s">
        <v>81</v>
      </c>
      <c r="AY165" s="23" t="s">
        <v>143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150</v>
      </c>
      <c r="BM165" s="23" t="s">
        <v>275</v>
      </c>
    </row>
    <row r="166" spans="2:51" s="12" customFormat="1" ht="13.5">
      <c r="B166" s="244"/>
      <c r="C166" s="245"/>
      <c r="D166" s="234" t="s">
        <v>152</v>
      </c>
      <c r="E166" s="246" t="s">
        <v>21</v>
      </c>
      <c r="F166" s="247" t="s">
        <v>262</v>
      </c>
      <c r="G166" s="245"/>
      <c r="H166" s="246" t="s">
        <v>21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152</v>
      </c>
      <c r="AU166" s="253" t="s">
        <v>81</v>
      </c>
      <c r="AV166" s="12" t="s">
        <v>79</v>
      </c>
      <c r="AW166" s="12" t="s">
        <v>35</v>
      </c>
      <c r="AX166" s="12" t="s">
        <v>71</v>
      </c>
      <c r="AY166" s="253" t="s">
        <v>143</v>
      </c>
    </row>
    <row r="167" spans="2:51" s="11" customFormat="1" ht="13.5">
      <c r="B167" s="232"/>
      <c r="C167" s="233"/>
      <c r="D167" s="234" t="s">
        <v>152</v>
      </c>
      <c r="E167" s="235" t="s">
        <v>21</v>
      </c>
      <c r="F167" s="236" t="s">
        <v>263</v>
      </c>
      <c r="G167" s="233"/>
      <c r="H167" s="237">
        <v>152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152</v>
      </c>
      <c r="AU167" s="243" t="s">
        <v>81</v>
      </c>
      <c r="AV167" s="11" t="s">
        <v>81</v>
      </c>
      <c r="AW167" s="11" t="s">
        <v>35</v>
      </c>
      <c r="AX167" s="11" t="s">
        <v>79</v>
      </c>
      <c r="AY167" s="243" t="s">
        <v>143</v>
      </c>
    </row>
    <row r="168" spans="2:65" s="1" customFormat="1" ht="16.5" customHeight="1">
      <c r="B168" s="45"/>
      <c r="C168" s="220" t="s">
        <v>276</v>
      </c>
      <c r="D168" s="220" t="s">
        <v>145</v>
      </c>
      <c r="E168" s="221" t="s">
        <v>277</v>
      </c>
      <c r="F168" s="222" t="s">
        <v>278</v>
      </c>
      <c r="G168" s="223" t="s">
        <v>279</v>
      </c>
      <c r="H168" s="224">
        <v>267</v>
      </c>
      <c r="I168" s="225"/>
      <c r="J168" s="226">
        <f>ROUND(I168*H168,2)</f>
        <v>0</v>
      </c>
      <c r="K168" s="222" t="s">
        <v>149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0.205</v>
      </c>
      <c r="T168" s="230">
        <f>S168*H168</f>
        <v>54.735</v>
      </c>
      <c r="AR168" s="23" t="s">
        <v>150</v>
      </c>
      <c r="AT168" s="23" t="s">
        <v>145</v>
      </c>
      <c r="AU168" s="23" t="s">
        <v>81</v>
      </c>
      <c r="AY168" s="23" t="s">
        <v>143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150</v>
      </c>
      <c r="BM168" s="23" t="s">
        <v>280</v>
      </c>
    </row>
    <row r="169" spans="2:51" s="12" customFormat="1" ht="13.5">
      <c r="B169" s="244"/>
      <c r="C169" s="245"/>
      <c r="D169" s="234" t="s">
        <v>152</v>
      </c>
      <c r="E169" s="246" t="s">
        <v>21</v>
      </c>
      <c r="F169" s="247" t="s">
        <v>281</v>
      </c>
      <c r="G169" s="245"/>
      <c r="H169" s="246" t="s">
        <v>21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152</v>
      </c>
      <c r="AU169" s="253" t="s">
        <v>81</v>
      </c>
      <c r="AV169" s="12" t="s">
        <v>79</v>
      </c>
      <c r="AW169" s="12" t="s">
        <v>35</v>
      </c>
      <c r="AX169" s="12" t="s">
        <v>71</v>
      </c>
      <c r="AY169" s="253" t="s">
        <v>143</v>
      </c>
    </row>
    <row r="170" spans="2:51" s="12" customFormat="1" ht="13.5">
      <c r="B170" s="244"/>
      <c r="C170" s="245"/>
      <c r="D170" s="234" t="s">
        <v>152</v>
      </c>
      <c r="E170" s="246" t="s">
        <v>21</v>
      </c>
      <c r="F170" s="247" t="s">
        <v>233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152</v>
      </c>
      <c r="AU170" s="253" t="s">
        <v>81</v>
      </c>
      <c r="AV170" s="12" t="s">
        <v>79</v>
      </c>
      <c r="AW170" s="12" t="s">
        <v>35</v>
      </c>
      <c r="AX170" s="12" t="s">
        <v>71</v>
      </c>
      <c r="AY170" s="253" t="s">
        <v>143</v>
      </c>
    </row>
    <row r="171" spans="2:51" s="11" customFormat="1" ht="13.5">
      <c r="B171" s="232"/>
      <c r="C171" s="233"/>
      <c r="D171" s="234" t="s">
        <v>152</v>
      </c>
      <c r="E171" s="235" t="s">
        <v>21</v>
      </c>
      <c r="F171" s="236" t="s">
        <v>282</v>
      </c>
      <c r="G171" s="233"/>
      <c r="H171" s="237">
        <v>129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152</v>
      </c>
      <c r="AU171" s="243" t="s">
        <v>81</v>
      </c>
      <c r="AV171" s="11" t="s">
        <v>81</v>
      </c>
      <c r="AW171" s="11" t="s">
        <v>35</v>
      </c>
      <c r="AX171" s="11" t="s">
        <v>71</v>
      </c>
      <c r="AY171" s="243" t="s">
        <v>143</v>
      </c>
    </row>
    <row r="172" spans="2:51" s="12" customFormat="1" ht="13.5">
      <c r="B172" s="244"/>
      <c r="C172" s="245"/>
      <c r="D172" s="234" t="s">
        <v>152</v>
      </c>
      <c r="E172" s="246" t="s">
        <v>21</v>
      </c>
      <c r="F172" s="247" t="s">
        <v>283</v>
      </c>
      <c r="G172" s="245"/>
      <c r="H172" s="246" t="s">
        <v>21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152</v>
      </c>
      <c r="AU172" s="253" t="s">
        <v>81</v>
      </c>
      <c r="AV172" s="12" t="s">
        <v>79</v>
      </c>
      <c r="AW172" s="12" t="s">
        <v>35</v>
      </c>
      <c r="AX172" s="12" t="s">
        <v>71</v>
      </c>
      <c r="AY172" s="253" t="s">
        <v>143</v>
      </c>
    </row>
    <row r="173" spans="2:51" s="12" customFormat="1" ht="13.5">
      <c r="B173" s="244"/>
      <c r="C173" s="245"/>
      <c r="D173" s="234" t="s">
        <v>152</v>
      </c>
      <c r="E173" s="246" t="s">
        <v>21</v>
      </c>
      <c r="F173" s="247" t="s">
        <v>284</v>
      </c>
      <c r="G173" s="245"/>
      <c r="H173" s="246" t="s">
        <v>21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152</v>
      </c>
      <c r="AU173" s="253" t="s">
        <v>81</v>
      </c>
      <c r="AV173" s="12" t="s">
        <v>79</v>
      </c>
      <c r="AW173" s="12" t="s">
        <v>35</v>
      </c>
      <c r="AX173" s="12" t="s">
        <v>71</v>
      </c>
      <c r="AY173" s="253" t="s">
        <v>143</v>
      </c>
    </row>
    <row r="174" spans="2:51" s="11" customFormat="1" ht="13.5">
      <c r="B174" s="232"/>
      <c r="C174" s="233"/>
      <c r="D174" s="234" t="s">
        <v>152</v>
      </c>
      <c r="E174" s="235" t="s">
        <v>21</v>
      </c>
      <c r="F174" s="236" t="s">
        <v>285</v>
      </c>
      <c r="G174" s="233"/>
      <c r="H174" s="237">
        <v>9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152</v>
      </c>
      <c r="AU174" s="243" t="s">
        <v>81</v>
      </c>
      <c r="AV174" s="11" t="s">
        <v>81</v>
      </c>
      <c r="AW174" s="11" t="s">
        <v>35</v>
      </c>
      <c r="AX174" s="11" t="s">
        <v>71</v>
      </c>
      <c r="AY174" s="243" t="s">
        <v>143</v>
      </c>
    </row>
    <row r="175" spans="2:51" s="11" customFormat="1" ht="13.5">
      <c r="B175" s="232"/>
      <c r="C175" s="233"/>
      <c r="D175" s="234" t="s">
        <v>152</v>
      </c>
      <c r="E175" s="235" t="s">
        <v>21</v>
      </c>
      <c r="F175" s="236" t="s">
        <v>282</v>
      </c>
      <c r="G175" s="233"/>
      <c r="H175" s="237">
        <v>129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81</v>
      </c>
      <c r="AV175" s="11" t="s">
        <v>81</v>
      </c>
      <c r="AW175" s="11" t="s">
        <v>35</v>
      </c>
      <c r="AX175" s="11" t="s">
        <v>71</v>
      </c>
      <c r="AY175" s="243" t="s">
        <v>143</v>
      </c>
    </row>
    <row r="176" spans="2:65" s="1" customFormat="1" ht="16.5" customHeight="1">
      <c r="B176" s="45"/>
      <c r="C176" s="220" t="s">
        <v>286</v>
      </c>
      <c r="D176" s="220" t="s">
        <v>145</v>
      </c>
      <c r="E176" s="221" t="s">
        <v>287</v>
      </c>
      <c r="F176" s="222" t="s">
        <v>288</v>
      </c>
      <c r="G176" s="223" t="s">
        <v>289</v>
      </c>
      <c r="H176" s="224">
        <v>1</v>
      </c>
      <c r="I176" s="225"/>
      <c r="J176" s="226">
        <f>ROUND(I176*H176,2)</f>
        <v>0</v>
      </c>
      <c r="K176" s="222" t="s">
        <v>290</v>
      </c>
      <c r="L176" s="71"/>
      <c r="M176" s="227" t="s">
        <v>21</v>
      </c>
      <c r="N176" s="228" t="s">
        <v>42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0.45</v>
      </c>
      <c r="T176" s="230">
        <f>S176*H176</f>
        <v>0.45</v>
      </c>
      <c r="AR176" s="23" t="s">
        <v>150</v>
      </c>
      <c r="AT176" s="23" t="s">
        <v>145</v>
      </c>
      <c r="AU176" s="23" t="s">
        <v>81</v>
      </c>
      <c r="AY176" s="23" t="s">
        <v>143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150</v>
      </c>
      <c r="BM176" s="23" t="s">
        <v>291</v>
      </c>
    </row>
    <row r="177" spans="2:51" s="11" customFormat="1" ht="13.5">
      <c r="B177" s="232"/>
      <c r="C177" s="233"/>
      <c r="D177" s="234" t="s">
        <v>152</v>
      </c>
      <c r="E177" s="235" t="s">
        <v>21</v>
      </c>
      <c r="F177" s="236" t="s">
        <v>79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152</v>
      </c>
      <c r="AU177" s="243" t="s">
        <v>81</v>
      </c>
      <c r="AV177" s="11" t="s">
        <v>81</v>
      </c>
      <c r="AW177" s="11" t="s">
        <v>35</v>
      </c>
      <c r="AX177" s="11" t="s">
        <v>71</v>
      </c>
      <c r="AY177" s="243" t="s">
        <v>143</v>
      </c>
    </row>
    <row r="178" spans="2:65" s="1" customFormat="1" ht="16.5" customHeight="1">
      <c r="B178" s="45"/>
      <c r="C178" s="220" t="s">
        <v>292</v>
      </c>
      <c r="D178" s="220" t="s">
        <v>145</v>
      </c>
      <c r="E178" s="221" t="s">
        <v>293</v>
      </c>
      <c r="F178" s="222" t="s">
        <v>294</v>
      </c>
      <c r="G178" s="223" t="s">
        <v>289</v>
      </c>
      <c r="H178" s="224">
        <v>1</v>
      </c>
      <c r="I178" s="225"/>
      <c r="J178" s="226">
        <f>ROUND(I178*H178,2)</f>
        <v>0</v>
      </c>
      <c r="K178" s="222" t="s">
        <v>290</v>
      </c>
      <c r="L178" s="71"/>
      <c r="M178" s="227" t="s">
        <v>21</v>
      </c>
      <c r="N178" s="228" t="s">
        <v>42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150</v>
      </c>
      <c r="AT178" s="23" t="s">
        <v>145</v>
      </c>
      <c r="AU178" s="23" t="s">
        <v>81</v>
      </c>
      <c r="AY178" s="23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79</v>
      </c>
      <c r="BK178" s="231">
        <f>ROUND(I178*H178,2)</f>
        <v>0</v>
      </c>
      <c r="BL178" s="23" t="s">
        <v>150</v>
      </c>
      <c r="BM178" s="23" t="s">
        <v>295</v>
      </c>
    </row>
    <row r="179" spans="2:51" s="11" customFormat="1" ht="13.5">
      <c r="B179" s="232"/>
      <c r="C179" s="233"/>
      <c r="D179" s="234" t="s">
        <v>152</v>
      </c>
      <c r="E179" s="235" t="s">
        <v>21</v>
      </c>
      <c r="F179" s="236" t="s">
        <v>79</v>
      </c>
      <c r="G179" s="233"/>
      <c r="H179" s="237">
        <v>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152</v>
      </c>
      <c r="AU179" s="243" t="s">
        <v>81</v>
      </c>
      <c r="AV179" s="11" t="s">
        <v>81</v>
      </c>
      <c r="AW179" s="11" t="s">
        <v>35</v>
      </c>
      <c r="AX179" s="11" t="s">
        <v>71</v>
      </c>
      <c r="AY179" s="243" t="s">
        <v>143</v>
      </c>
    </row>
    <row r="180" spans="2:65" s="1" customFormat="1" ht="16.5" customHeight="1">
      <c r="B180" s="45"/>
      <c r="C180" s="220" t="s">
        <v>296</v>
      </c>
      <c r="D180" s="220" t="s">
        <v>145</v>
      </c>
      <c r="E180" s="221" t="s">
        <v>297</v>
      </c>
      <c r="F180" s="222" t="s">
        <v>298</v>
      </c>
      <c r="G180" s="223" t="s">
        <v>279</v>
      </c>
      <c r="H180" s="224">
        <v>9</v>
      </c>
      <c r="I180" s="225"/>
      <c r="J180" s="226">
        <f>ROUND(I180*H180,2)</f>
        <v>0</v>
      </c>
      <c r="K180" s="222" t="s">
        <v>290</v>
      </c>
      <c r="L180" s="71"/>
      <c r="M180" s="227" t="s">
        <v>21</v>
      </c>
      <c r="N180" s="228" t="s">
        <v>42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0.02</v>
      </c>
      <c r="T180" s="230">
        <f>S180*H180</f>
        <v>0.18</v>
      </c>
      <c r="AR180" s="23" t="s">
        <v>150</v>
      </c>
      <c r="AT180" s="23" t="s">
        <v>145</v>
      </c>
      <c r="AU180" s="23" t="s">
        <v>81</v>
      </c>
      <c r="AY180" s="23" t="s">
        <v>143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79</v>
      </c>
      <c r="BK180" s="231">
        <f>ROUND(I180*H180,2)</f>
        <v>0</v>
      </c>
      <c r="BL180" s="23" t="s">
        <v>150</v>
      </c>
      <c r="BM180" s="23" t="s">
        <v>299</v>
      </c>
    </row>
    <row r="181" spans="2:51" s="11" customFormat="1" ht="13.5">
      <c r="B181" s="232"/>
      <c r="C181" s="233"/>
      <c r="D181" s="234" t="s">
        <v>152</v>
      </c>
      <c r="E181" s="235" t="s">
        <v>21</v>
      </c>
      <c r="F181" s="236" t="s">
        <v>285</v>
      </c>
      <c r="G181" s="233"/>
      <c r="H181" s="237">
        <v>9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152</v>
      </c>
      <c r="AU181" s="243" t="s">
        <v>81</v>
      </c>
      <c r="AV181" s="11" t="s">
        <v>81</v>
      </c>
      <c r="AW181" s="11" t="s">
        <v>35</v>
      </c>
      <c r="AX181" s="11" t="s">
        <v>79</v>
      </c>
      <c r="AY181" s="243" t="s">
        <v>143</v>
      </c>
    </row>
    <row r="182" spans="2:65" s="1" customFormat="1" ht="25.5" customHeight="1">
      <c r="B182" s="45"/>
      <c r="C182" s="220" t="s">
        <v>300</v>
      </c>
      <c r="D182" s="220" t="s">
        <v>145</v>
      </c>
      <c r="E182" s="221" t="s">
        <v>301</v>
      </c>
      <c r="F182" s="222" t="s">
        <v>302</v>
      </c>
      <c r="G182" s="223" t="s">
        <v>303</v>
      </c>
      <c r="H182" s="224">
        <v>90</v>
      </c>
      <c r="I182" s="225"/>
      <c r="J182" s="226">
        <f>ROUND(I182*H182,2)</f>
        <v>0</v>
      </c>
      <c r="K182" s="222" t="s">
        <v>149</v>
      </c>
      <c r="L182" s="71"/>
      <c r="M182" s="227" t="s">
        <v>21</v>
      </c>
      <c r="N182" s="228" t="s">
        <v>42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0.001</v>
      </c>
      <c r="T182" s="230">
        <f>S182*H182</f>
        <v>0.09</v>
      </c>
      <c r="AR182" s="23" t="s">
        <v>150</v>
      </c>
      <c r="AT182" s="23" t="s">
        <v>145</v>
      </c>
      <c r="AU182" s="23" t="s">
        <v>81</v>
      </c>
      <c r="AY182" s="23" t="s">
        <v>143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79</v>
      </c>
      <c r="BK182" s="231">
        <f>ROUND(I182*H182,2)</f>
        <v>0</v>
      </c>
      <c r="BL182" s="23" t="s">
        <v>150</v>
      </c>
      <c r="BM182" s="23" t="s">
        <v>304</v>
      </c>
    </row>
    <row r="183" spans="2:51" s="12" customFormat="1" ht="13.5">
      <c r="B183" s="244"/>
      <c r="C183" s="245"/>
      <c r="D183" s="234" t="s">
        <v>152</v>
      </c>
      <c r="E183" s="246" t="s">
        <v>21</v>
      </c>
      <c r="F183" s="247" t="s">
        <v>305</v>
      </c>
      <c r="G183" s="245"/>
      <c r="H183" s="246" t="s">
        <v>21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152</v>
      </c>
      <c r="AU183" s="253" t="s">
        <v>81</v>
      </c>
      <c r="AV183" s="12" t="s">
        <v>79</v>
      </c>
      <c r="AW183" s="12" t="s">
        <v>35</v>
      </c>
      <c r="AX183" s="12" t="s">
        <v>71</v>
      </c>
      <c r="AY183" s="253" t="s">
        <v>143</v>
      </c>
    </row>
    <row r="184" spans="2:51" s="11" customFormat="1" ht="13.5">
      <c r="B184" s="232"/>
      <c r="C184" s="233"/>
      <c r="D184" s="234" t="s">
        <v>152</v>
      </c>
      <c r="E184" s="235" t="s">
        <v>21</v>
      </c>
      <c r="F184" s="236" t="s">
        <v>306</v>
      </c>
      <c r="G184" s="233"/>
      <c r="H184" s="237">
        <v>90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152</v>
      </c>
      <c r="AU184" s="243" t="s">
        <v>81</v>
      </c>
      <c r="AV184" s="11" t="s">
        <v>81</v>
      </c>
      <c r="AW184" s="11" t="s">
        <v>35</v>
      </c>
      <c r="AX184" s="11" t="s">
        <v>79</v>
      </c>
      <c r="AY184" s="243" t="s">
        <v>143</v>
      </c>
    </row>
    <row r="185" spans="2:65" s="1" customFormat="1" ht="16.5" customHeight="1">
      <c r="B185" s="45"/>
      <c r="C185" s="220" t="s">
        <v>307</v>
      </c>
      <c r="D185" s="220" t="s">
        <v>145</v>
      </c>
      <c r="E185" s="221" t="s">
        <v>308</v>
      </c>
      <c r="F185" s="222" t="s">
        <v>309</v>
      </c>
      <c r="G185" s="223" t="s">
        <v>279</v>
      </c>
      <c r="H185" s="224">
        <v>27</v>
      </c>
      <c r="I185" s="225"/>
      <c r="J185" s="226">
        <f>ROUND(I185*H185,2)</f>
        <v>0</v>
      </c>
      <c r="K185" s="222" t="s">
        <v>149</v>
      </c>
      <c r="L185" s="71"/>
      <c r="M185" s="227" t="s">
        <v>21</v>
      </c>
      <c r="N185" s="228" t="s">
        <v>42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150</v>
      </c>
      <c r="AT185" s="23" t="s">
        <v>145</v>
      </c>
      <c r="AU185" s="23" t="s">
        <v>81</v>
      </c>
      <c r="AY185" s="23" t="s">
        <v>143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79</v>
      </c>
      <c r="BK185" s="231">
        <f>ROUND(I185*H185,2)</f>
        <v>0</v>
      </c>
      <c r="BL185" s="23" t="s">
        <v>150</v>
      </c>
      <c r="BM185" s="23" t="s">
        <v>310</v>
      </c>
    </row>
    <row r="186" spans="2:51" s="11" customFormat="1" ht="13.5">
      <c r="B186" s="232"/>
      <c r="C186" s="233"/>
      <c r="D186" s="234" t="s">
        <v>152</v>
      </c>
      <c r="E186" s="235" t="s">
        <v>21</v>
      </c>
      <c r="F186" s="236" t="s">
        <v>311</v>
      </c>
      <c r="G186" s="233"/>
      <c r="H186" s="237">
        <v>27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152</v>
      </c>
      <c r="AU186" s="243" t="s">
        <v>81</v>
      </c>
      <c r="AV186" s="11" t="s">
        <v>81</v>
      </c>
      <c r="AW186" s="11" t="s">
        <v>35</v>
      </c>
      <c r="AX186" s="11" t="s">
        <v>71</v>
      </c>
      <c r="AY186" s="243" t="s">
        <v>143</v>
      </c>
    </row>
    <row r="187" spans="2:65" s="1" customFormat="1" ht="25.5" customHeight="1">
      <c r="B187" s="45"/>
      <c r="C187" s="220" t="s">
        <v>312</v>
      </c>
      <c r="D187" s="220" t="s">
        <v>145</v>
      </c>
      <c r="E187" s="221" t="s">
        <v>313</v>
      </c>
      <c r="F187" s="222" t="s">
        <v>314</v>
      </c>
      <c r="G187" s="223" t="s">
        <v>205</v>
      </c>
      <c r="H187" s="224">
        <v>491.185</v>
      </c>
      <c r="I187" s="225"/>
      <c r="J187" s="226">
        <f>ROUND(I187*H187,2)</f>
        <v>0</v>
      </c>
      <c r="K187" s="222" t="s">
        <v>149</v>
      </c>
      <c r="L187" s="71"/>
      <c r="M187" s="227" t="s">
        <v>21</v>
      </c>
      <c r="N187" s="228" t="s">
        <v>42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150</v>
      </c>
      <c r="AT187" s="23" t="s">
        <v>145</v>
      </c>
      <c r="AU187" s="23" t="s">
        <v>81</v>
      </c>
      <c r="AY187" s="23" t="s">
        <v>143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79</v>
      </c>
      <c r="BK187" s="231">
        <f>ROUND(I187*H187,2)</f>
        <v>0</v>
      </c>
      <c r="BL187" s="23" t="s">
        <v>150</v>
      </c>
      <c r="BM187" s="23" t="s">
        <v>315</v>
      </c>
    </row>
    <row r="188" spans="2:65" s="1" customFormat="1" ht="25.5" customHeight="1">
      <c r="B188" s="45"/>
      <c r="C188" s="220" t="s">
        <v>316</v>
      </c>
      <c r="D188" s="220" t="s">
        <v>145</v>
      </c>
      <c r="E188" s="221" t="s">
        <v>317</v>
      </c>
      <c r="F188" s="222" t="s">
        <v>318</v>
      </c>
      <c r="G188" s="223" t="s">
        <v>205</v>
      </c>
      <c r="H188" s="224">
        <v>1473.555</v>
      </c>
      <c r="I188" s="225"/>
      <c r="J188" s="226">
        <f>ROUND(I188*H188,2)</f>
        <v>0</v>
      </c>
      <c r="K188" s="222" t="s">
        <v>149</v>
      </c>
      <c r="L188" s="71"/>
      <c r="M188" s="227" t="s">
        <v>21</v>
      </c>
      <c r="N188" s="228" t="s">
        <v>42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150</v>
      </c>
      <c r="AT188" s="23" t="s">
        <v>145</v>
      </c>
      <c r="AU188" s="23" t="s">
        <v>81</v>
      </c>
      <c r="AY188" s="23" t="s">
        <v>143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79</v>
      </c>
      <c r="BK188" s="231">
        <f>ROUND(I188*H188,2)</f>
        <v>0</v>
      </c>
      <c r="BL188" s="23" t="s">
        <v>150</v>
      </c>
      <c r="BM188" s="23" t="s">
        <v>319</v>
      </c>
    </row>
    <row r="189" spans="2:51" s="11" customFormat="1" ht="13.5">
      <c r="B189" s="232"/>
      <c r="C189" s="233"/>
      <c r="D189" s="234" t="s">
        <v>152</v>
      </c>
      <c r="E189" s="233"/>
      <c r="F189" s="236" t="s">
        <v>320</v>
      </c>
      <c r="G189" s="233"/>
      <c r="H189" s="237">
        <v>1473.555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152</v>
      </c>
      <c r="AU189" s="243" t="s">
        <v>81</v>
      </c>
      <c r="AV189" s="11" t="s">
        <v>81</v>
      </c>
      <c r="AW189" s="11" t="s">
        <v>6</v>
      </c>
      <c r="AX189" s="11" t="s">
        <v>79</v>
      </c>
      <c r="AY189" s="243" t="s">
        <v>143</v>
      </c>
    </row>
    <row r="190" spans="2:65" s="1" customFormat="1" ht="25.5" customHeight="1">
      <c r="B190" s="45"/>
      <c r="C190" s="220" t="s">
        <v>321</v>
      </c>
      <c r="D190" s="220" t="s">
        <v>145</v>
      </c>
      <c r="E190" s="221" t="s">
        <v>322</v>
      </c>
      <c r="F190" s="222" t="s">
        <v>323</v>
      </c>
      <c r="G190" s="223" t="s">
        <v>205</v>
      </c>
      <c r="H190" s="224">
        <v>58.942</v>
      </c>
      <c r="I190" s="225"/>
      <c r="J190" s="226">
        <f>ROUND(I190*H190,2)</f>
        <v>0</v>
      </c>
      <c r="K190" s="222" t="s">
        <v>149</v>
      </c>
      <c r="L190" s="71"/>
      <c r="M190" s="227" t="s">
        <v>21</v>
      </c>
      <c r="N190" s="228" t="s">
        <v>42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150</v>
      </c>
      <c r="AT190" s="23" t="s">
        <v>145</v>
      </c>
      <c r="AU190" s="23" t="s">
        <v>81</v>
      </c>
      <c r="AY190" s="23" t="s">
        <v>143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79</v>
      </c>
      <c r="BK190" s="231">
        <f>ROUND(I190*H190,2)</f>
        <v>0</v>
      </c>
      <c r="BL190" s="23" t="s">
        <v>150</v>
      </c>
      <c r="BM190" s="23" t="s">
        <v>324</v>
      </c>
    </row>
    <row r="191" spans="2:51" s="11" customFormat="1" ht="13.5">
      <c r="B191" s="232"/>
      <c r="C191" s="233"/>
      <c r="D191" s="234" t="s">
        <v>152</v>
      </c>
      <c r="E191" s="233"/>
      <c r="F191" s="236" t="s">
        <v>325</v>
      </c>
      <c r="G191" s="233"/>
      <c r="H191" s="237">
        <v>58.942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152</v>
      </c>
      <c r="AU191" s="243" t="s">
        <v>81</v>
      </c>
      <c r="AV191" s="11" t="s">
        <v>81</v>
      </c>
      <c r="AW191" s="11" t="s">
        <v>6</v>
      </c>
      <c r="AX191" s="11" t="s">
        <v>79</v>
      </c>
      <c r="AY191" s="243" t="s">
        <v>143</v>
      </c>
    </row>
    <row r="192" spans="2:65" s="1" customFormat="1" ht="25.5" customHeight="1">
      <c r="B192" s="45"/>
      <c r="C192" s="220" t="s">
        <v>326</v>
      </c>
      <c r="D192" s="220" t="s">
        <v>145</v>
      </c>
      <c r="E192" s="221" t="s">
        <v>327</v>
      </c>
      <c r="F192" s="222" t="s">
        <v>328</v>
      </c>
      <c r="G192" s="223" t="s">
        <v>205</v>
      </c>
      <c r="H192" s="224">
        <v>225.945</v>
      </c>
      <c r="I192" s="225"/>
      <c r="J192" s="226">
        <f>ROUND(I192*H192,2)</f>
        <v>0</v>
      </c>
      <c r="K192" s="222" t="s">
        <v>149</v>
      </c>
      <c r="L192" s="71"/>
      <c r="M192" s="227" t="s">
        <v>21</v>
      </c>
      <c r="N192" s="228" t="s">
        <v>42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150</v>
      </c>
      <c r="AT192" s="23" t="s">
        <v>145</v>
      </c>
      <c r="AU192" s="23" t="s">
        <v>81</v>
      </c>
      <c r="AY192" s="23" t="s">
        <v>143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79</v>
      </c>
      <c r="BK192" s="231">
        <f>ROUND(I192*H192,2)</f>
        <v>0</v>
      </c>
      <c r="BL192" s="23" t="s">
        <v>150</v>
      </c>
      <c r="BM192" s="23" t="s">
        <v>329</v>
      </c>
    </row>
    <row r="193" spans="2:51" s="11" customFormat="1" ht="13.5">
      <c r="B193" s="232"/>
      <c r="C193" s="233"/>
      <c r="D193" s="234" t="s">
        <v>152</v>
      </c>
      <c r="E193" s="233"/>
      <c r="F193" s="236" t="s">
        <v>330</v>
      </c>
      <c r="G193" s="233"/>
      <c r="H193" s="237">
        <v>225.945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152</v>
      </c>
      <c r="AU193" s="243" t="s">
        <v>81</v>
      </c>
      <c r="AV193" s="11" t="s">
        <v>81</v>
      </c>
      <c r="AW193" s="11" t="s">
        <v>6</v>
      </c>
      <c r="AX193" s="11" t="s">
        <v>79</v>
      </c>
      <c r="AY193" s="243" t="s">
        <v>143</v>
      </c>
    </row>
    <row r="194" spans="2:65" s="1" customFormat="1" ht="25.5" customHeight="1">
      <c r="B194" s="45"/>
      <c r="C194" s="220" t="s">
        <v>331</v>
      </c>
      <c r="D194" s="220" t="s">
        <v>145</v>
      </c>
      <c r="E194" s="221" t="s">
        <v>332</v>
      </c>
      <c r="F194" s="222" t="s">
        <v>333</v>
      </c>
      <c r="G194" s="223" t="s">
        <v>205</v>
      </c>
      <c r="H194" s="224">
        <v>4.912</v>
      </c>
      <c r="I194" s="225"/>
      <c r="J194" s="226">
        <f>ROUND(I194*H194,2)</f>
        <v>0</v>
      </c>
      <c r="K194" s="222" t="s">
        <v>149</v>
      </c>
      <c r="L194" s="71"/>
      <c r="M194" s="227" t="s">
        <v>21</v>
      </c>
      <c r="N194" s="228" t="s">
        <v>42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150</v>
      </c>
      <c r="AT194" s="23" t="s">
        <v>145</v>
      </c>
      <c r="AU194" s="23" t="s">
        <v>81</v>
      </c>
      <c r="AY194" s="23" t="s">
        <v>143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79</v>
      </c>
      <c r="BK194" s="231">
        <f>ROUND(I194*H194,2)</f>
        <v>0</v>
      </c>
      <c r="BL194" s="23" t="s">
        <v>150</v>
      </c>
      <c r="BM194" s="23" t="s">
        <v>334</v>
      </c>
    </row>
    <row r="195" spans="2:51" s="11" customFormat="1" ht="13.5">
      <c r="B195" s="232"/>
      <c r="C195" s="233"/>
      <c r="D195" s="234" t="s">
        <v>152</v>
      </c>
      <c r="E195" s="233"/>
      <c r="F195" s="236" t="s">
        <v>335</v>
      </c>
      <c r="G195" s="233"/>
      <c r="H195" s="237">
        <v>4.912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81</v>
      </c>
      <c r="AV195" s="11" t="s">
        <v>81</v>
      </c>
      <c r="AW195" s="11" t="s">
        <v>6</v>
      </c>
      <c r="AX195" s="11" t="s">
        <v>79</v>
      </c>
      <c r="AY195" s="243" t="s">
        <v>143</v>
      </c>
    </row>
    <row r="196" spans="2:65" s="1" customFormat="1" ht="25.5" customHeight="1">
      <c r="B196" s="45"/>
      <c r="C196" s="220" t="s">
        <v>336</v>
      </c>
      <c r="D196" s="220" t="s">
        <v>145</v>
      </c>
      <c r="E196" s="221" t="s">
        <v>337</v>
      </c>
      <c r="F196" s="222" t="s">
        <v>338</v>
      </c>
      <c r="G196" s="223" t="s">
        <v>205</v>
      </c>
      <c r="H196" s="224">
        <v>201.386</v>
      </c>
      <c r="I196" s="225"/>
      <c r="J196" s="226">
        <f>ROUND(I196*H196,2)</f>
        <v>0</v>
      </c>
      <c r="K196" s="222" t="s">
        <v>149</v>
      </c>
      <c r="L196" s="71"/>
      <c r="M196" s="227" t="s">
        <v>21</v>
      </c>
      <c r="N196" s="228" t="s">
        <v>42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" t="s">
        <v>150</v>
      </c>
      <c r="AT196" s="23" t="s">
        <v>145</v>
      </c>
      <c r="AU196" s="23" t="s">
        <v>81</v>
      </c>
      <c r="AY196" s="23" t="s">
        <v>143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79</v>
      </c>
      <c r="BK196" s="231">
        <f>ROUND(I196*H196,2)</f>
        <v>0</v>
      </c>
      <c r="BL196" s="23" t="s">
        <v>150</v>
      </c>
      <c r="BM196" s="23" t="s">
        <v>339</v>
      </c>
    </row>
    <row r="197" spans="2:51" s="11" customFormat="1" ht="13.5">
      <c r="B197" s="232"/>
      <c r="C197" s="233"/>
      <c r="D197" s="234" t="s">
        <v>152</v>
      </c>
      <c r="E197" s="233"/>
      <c r="F197" s="236" t="s">
        <v>340</v>
      </c>
      <c r="G197" s="233"/>
      <c r="H197" s="237">
        <v>201.386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152</v>
      </c>
      <c r="AU197" s="243" t="s">
        <v>81</v>
      </c>
      <c r="AV197" s="11" t="s">
        <v>81</v>
      </c>
      <c r="AW197" s="11" t="s">
        <v>6</v>
      </c>
      <c r="AX197" s="11" t="s">
        <v>79</v>
      </c>
      <c r="AY197" s="243" t="s">
        <v>143</v>
      </c>
    </row>
    <row r="198" spans="2:65" s="1" customFormat="1" ht="16.5" customHeight="1">
      <c r="B198" s="45"/>
      <c r="C198" s="220" t="s">
        <v>341</v>
      </c>
      <c r="D198" s="220" t="s">
        <v>145</v>
      </c>
      <c r="E198" s="221" t="s">
        <v>342</v>
      </c>
      <c r="F198" s="222" t="s">
        <v>343</v>
      </c>
      <c r="G198" s="223" t="s">
        <v>205</v>
      </c>
      <c r="H198" s="224">
        <v>201.386</v>
      </c>
      <c r="I198" s="225"/>
      <c r="J198" s="226">
        <f>ROUND(I198*H198,2)</f>
        <v>0</v>
      </c>
      <c r="K198" s="222" t="s">
        <v>290</v>
      </c>
      <c r="L198" s="71"/>
      <c r="M198" s="227" t="s">
        <v>21</v>
      </c>
      <c r="N198" s="228" t="s">
        <v>42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" t="s">
        <v>150</v>
      </c>
      <c r="AT198" s="23" t="s">
        <v>145</v>
      </c>
      <c r="AU198" s="23" t="s">
        <v>81</v>
      </c>
      <c r="AY198" s="23" t="s">
        <v>143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79</v>
      </c>
      <c r="BK198" s="231">
        <f>ROUND(I198*H198,2)</f>
        <v>0</v>
      </c>
      <c r="BL198" s="23" t="s">
        <v>150</v>
      </c>
      <c r="BM198" s="23" t="s">
        <v>344</v>
      </c>
    </row>
    <row r="199" spans="2:51" s="11" customFormat="1" ht="13.5">
      <c r="B199" s="232"/>
      <c r="C199" s="233"/>
      <c r="D199" s="234" t="s">
        <v>152</v>
      </c>
      <c r="E199" s="233"/>
      <c r="F199" s="236" t="s">
        <v>340</v>
      </c>
      <c r="G199" s="233"/>
      <c r="H199" s="237">
        <v>201.386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152</v>
      </c>
      <c r="AU199" s="243" t="s">
        <v>81</v>
      </c>
      <c r="AV199" s="11" t="s">
        <v>81</v>
      </c>
      <c r="AW199" s="11" t="s">
        <v>6</v>
      </c>
      <c r="AX199" s="11" t="s">
        <v>79</v>
      </c>
      <c r="AY199" s="243" t="s">
        <v>143</v>
      </c>
    </row>
    <row r="200" spans="2:63" s="10" customFormat="1" ht="29.85" customHeight="1">
      <c r="B200" s="204"/>
      <c r="C200" s="205"/>
      <c r="D200" s="206" t="s">
        <v>70</v>
      </c>
      <c r="E200" s="218" t="s">
        <v>241</v>
      </c>
      <c r="F200" s="218" t="s">
        <v>345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SUM(P201:P223)</f>
        <v>0</v>
      </c>
      <c r="Q200" s="212"/>
      <c r="R200" s="213">
        <f>SUM(R201:R223)</f>
        <v>7.80516</v>
      </c>
      <c r="S200" s="212"/>
      <c r="T200" s="214">
        <f>SUM(T201:T223)</f>
        <v>0</v>
      </c>
      <c r="AR200" s="215" t="s">
        <v>79</v>
      </c>
      <c r="AT200" s="216" t="s">
        <v>70</v>
      </c>
      <c r="AU200" s="216" t="s">
        <v>79</v>
      </c>
      <c r="AY200" s="215" t="s">
        <v>143</v>
      </c>
      <c r="BK200" s="217">
        <f>SUM(BK201:BK223)</f>
        <v>0</v>
      </c>
    </row>
    <row r="201" spans="2:65" s="1" customFormat="1" ht="25.5" customHeight="1">
      <c r="B201" s="45"/>
      <c r="C201" s="220" t="s">
        <v>346</v>
      </c>
      <c r="D201" s="220" t="s">
        <v>145</v>
      </c>
      <c r="E201" s="221" t="s">
        <v>347</v>
      </c>
      <c r="F201" s="222" t="s">
        <v>348</v>
      </c>
      <c r="G201" s="223" t="s">
        <v>221</v>
      </c>
      <c r="H201" s="224">
        <v>172</v>
      </c>
      <c r="I201" s="225"/>
      <c r="J201" s="226">
        <f>ROUND(I201*H201,2)</f>
        <v>0</v>
      </c>
      <c r="K201" s="222" t="s">
        <v>149</v>
      </c>
      <c r="L201" s="71"/>
      <c r="M201" s="227" t="s">
        <v>21</v>
      </c>
      <c r="N201" s="228" t="s">
        <v>42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150</v>
      </c>
      <c r="AT201" s="23" t="s">
        <v>145</v>
      </c>
      <c r="AU201" s="23" t="s">
        <v>81</v>
      </c>
      <c r="AY201" s="23" t="s">
        <v>143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79</v>
      </c>
      <c r="BK201" s="231">
        <f>ROUND(I201*H201,2)</f>
        <v>0</v>
      </c>
      <c r="BL201" s="23" t="s">
        <v>150</v>
      </c>
      <c r="BM201" s="23" t="s">
        <v>349</v>
      </c>
    </row>
    <row r="202" spans="2:51" s="11" customFormat="1" ht="13.5">
      <c r="B202" s="232"/>
      <c r="C202" s="233"/>
      <c r="D202" s="234" t="s">
        <v>152</v>
      </c>
      <c r="E202" s="235" t="s">
        <v>21</v>
      </c>
      <c r="F202" s="236" t="s">
        <v>350</v>
      </c>
      <c r="G202" s="233"/>
      <c r="H202" s="237">
        <v>172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152</v>
      </c>
      <c r="AU202" s="243" t="s">
        <v>81</v>
      </c>
      <c r="AV202" s="11" t="s">
        <v>81</v>
      </c>
      <c r="AW202" s="11" t="s">
        <v>35</v>
      </c>
      <c r="AX202" s="11" t="s">
        <v>79</v>
      </c>
      <c r="AY202" s="243" t="s">
        <v>143</v>
      </c>
    </row>
    <row r="203" spans="2:65" s="1" customFormat="1" ht="16.5" customHeight="1">
      <c r="B203" s="45"/>
      <c r="C203" s="254" t="s">
        <v>351</v>
      </c>
      <c r="D203" s="254" t="s">
        <v>352</v>
      </c>
      <c r="E203" s="255" t="s">
        <v>353</v>
      </c>
      <c r="F203" s="256" t="s">
        <v>354</v>
      </c>
      <c r="G203" s="257" t="s">
        <v>205</v>
      </c>
      <c r="H203" s="258">
        <v>7.8</v>
      </c>
      <c r="I203" s="259"/>
      <c r="J203" s="260">
        <f>ROUND(I203*H203,2)</f>
        <v>0</v>
      </c>
      <c r="K203" s="256" t="s">
        <v>149</v>
      </c>
      <c r="L203" s="261"/>
      <c r="M203" s="262" t="s">
        <v>21</v>
      </c>
      <c r="N203" s="263" t="s">
        <v>42</v>
      </c>
      <c r="O203" s="46"/>
      <c r="P203" s="229">
        <f>O203*H203</f>
        <v>0</v>
      </c>
      <c r="Q203" s="229">
        <v>1</v>
      </c>
      <c r="R203" s="229">
        <f>Q203*H203</f>
        <v>7.8</v>
      </c>
      <c r="S203" s="229">
        <v>0</v>
      </c>
      <c r="T203" s="230">
        <f>S203*H203</f>
        <v>0</v>
      </c>
      <c r="AR203" s="23" t="s">
        <v>187</v>
      </c>
      <c r="AT203" s="23" t="s">
        <v>352</v>
      </c>
      <c r="AU203" s="23" t="s">
        <v>81</v>
      </c>
      <c r="AY203" s="23" t="s">
        <v>143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79</v>
      </c>
      <c r="BK203" s="231">
        <f>ROUND(I203*H203,2)</f>
        <v>0</v>
      </c>
      <c r="BL203" s="23" t="s">
        <v>150</v>
      </c>
      <c r="BM203" s="23" t="s">
        <v>355</v>
      </c>
    </row>
    <row r="204" spans="2:51" s="11" customFormat="1" ht="13.5">
      <c r="B204" s="232"/>
      <c r="C204" s="233"/>
      <c r="D204" s="234" t="s">
        <v>152</v>
      </c>
      <c r="E204" s="235" t="s">
        <v>21</v>
      </c>
      <c r="F204" s="236" t="s">
        <v>356</v>
      </c>
      <c r="G204" s="233"/>
      <c r="H204" s="237">
        <v>7.8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152</v>
      </c>
      <c r="AU204" s="243" t="s">
        <v>81</v>
      </c>
      <c r="AV204" s="11" t="s">
        <v>81</v>
      </c>
      <c r="AW204" s="11" t="s">
        <v>35</v>
      </c>
      <c r="AX204" s="11" t="s">
        <v>79</v>
      </c>
      <c r="AY204" s="243" t="s">
        <v>143</v>
      </c>
    </row>
    <row r="205" spans="2:65" s="1" customFormat="1" ht="25.5" customHeight="1">
      <c r="B205" s="45"/>
      <c r="C205" s="220" t="s">
        <v>357</v>
      </c>
      <c r="D205" s="220" t="s">
        <v>145</v>
      </c>
      <c r="E205" s="221" t="s">
        <v>358</v>
      </c>
      <c r="F205" s="222" t="s">
        <v>359</v>
      </c>
      <c r="G205" s="223" t="s">
        <v>221</v>
      </c>
      <c r="H205" s="224">
        <v>172</v>
      </c>
      <c r="I205" s="225"/>
      <c r="J205" s="226">
        <f>ROUND(I205*H205,2)</f>
        <v>0</v>
      </c>
      <c r="K205" s="222" t="s">
        <v>149</v>
      </c>
      <c r="L205" s="71"/>
      <c r="M205" s="227" t="s">
        <v>21</v>
      </c>
      <c r="N205" s="228" t="s">
        <v>42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150</v>
      </c>
      <c r="AT205" s="23" t="s">
        <v>145</v>
      </c>
      <c r="AU205" s="23" t="s">
        <v>81</v>
      </c>
      <c r="AY205" s="23" t="s">
        <v>143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79</v>
      </c>
      <c r="BK205" s="231">
        <f>ROUND(I205*H205,2)</f>
        <v>0</v>
      </c>
      <c r="BL205" s="23" t="s">
        <v>150</v>
      </c>
      <c r="BM205" s="23" t="s">
        <v>360</v>
      </c>
    </row>
    <row r="206" spans="2:51" s="11" customFormat="1" ht="13.5">
      <c r="B206" s="232"/>
      <c r="C206" s="233"/>
      <c r="D206" s="234" t="s">
        <v>152</v>
      </c>
      <c r="E206" s="235" t="s">
        <v>21</v>
      </c>
      <c r="F206" s="236" t="s">
        <v>350</v>
      </c>
      <c r="G206" s="233"/>
      <c r="H206" s="237">
        <v>172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152</v>
      </c>
      <c r="AU206" s="243" t="s">
        <v>81</v>
      </c>
      <c r="AV206" s="11" t="s">
        <v>81</v>
      </c>
      <c r="AW206" s="11" t="s">
        <v>35</v>
      </c>
      <c r="AX206" s="11" t="s">
        <v>71</v>
      </c>
      <c r="AY206" s="243" t="s">
        <v>143</v>
      </c>
    </row>
    <row r="207" spans="2:65" s="1" customFormat="1" ht="16.5" customHeight="1">
      <c r="B207" s="45"/>
      <c r="C207" s="254" t="s">
        <v>361</v>
      </c>
      <c r="D207" s="254" t="s">
        <v>352</v>
      </c>
      <c r="E207" s="255" t="s">
        <v>362</v>
      </c>
      <c r="F207" s="256" t="s">
        <v>363</v>
      </c>
      <c r="G207" s="257" t="s">
        <v>303</v>
      </c>
      <c r="H207" s="258">
        <v>5.16</v>
      </c>
      <c r="I207" s="259"/>
      <c r="J207" s="260">
        <f>ROUND(I207*H207,2)</f>
        <v>0</v>
      </c>
      <c r="K207" s="256" t="s">
        <v>149</v>
      </c>
      <c r="L207" s="261"/>
      <c r="M207" s="262" t="s">
        <v>21</v>
      </c>
      <c r="N207" s="263" t="s">
        <v>42</v>
      </c>
      <c r="O207" s="46"/>
      <c r="P207" s="229">
        <f>O207*H207</f>
        <v>0</v>
      </c>
      <c r="Q207" s="229">
        <v>0.001</v>
      </c>
      <c r="R207" s="229">
        <f>Q207*H207</f>
        <v>0.0051600000000000005</v>
      </c>
      <c r="S207" s="229">
        <v>0</v>
      </c>
      <c r="T207" s="230">
        <f>S207*H207</f>
        <v>0</v>
      </c>
      <c r="AR207" s="23" t="s">
        <v>187</v>
      </c>
      <c r="AT207" s="23" t="s">
        <v>352</v>
      </c>
      <c r="AU207" s="23" t="s">
        <v>81</v>
      </c>
      <c r="AY207" s="23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79</v>
      </c>
      <c r="BK207" s="231">
        <f>ROUND(I207*H207,2)</f>
        <v>0</v>
      </c>
      <c r="BL207" s="23" t="s">
        <v>150</v>
      </c>
      <c r="BM207" s="23" t="s">
        <v>364</v>
      </c>
    </row>
    <row r="208" spans="2:51" s="11" customFormat="1" ht="13.5">
      <c r="B208" s="232"/>
      <c r="C208" s="233"/>
      <c r="D208" s="234" t="s">
        <v>152</v>
      </c>
      <c r="E208" s="233"/>
      <c r="F208" s="236" t="s">
        <v>365</v>
      </c>
      <c r="G208" s="233"/>
      <c r="H208" s="237">
        <v>5.16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152</v>
      </c>
      <c r="AU208" s="243" t="s">
        <v>81</v>
      </c>
      <c r="AV208" s="11" t="s">
        <v>81</v>
      </c>
      <c r="AW208" s="11" t="s">
        <v>6</v>
      </c>
      <c r="AX208" s="11" t="s">
        <v>79</v>
      </c>
      <c r="AY208" s="243" t="s">
        <v>143</v>
      </c>
    </row>
    <row r="209" spans="2:65" s="1" customFormat="1" ht="16.5" customHeight="1">
      <c r="B209" s="45"/>
      <c r="C209" s="220" t="s">
        <v>366</v>
      </c>
      <c r="D209" s="220" t="s">
        <v>145</v>
      </c>
      <c r="E209" s="221" t="s">
        <v>367</v>
      </c>
      <c r="F209" s="222" t="s">
        <v>368</v>
      </c>
      <c r="G209" s="223" t="s">
        <v>221</v>
      </c>
      <c r="H209" s="224">
        <v>172</v>
      </c>
      <c r="I209" s="225"/>
      <c r="J209" s="226">
        <f>ROUND(I209*H209,2)</f>
        <v>0</v>
      </c>
      <c r="K209" s="222" t="s">
        <v>149</v>
      </c>
      <c r="L209" s="71"/>
      <c r="M209" s="227" t="s">
        <v>21</v>
      </c>
      <c r="N209" s="228" t="s">
        <v>42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150</v>
      </c>
      <c r="AT209" s="23" t="s">
        <v>145</v>
      </c>
      <c r="AU209" s="23" t="s">
        <v>81</v>
      </c>
      <c r="AY209" s="23" t="s">
        <v>143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79</v>
      </c>
      <c r="BK209" s="231">
        <f>ROUND(I209*H209,2)</f>
        <v>0</v>
      </c>
      <c r="BL209" s="23" t="s">
        <v>150</v>
      </c>
      <c r="BM209" s="23" t="s">
        <v>369</v>
      </c>
    </row>
    <row r="210" spans="2:51" s="12" customFormat="1" ht="13.5">
      <c r="B210" s="244"/>
      <c r="C210" s="245"/>
      <c r="D210" s="234" t="s">
        <v>152</v>
      </c>
      <c r="E210" s="246" t="s">
        <v>21</v>
      </c>
      <c r="F210" s="247" t="s">
        <v>370</v>
      </c>
      <c r="G210" s="245"/>
      <c r="H210" s="246" t="s">
        <v>21</v>
      </c>
      <c r="I210" s="248"/>
      <c r="J210" s="245"/>
      <c r="K210" s="245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152</v>
      </c>
      <c r="AU210" s="253" t="s">
        <v>81</v>
      </c>
      <c r="AV210" s="12" t="s">
        <v>79</v>
      </c>
      <c r="AW210" s="12" t="s">
        <v>35</v>
      </c>
      <c r="AX210" s="12" t="s">
        <v>71</v>
      </c>
      <c r="AY210" s="253" t="s">
        <v>143</v>
      </c>
    </row>
    <row r="211" spans="2:51" s="11" customFormat="1" ht="13.5">
      <c r="B211" s="232"/>
      <c r="C211" s="233"/>
      <c r="D211" s="234" t="s">
        <v>152</v>
      </c>
      <c r="E211" s="235" t="s">
        <v>21</v>
      </c>
      <c r="F211" s="236" t="s">
        <v>350</v>
      </c>
      <c r="G211" s="233"/>
      <c r="H211" s="237">
        <v>172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152</v>
      </c>
      <c r="AU211" s="243" t="s">
        <v>81</v>
      </c>
      <c r="AV211" s="11" t="s">
        <v>81</v>
      </c>
      <c r="AW211" s="11" t="s">
        <v>35</v>
      </c>
      <c r="AX211" s="11" t="s">
        <v>79</v>
      </c>
      <c r="AY211" s="243" t="s">
        <v>143</v>
      </c>
    </row>
    <row r="212" spans="2:65" s="1" customFormat="1" ht="16.5" customHeight="1">
      <c r="B212" s="45"/>
      <c r="C212" s="220" t="s">
        <v>371</v>
      </c>
      <c r="D212" s="220" t="s">
        <v>145</v>
      </c>
      <c r="E212" s="221" t="s">
        <v>372</v>
      </c>
      <c r="F212" s="222" t="s">
        <v>373</v>
      </c>
      <c r="G212" s="223" t="s">
        <v>221</v>
      </c>
      <c r="H212" s="224">
        <v>1375</v>
      </c>
      <c r="I212" s="225"/>
      <c r="J212" s="226">
        <f>ROUND(I212*H212,2)</f>
        <v>0</v>
      </c>
      <c r="K212" s="222" t="s">
        <v>149</v>
      </c>
      <c r="L212" s="71"/>
      <c r="M212" s="227" t="s">
        <v>21</v>
      </c>
      <c r="N212" s="228" t="s">
        <v>42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150</v>
      </c>
      <c r="AT212" s="23" t="s">
        <v>145</v>
      </c>
      <c r="AU212" s="23" t="s">
        <v>81</v>
      </c>
      <c r="AY212" s="23" t="s">
        <v>143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79</v>
      </c>
      <c r="BK212" s="231">
        <f>ROUND(I212*H212,2)</f>
        <v>0</v>
      </c>
      <c r="BL212" s="23" t="s">
        <v>150</v>
      </c>
      <c r="BM212" s="23" t="s">
        <v>374</v>
      </c>
    </row>
    <row r="213" spans="2:51" s="12" customFormat="1" ht="13.5">
      <c r="B213" s="244"/>
      <c r="C213" s="245"/>
      <c r="D213" s="234" t="s">
        <v>152</v>
      </c>
      <c r="E213" s="246" t="s">
        <v>21</v>
      </c>
      <c r="F213" s="247" t="s">
        <v>375</v>
      </c>
      <c r="G213" s="245"/>
      <c r="H213" s="246" t="s">
        <v>21</v>
      </c>
      <c r="I213" s="248"/>
      <c r="J213" s="245"/>
      <c r="K213" s="245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152</v>
      </c>
      <c r="AU213" s="253" t="s">
        <v>81</v>
      </c>
      <c r="AV213" s="12" t="s">
        <v>79</v>
      </c>
      <c r="AW213" s="12" t="s">
        <v>35</v>
      </c>
      <c r="AX213" s="12" t="s">
        <v>71</v>
      </c>
      <c r="AY213" s="253" t="s">
        <v>143</v>
      </c>
    </row>
    <row r="214" spans="2:51" s="11" customFormat="1" ht="13.5">
      <c r="B214" s="232"/>
      <c r="C214" s="233"/>
      <c r="D214" s="234" t="s">
        <v>152</v>
      </c>
      <c r="E214" s="235" t="s">
        <v>21</v>
      </c>
      <c r="F214" s="236" t="s">
        <v>376</v>
      </c>
      <c r="G214" s="233"/>
      <c r="H214" s="237">
        <v>43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152</v>
      </c>
      <c r="AU214" s="243" t="s">
        <v>81</v>
      </c>
      <c r="AV214" s="11" t="s">
        <v>81</v>
      </c>
      <c r="AW214" s="11" t="s">
        <v>35</v>
      </c>
      <c r="AX214" s="11" t="s">
        <v>71</v>
      </c>
      <c r="AY214" s="243" t="s">
        <v>143</v>
      </c>
    </row>
    <row r="215" spans="2:51" s="12" customFormat="1" ht="13.5">
      <c r="B215" s="244"/>
      <c r="C215" s="245"/>
      <c r="D215" s="234" t="s">
        <v>152</v>
      </c>
      <c r="E215" s="246" t="s">
        <v>21</v>
      </c>
      <c r="F215" s="247" t="s">
        <v>377</v>
      </c>
      <c r="G215" s="245"/>
      <c r="H215" s="246" t="s">
        <v>21</v>
      </c>
      <c r="I215" s="248"/>
      <c r="J215" s="245"/>
      <c r="K215" s="245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152</v>
      </c>
      <c r="AU215" s="253" t="s">
        <v>81</v>
      </c>
      <c r="AV215" s="12" t="s">
        <v>79</v>
      </c>
      <c r="AW215" s="12" t="s">
        <v>35</v>
      </c>
      <c r="AX215" s="12" t="s">
        <v>71</v>
      </c>
      <c r="AY215" s="253" t="s">
        <v>143</v>
      </c>
    </row>
    <row r="216" spans="2:51" s="11" customFormat="1" ht="13.5">
      <c r="B216" s="232"/>
      <c r="C216" s="233"/>
      <c r="D216" s="234" t="s">
        <v>152</v>
      </c>
      <c r="E216" s="235" t="s">
        <v>21</v>
      </c>
      <c r="F216" s="236" t="s">
        <v>378</v>
      </c>
      <c r="G216" s="233"/>
      <c r="H216" s="237">
        <v>121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152</v>
      </c>
      <c r="AU216" s="243" t="s">
        <v>81</v>
      </c>
      <c r="AV216" s="11" t="s">
        <v>81</v>
      </c>
      <c r="AW216" s="11" t="s">
        <v>35</v>
      </c>
      <c r="AX216" s="11" t="s">
        <v>71</v>
      </c>
      <c r="AY216" s="243" t="s">
        <v>143</v>
      </c>
    </row>
    <row r="217" spans="2:51" s="12" customFormat="1" ht="13.5">
      <c r="B217" s="244"/>
      <c r="C217" s="245"/>
      <c r="D217" s="234" t="s">
        <v>152</v>
      </c>
      <c r="E217" s="246" t="s">
        <v>21</v>
      </c>
      <c r="F217" s="247" t="s">
        <v>379</v>
      </c>
      <c r="G217" s="245"/>
      <c r="H217" s="246" t="s">
        <v>21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152</v>
      </c>
      <c r="AU217" s="253" t="s">
        <v>81</v>
      </c>
      <c r="AV217" s="12" t="s">
        <v>79</v>
      </c>
      <c r="AW217" s="12" t="s">
        <v>35</v>
      </c>
      <c r="AX217" s="12" t="s">
        <v>71</v>
      </c>
      <c r="AY217" s="253" t="s">
        <v>143</v>
      </c>
    </row>
    <row r="218" spans="2:51" s="11" customFormat="1" ht="13.5">
      <c r="B218" s="232"/>
      <c r="C218" s="233"/>
      <c r="D218" s="234" t="s">
        <v>152</v>
      </c>
      <c r="E218" s="235" t="s">
        <v>21</v>
      </c>
      <c r="F218" s="236" t="s">
        <v>380</v>
      </c>
      <c r="G218" s="233"/>
      <c r="H218" s="237">
        <v>841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152</v>
      </c>
      <c r="AU218" s="243" t="s">
        <v>81</v>
      </c>
      <c r="AV218" s="11" t="s">
        <v>81</v>
      </c>
      <c r="AW218" s="11" t="s">
        <v>35</v>
      </c>
      <c r="AX218" s="11" t="s">
        <v>71</v>
      </c>
      <c r="AY218" s="243" t="s">
        <v>143</v>
      </c>
    </row>
    <row r="219" spans="2:51" s="12" customFormat="1" ht="13.5">
      <c r="B219" s="244"/>
      <c r="C219" s="245"/>
      <c r="D219" s="234" t="s">
        <v>152</v>
      </c>
      <c r="E219" s="246" t="s">
        <v>21</v>
      </c>
      <c r="F219" s="247" t="s">
        <v>381</v>
      </c>
      <c r="G219" s="245"/>
      <c r="H219" s="246" t="s">
        <v>21</v>
      </c>
      <c r="I219" s="248"/>
      <c r="J219" s="245"/>
      <c r="K219" s="245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152</v>
      </c>
      <c r="AU219" s="253" t="s">
        <v>81</v>
      </c>
      <c r="AV219" s="12" t="s">
        <v>79</v>
      </c>
      <c r="AW219" s="12" t="s">
        <v>35</v>
      </c>
      <c r="AX219" s="12" t="s">
        <v>71</v>
      </c>
      <c r="AY219" s="253" t="s">
        <v>143</v>
      </c>
    </row>
    <row r="220" spans="2:51" s="11" customFormat="1" ht="13.5">
      <c r="B220" s="232"/>
      <c r="C220" s="233"/>
      <c r="D220" s="234" t="s">
        <v>152</v>
      </c>
      <c r="E220" s="235" t="s">
        <v>21</v>
      </c>
      <c r="F220" s="236" t="s">
        <v>382</v>
      </c>
      <c r="G220" s="233"/>
      <c r="H220" s="237">
        <v>370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81</v>
      </c>
      <c r="AV220" s="11" t="s">
        <v>81</v>
      </c>
      <c r="AW220" s="11" t="s">
        <v>35</v>
      </c>
      <c r="AX220" s="11" t="s">
        <v>71</v>
      </c>
      <c r="AY220" s="243" t="s">
        <v>143</v>
      </c>
    </row>
    <row r="221" spans="2:65" s="1" customFormat="1" ht="16.5" customHeight="1">
      <c r="B221" s="45"/>
      <c r="C221" s="220" t="s">
        <v>383</v>
      </c>
      <c r="D221" s="220" t="s">
        <v>145</v>
      </c>
      <c r="E221" s="221" t="s">
        <v>384</v>
      </c>
      <c r="F221" s="222" t="s">
        <v>385</v>
      </c>
      <c r="G221" s="223" t="s">
        <v>221</v>
      </c>
      <c r="H221" s="224">
        <v>172</v>
      </c>
      <c r="I221" s="225"/>
      <c r="J221" s="226">
        <f>ROUND(I221*H221,2)</f>
        <v>0</v>
      </c>
      <c r="K221" s="222" t="s">
        <v>149</v>
      </c>
      <c r="L221" s="71"/>
      <c r="M221" s="227" t="s">
        <v>21</v>
      </c>
      <c r="N221" s="228" t="s">
        <v>42</v>
      </c>
      <c r="O221" s="4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" t="s">
        <v>150</v>
      </c>
      <c r="AT221" s="23" t="s">
        <v>145</v>
      </c>
      <c r="AU221" s="23" t="s">
        <v>81</v>
      </c>
      <c r="AY221" s="23" t="s">
        <v>143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79</v>
      </c>
      <c r="BK221" s="231">
        <f>ROUND(I221*H221,2)</f>
        <v>0</v>
      </c>
      <c r="BL221" s="23" t="s">
        <v>150</v>
      </c>
      <c r="BM221" s="23" t="s">
        <v>386</v>
      </c>
    </row>
    <row r="222" spans="2:51" s="12" customFormat="1" ht="13.5">
      <c r="B222" s="244"/>
      <c r="C222" s="245"/>
      <c r="D222" s="234" t="s">
        <v>152</v>
      </c>
      <c r="E222" s="246" t="s">
        <v>21</v>
      </c>
      <c r="F222" s="247" t="s">
        <v>370</v>
      </c>
      <c r="G222" s="245"/>
      <c r="H222" s="246" t="s">
        <v>21</v>
      </c>
      <c r="I222" s="248"/>
      <c r="J222" s="245"/>
      <c r="K222" s="245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152</v>
      </c>
      <c r="AU222" s="253" t="s">
        <v>81</v>
      </c>
      <c r="AV222" s="12" t="s">
        <v>79</v>
      </c>
      <c r="AW222" s="12" t="s">
        <v>35</v>
      </c>
      <c r="AX222" s="12" t="s">
        <v>71</v>
      </c>
      <c r="AY222" s="253" t="s">
        <v>143</v>
      </c>
    </row>
    <row r="223" spans="2:51" s="11" customFormat="1" ht="13.5">
      <c r="B223" s="232"/>
      <c r="C223" s="233"/>
      <c r="D223" s="234" t="s">
        <v>152</v>
      </c>
      <c r="E223" s="235" t="s">
        <v>21</v>
      </c>
      <c r="F223" s="236" t="s">
        <v>350</v>
      </c>
      <c r="G223" s="233"/>
      <c r="H223" s="237">
        <v>172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152</v>
      </c>
      <c r="AU223" s="243" t="s">
        <v>81</v>
      </c>
      <c r="AV223" s="11" t="s">
        <v>81</v>
      </c>
      <c r="AW223" s="11" t="s">
        <v>35</v>
      </c>
      <c r="AX223" s="11" t="s">
        <v>71</v>
      </c>
      <c r="AY223" s="243" t="s">
        <v>143</v>
      </c>
    </row>
    <row r="224" spans="2:63" s="10" customFormat="1" ht="29.85" customHeight="1">
      <c r="B224" s="204"/>
      <c r="C224" s="205"/>
      <c r="D224" s="206" t="s">
        <v>70</v>
      </c>
      <c r="E224" s="218" t="s">
        <v>169</v>
      </c>
      <c r="F224" s="218" t="s">
        <v>387</v>
      </c>
      <c r="G224" s="205"/>
      <c r="H224" s="205"/>
      <c r="I224" s="208"/>
      <c r="J224" s="219">
        <f>BK224</f>
        <v>0</v>
      </c>
      <c r="K224" s="205"/>
      <c r="L224" s="210"/>
      <c r="M224" s="211"/>
      <c r="N224" s="212"/>
      <c r="O224" s="212"/>
      <c r="P224" s="213">
        <f>SUM(P225:P276)</f>
        <v>0</v>
      </c>
      <c r="Q224" s="212"/>
      <c r="R224" s="213">
        <f>SUM(R225:R276)</f>
        <v>41.712770000000006</v>
      </c>
      <c r="S224" s="212"/>
      <c r="T224" s="214">
        <f>SUM(T225:T276)</f>
        <v>0</v>
      </c>
      <c r="AR224" s="215" t="s">
        <v>79</v>
      </c>
      <c r="AT224" s="216" t="s">
        <v>70</v>
      </c>
      <c r="AU224" s="216" t="s">
        <v>79</v>
      </c>
      <c r="AY224" s="215" t="s">
        <v>143</v>
      </c>
      <c r="BK224" s="217">
        <f>SUM(BK225:BK276)</f>
        <v>0</v>
      </c>
    </row>
    <row r="225" spans="2:65" s="1" customFormat="1" ht="16.5" customHeight="1">
      <c r="B225" s="45"/>
      <c r="C225" s="220" t="s">
        <v>388</v>
      </c>
      <c r="D225" s="220" t="s">
        <v>145</v>
      </c>
      <c r="E225" s="221" t="s">
        <v>389</v>
      </c>
      <c r="F225" s="222" t="s">
        <v>390</v>
      </c>
      <c r="G225" s="223" t="s">
        <v>221</v>
      </c>
      <c r="H225" s="224">
        <v>121</v>
      </c>
      <c r="I225" s="225"/>
      <c r="J225" s="226">
        <f>ROUND(I225*H225,2)</f>
        <v>0</v>
      </c>
      <c r="K225" s="222" t="s">
        <v>149</v>
      </c>
      <c r="L225" s="71"/>
      <c r="M225" s="227" t="s">
        <v>21</v>
      </c>
      <c r="N225" s="228" t="s">
        <v>42</v>
      </c>
      <c r="O225" s="4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AR225" s="23" t="s">
        <v>150</v>
      </c>
      <c r="AT225" s="23" t="s">
        <v>145</v>
      </c>
      <c r="AU225" s="23" t="s">
        <v>81</v>
      </c>
      <c r="AY225" s="23" t="s">
        <v>143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79</v>
      </c>
      <c r="BK225" s="231">
        <f>ROUND(I225*H225,2)</f>
        <v>0</v>
      </c>
      <c r="BL225" s="23" t="s">
        <v>150</v>
      </c>
      <c r="BM225" s="23" t="s">
        <v>391</v>
      </c>
    </row>
    <row r="226" spans="2:51" s="12" customFormat="1" ht="13.5">
      <c r="B226" s="244"/>
      <c r="C226" s="245"/>
      <c r="D226" s="234" t="s">
        <v>152</v>
      </c>
      <c r="E226" s="246" t="s">
        <v>21</v>
      </c>
      <c r="F226" s="247" t="s">
        <v>392</v>
      </c>
      <c r="G226" s="245"/>
      <c r="H226" s="246" t="s">
        <v>21</v>
      </c>
      <c r="I226" s="248"/>
      <c r="J226" s="245"/>
      <c r="K226" s="245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152</v>
      </c>
      <c r="AU226" s="253" t="s">
        <v>81</v>
      </c>
      <c r="AV226" s="12" t="s">
        <v>79</v>
      </c>
      <c r="AW226" s="12" t="s">
        <v>35</v>
      </c>
      <c r="AX226" s="12" t="s">
        <v>71</v>
      </c>
      <c r="AY226" s="253" t="s">
        <v>143</v>
      </c>
    </row>
    <row r="227" spans="2:51" s="11" customFormat="1" ht="13.5">
      <c r="B227" s="232"/>
      <c r="C227" s="233"/>
      <c r="D227" s="234" t="s">
        <v>152</v>
      </c>
      <c r="E227" s="235" t="s">
        <v>21</v>
      </c>
      <c r="F227" s="236" t="s">
        <v>378</v>
      </c>
      <c r="G227" s="233"/>
      <c r="H227" s="237">
        <v>121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152</v>
      </c>
      <c r="AU227" s="243" t="s">
        <v>81</v>
      </c>
      <c r="AV227" s="11" t="s">
        <v>81</v>
      </c>
      <c r="AW227" s="11" t="s">
        <v>35</v>
      </c>
      <c r="AX227" s="11" t="s">
        <v>71</v>
      </c>
      <c r="AY227" s="243" t="s">
        <v>143</v>
      </c>
    </row>
    <row r="228" spans="2:65" s="1" customFormat="1" ht="16.5" customHeight="1">
      <c r="B228" s="45"/>
      <c r="C228" s="220" t="s">
        <v>393</v>
      </c>
      <c r="D228" s="220" t="s">
        <v>145</v>
      </c>
      <c r="E228" s="221" t="s">
        <v>394</v>
      </c>
      <c r="F228" s="222" t="s">
        <v>395</v>
      </c>
      <c r="G228" s="223" t="s">
        <v>221</v>
      </c>
      <c r="H228" s="224">
        <v>43</v>
      </c>
      <c r="I228" s="225"/>
      <c r="J228" s="226">
        <f>ROUND(I228*H228,2)</f>
        <v>0</v>
      </c>
      <c r="K228" s="222" t="s">
        <v>149</v>
      </c>
      <c r="L228" s="71"/>
      <c r="M228" s="227" t="s">
        <v>21</v>
      </c>
      <c r="N228" s="228" t="s">
        <v>42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150</v>
      </c>
      <c r="AT228" s="23" t="s">
        <v>145</v>
      </c>
      <c r="AU228" s="23" t="s">
        <v>81</v>
      </c>
      <c r="AY228" s="23" t="s">
        <v>143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79</v>
      </c>
      <c r="BK228" s="231">
        <f>ROUND(I228*H228,2)</f>
        <v>0</v>
      </c>
      <c r="BL228" s="23" t="s">
        <v>150</v>
      </c>
      <c r="BM228" s="23" t="s">
        <v>396</v>
      </c>
    </row>
    <row r="229" spans="2:51" s="12" customFormat="1" ht="13.5">
      <c r="B229" s="244"/>
      <c r="C229" s="245"/>
      <c r="D229" s="234" t="s">
        <v>152</v>
      </c>
      <c r="E229" s="246" t="s">
        <v>21</v>
      </c>
      <c r="F229" s="247" t="s">
        <v>397</v>
      </c>
      <c r="G229" s="245"/>
      <c r="H229" s="246" t="s">
        <v>21</v>
      </c>
      <c r="I229" s="248"/>
      <c r="J229" s="245"/>
      <c r="K229" s="245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152</v>
      </c>
      <c r="AU229" s="253" t="s">
        <v>81</v>
      </c>
      <c r="AV229" s="12" t="s">
        <v>79</v>
      </c>
      <c r="AW229" s="12" t="s">
        <v>35</v>
      </c>
      <c r="AX229" s="12" t="s">
        <v>71</v>
      </c>
      <c r="AY229" s="253" t="s">
        <v>143</v>
      </c>
    </row>
    <row r="230" spans="2:51" s="11" customFormat="1" ht="13.5">
      <c r="B230" s="232"/>
      <c r="C230" s="233"/>
      <c r="D230" s="234" t="s">
        <v>152</v>
      </c>
      <c r="E230" s="235" t="s">
        <v>21</v>
      </c>
      <c r="F230" s="236" t="s">
        <v>376</v>
      </c>
      <c r="G230" s="233"/>
      <c r="H230" s="237">
        <v>43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152</v>
      </c>
      <c r="AU230" s="243" t="s">
        <v>81</v>
      </c>
      <c r="AV230" s="11" t="s">
        <v>81</v>
      </c>
      <c r="AW230" s="11" t="s">
        <v>35</v>
      </c>
      <c r="AX230" s="11" t="s">
        <v>71</v>
      </c>
      <c r="AY230" s="243" t="s">
        <v>143</v>
      </c>
    </row>
    <row r="231" spans="2:65" s="1" customFormat="1" ht="16.5" customHeight="1">
      <c r="B231" s="45"/>
      <c r="C231" s="220" t="s">
        <v>398</v>
      </c>
      <c r="D231" s="220" t="s">
        <v>145</v>
      </c>
      <c r="E231" s="221" t="s">
        <v>399</v>
      </c>
      <c r="F231" s="222" t="s">
        <v>400</v>
      </c>
      <c r="G231" s="223" t="s">
        <v>221</v>
      </c>
      <c r="H231" s="224">
        <v>370</v>
      </c>
      <c r="I231" s="225"/>
      <c r="J231" s="226">
        <f>ROUND(I231*H231,2)</f>
        <v>0</v>
      </c>
      <c r="K231" s="222" t="s">
        <v>149</v>
      </c>
      <c r="L231" s="71"/>
      <c r="M231" s="227" t="s">
        <v>21</v>
      </c>
      <c r="N231" s="228" t="s">
        <v>42</v>
      </c>
      <c r="O231" s="4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" t="s">
        <v>150</v>
      </c>
      <c r="AT231" s="23" t="s">
        <v>145</v>
      </c>
      <c r="AU231" s="23" t="s">
        <v>81</v>
      </c>
      <c r="AY231" s="23" t="s">
        <v>143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79</v>
      </c>
      <c r="BK231" s="231">
        <f>ROUND(I231*H231,2)</f>
        <v>0</v>
      </c>
      <c r="BL231" s="23" t="s">
        <v>150</v>
      </c>
      <c r="BM231" s="23" t="s">
        <v>401</v>
      </c>
    </row>
    <row r="232" spans="2:51" s="12" customFormat="1" ht="13.5">
      <c r="B232" s="244"/>
      <c r="C232" s="245"/>
      <c r="D232" s="234" t="s">
        <v>152</v>
      </c>
      <c r="E232" s="246" t="s">
        <v>21</v>
      </c>
      <c r="F232" s="247" t="s">
        <v>402</v>
      </c>
      <c r="G232" s="245"/>
      <c r="H232" s="246" t="s">
        <v>21</v>
      </c>
      <c r="I232" s="248"/>
      <c r="J232" s="245"/>
      <c r="K232" s="245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152</v>
      </c>
      <c r="AU232" s="253" t="s">
        <v>81</v>
      </c>
      <c r="AV232" s="12" t="s">
        <v>79</v>
      </c>
      <c r="AW232" s="12" t="s">
        <v>35</v>
      </c>
      <c r="AX232" s="12" t="s">
        <v>71</v>
      </c>
      <c r="AY232" s="253" t="s">
        <v>143</v>
      </c>
    </row>
    <row r="233" spans="2:51" s="11" customFormat="1" ht="13.5">
      <c r="B233" s="232"/>
      <c r="C233" s="233"/>
      <c r="D233" s="234" t="s">
        <v>152</v>
      </c>
      <c r="E233" s="235" t="s">
        <v>21</v>
      </c>
      <c r="F233" s="236" t="s">
        <v>382</v>
      </c>
      <c r="G233" s="233"/>
      <c r="H233" s="237">
        <v>370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152</v>
      </c>
      <c r="AU233" s="243" t="s">
        <v>81</v>
      </c>
      <c r="AV233" s="11" t="s">
        <v>81</v>
      </c>
      <c r="AW233" s="11" t="s">
        <v>35</v>
      </c>
      <c r="AX233" s="11" t="s">
        <v>71</v>
      </c>
      <c r="AY233" s="243" t="s">
        <v>143</v>
      </c>
    </row>
    <row r="234" spans="2:65" s="1" customFormat="1" ht="16.5" customHeight="1">
      <c r="B234" s="45"/>
      <c r="C234" s="220" t="s">
        <v>403</v>
      </c>
      <c r="D234" s="220" t="s">
        <v>145</v>
      </c>
      <c r="E234" s="221" t="s">
        <v>404</v>
      </c>
      <c r="F234" s="222" t="s">
        <v>405</v>
      </c>
      <c r="G234" s="223" t="s">
        <v>221</v>
      </c>
      <c r="H234" s="224">
        <v>841</v>
      </c>
      <c r="I234" s="225"/>
      <c r="J234" s="226">
        <f>ROUND(I234*H234,2)</f>
        <v>0</v>
      </c>
      <c r="K234" s="222" t="s">
        <v>149</v>
      </c>
      <c r="L234" s="71"/>
      <c r="M234" s="227" t="s">
        <v>21</v>
      </c>
      <c r="N234" s="228" t="s">
        <v>42</v>
      </c>
      <c r="O234" s="4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" t="s">
        <v>150</v>
      </c>
      <c r="AT234" s="23" t="s">
        <v>145</v>
      </c>
      <c r="AU234" s="23" t="s">
        <v>81</v>
      </c>
      <c r="AY234" s="23" t="s">
        <v>143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79</v>
      </c>
      <c r="BK234" s="231">
        <f>ROUND(I234*H234,2)</f>
        <v>0</v>
      </c>
      <c r="BL234" s="23" t="s">
        <v>150</v>
      </c>
      <c r="BM234" s="23" t="s">
        <v>406</v>
      </c>
    </row>
    <row r="235" spans="2:51" s="12" customFormat="1" ht="13.5">
      <c r="B235" s="244"/>
      <c r="C235" s="245"/>
      <c r="D235" s="234" t="s">
        <v>152</v>
      </c>
      <c r="E235" s="246" t="s">
        <v>21</v>
      </c>
      <c r="F235" s="247" t="s">
        <v>407</v>
      </c>
      <c r="G235" s="245"/>
      <c r="H235" s="246" t="s">
        <v>21</v>
      </c>
      <c r="I235" s="248"/>
      <c r="J235" s="245"/>
      <c r="K235" s="245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152</v>
      </c>
      <c r="AU235" s="253" t="s">
        <v>81</v>
      </c>
      <c r="AV235" s="12" t="s">
        <v>79</v>
      </c>
      <c r="AW235" s="12" t="s">
        <v>35</v>
      </c>
      <c r="AX235" s="12" t="s">
        <v>71</v>
      </c>
      <c r="AY235" s="253" t="s">
        <v>143</v>
      </c>
    </row>
    <row r="236" spans="2:51" s="11" customFormat="1" ht="13.5">
      <c r="B236" s="232"/>
      <c r="C236" s="233"/>
      <c r="D236" s="234" t="s">
        <v>152</v>
      </c>
      <c r="E236" s="235" t="s">
        <v>21</v>
      </c>
      <c r="F236" s="236" t="s">
        <v>380</v>
      </c>
      <c r="G236" s="233"/>
      <c r="H236" s="237">
        <v>841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152</v>
      </c>
      <c r="AU236" s="243" t="s">
        <v>81</v>
      </c>
      <c r="AV236" s="11" t="s">
        <v>81</v>
      </c>
      <c r="AW236" s="11" t="s">
        <v>35</v>
      </c>
      <c r="AX236" s="11" t="s">
        <v>71</v>
      </c>
      <c r="AY236" s="243" t="s">
        <v>143</v>
      </c>
    </row>
    <row r="237" spans="2:65" s="1" customFormat="1" ht="16.5" customHeight="1">
      <c r="B237" s="45"/>
      <c r="C237" s="220" t="s">
        <v>408</v>
      </c>
      <c r="D237" s="220" t="s">
        <v>145</v>
      </c>
      <c r="E237" s="221" t="s">
        <v>409</v>
      </c>
      <c r="F237" s="222" t="s">
        <v>410</v>
      </c>
      <c r="G237" s="223" t="s">
        <v>221</v>
      </c>
      <c r="H237" s="224">
        <v>841</v>
      </c>
      <c r="I237" s="225"/>
      <c r="J237" s="226">
        <f>ROUND(I237*H237,2)</f>
        <v>0</v>
      </c>
      <c r="K237" s="222" t="s">
        <v>149</v>
      </c>
      <c r="L237" s="71"/>
      <c r="M237" s="227" t="s">
        <v>21</v>
      </c>
      <c r="N237" s="228" t="s">
        <v>42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150</v>
      </c>
      <c r="AT237" s="23" t="s">
        <v>145</v>
      </c>
      <c r="AU237" s="23" t="s">
        <v>81</v>
      </c>
      <c r="AY237" s="23" t="s">
        <v>143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79</v>
      </c>
      <c r="BK237" s="231">
        <f>ROUND(I237*H237,2)</f>
        <v>0</v>
      </c>
      <c r="BL237" s="23" t="s">
        <v>150</v>
      </c>
      <c r="BM237" s="23" t="s">
        <v>411</v>
      </c>
    </row>
    <row r="238" spans="2:51" s="12" customFormat="1" ht="13.5">
      <c r="B238" s="244"/>
      <c r="C238" s="245"/>
      <c r="D238" s="234" t="s">
        <v>152</v>
      </c>
      <c r="E238" s="246" t="s">
        <v>21</v>
      </c>
      <c r="F238" s="247" t="s">
        <v>407</v>
      </c>
      <c r="G238" s="245"/>
      <c r="H238" s="246" t="s">
        <v>21</v>
      </c>
      <c r="I238" s="248"/>
      <c r="J238" s="245"/>
      <c r="K238" s="245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152</v>
      </c>
      <c r="AU238" s="253" t="s">
        <v>81</v>
      </c>
      <c r="AV238" s="12" t="s">
        <v>79</v>
      </c>
      <c r="AW238" s="12" t="s">
        <v>35</v>
      </c>
      <c r="AX238" s="12" t="s">
        <v>71</v>
      </c>
      <c r="AY238" s="253" t="s">
        <v>143</v>
      </c>
    </row>
    <row r="239" spans="2:51" s="11" customFormat="1" ht="13.5">
      <c r="B239" s="232"/>
      <c r="C239" s="233"/>
      <c r="D239" s="234" t="s">
        <v>152</v>
      </c>
      <c r="E239" s="235" t="s">
        <v>21</v>
      </c>
      <c r="F239" s="236" t="s">
        <v>380</v>
      </c>
      <c r="G239" s="233"/>
      <c r="H239" s="237">
        <v>841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152</v>
      </c>
      <c r="AU239" s="243" t="s">
        <v>81</v>
      </c>
      <c r="AV239" s="11" t="s">
        <v>81</v>
      </c>
      <c r="AW239" s="11" t="s">
        <v>35</v>
      </c>
      <c r="AX239" s="11" t="s">
        <v>79</v>
      </c>
      <c r="AY239" s="243" t="s">
        <v>143</v>
      </c>
    </row>
    <row r="240" spans="2:65" s="1" customFormat="1" ht="16.5" customHeight="1">
      <c r="B240" s="45"/>
      <c r="C240" s="220" t="s">
        <v>412</v>
      </c>
      <c r="D240" s="220" t="s">
        <v>145</v>
      </c>
      <c r="E240" s="221" t="s">
        <v>413</v>
      </c>
      <c r="F240" s="222" t="s">
        <v>414</v>
      </c>
      <c r="G240" s="223" t="s">
        <v>221</v>
      </c>
      <c r="H240" s="224">
        <v>370</v>
      </c>
      <c r="I240" s="225"/>
      <c r="J240" s="226">
        <f>ROUND(I240*H240,2)</f>
        <v>0</v>
      </c>
      <c r="K240" s="222" t="s">
        <v>149</v>
      </c>
      <c r="L240" s="71"/>
      <c r="M240" s="227" t="s">
        <v>21</v>
      </c>
      <c r="N240" s="228" t="s">
        <v>42</v>
      </c>
      <c r="O240" s="4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" t="s">
        <v>150</v>
      </c>
      <c r="AT240" s="23" t="s">
        <v>145</v>
      </c>
      <c r="AU240" s="23" t="s">
        <v>81</v>
      </c>
      <c r="AY240" s="23" t="s">
        <v>143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79</v>
      </c>
      <c r="BK240" s="231">
        <f>ROUND(I240*H240,2)</f>
        <v>0</v>
      </c>
      <c r="BL240" s="23" t="s">
        <v>150</v>
      </c>
      <c r="BM240" s="23" t="s">
        <v>415</v>
      </c>
    </row>
    <row r="241" spans="2:51" s="12" customFormat="1" ht="13.5">
      <c r="B241" s="244"/>
      <c r="C241" s="245"/>
      <c r="D241" s="234" t="s">
        <v>152</v>
      </c>
      <c r="E241" s="246" t="s">
        <v>21</v>
      </c>
      <c r="F241" s="247" t="s">
        <v>416</v>
      </c>
      <c r="G241" s="245"/>
      <c r="H241" s="246" t="s">
        <v>21</v>
      </c>
      <c r="I241" s="248"/>
      <c r="J241" s="245"/>
      <c r="K241" s="245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152</v>
      </c>
      <c r="AU241" s="253" t="s">
        <v>81</v>
      </c>
      <c r="AV241" s="12" t="s">
        <v>79</v>
      </c>
      <c r="AW241" s="12" t="s">
        <v>35</v>
      </c>
      <c r="AX241" s="12" t="s">
        <v>71</v>
      </c>
      <c r="AY241" s="253" t="s">
        <v>143</v>
      </c>
    </row>
    <row r="242" spans="2:51" s="11" customFormat="1" ht="13.5">
      <c r="B242" s="232"/>
      <c r="C242" s="233"/>
      <c r="D242" s="234" t="s">
        <v>152</v>
      </c>
      <c r="E242" s="235" t="s">
        <v>21</v>
      </c>
      <c r="F242" s="236" t="s">
        <v>382</v>
      </c>
      <c r="G242" s="233"/>
      <c r="H242" s="237">
        <v>370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152</v>
      </c>
      <c r="AU242" s="243" t="s">
        <v>81</v>
      </c>
      <c r="AV242" s="11" t="s">
        <v>81</v>
      </c>
      <c r="AW242" s="11" t="s">
        <v>35</v>
      </c>
      <c r="AX242" s="11" t="s">
        <v>79</v>
      </c>
      <c r="AY242" s="243" t="s">
        <v>143</v>
      </c>
    </row>
    <row r="243" spans="2:65" s="1" customFormat="1" ht="16.5" customHeight="1">
      <c r="B243" s="45"/>
      <c r="C243" s="220" t="s">
        <v>417</v>
      </c>
      <c r="D243" s="220" t="s">
        <v>145</v>
      </c>
      <c r="E243" s="221" t="s">
        <v>418</v>
      </c>
      <c r="F243" s="222" t="s">
        <v>419</v>
      </c>
      <c r="G243" s="223" t="s">
        <v>221</v>
      </c>
      <c r="H243" s="224">
        <v>43</v>
      </c>
      <c r="I243" s="225"/>
      <c r="J243" s="226">
        <f>ROUND(I243*H243,2)</f>
        <v>0</v>
      </c>
      <c r="K243" s="222" t="s">
        <v>149</v>
      </c>
      <c r="L243" s="71"/>
      <c r="M243" s="227" t="s">
        <v>21</v>
      </c>
      <c r="N243" s="228" t="s">
        <v>42</v>
      </c>
      <c r="O243" s="4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AR243" s="23" t="s">
        <v>150</v>
      </c>
      <c r="AT243" s="23" t="s">
        <v>145</v>
      </c>
      <c r="AU243" s="23" t="s">
        <v>81</v>
      </c>
      <c r="AY243" s="23" t="s">
        <v>143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79</v>
      </c>
      <c r="BK243" s="231">
        <f>ROUND(I243*H243,2)</f>
        <v>0</v>
      </c>
      <c r="BL243" s="23" t="s">
        <v>150</v>
      </c>
      <c r="BM243" s="23" t="s">
        <v>420</v>
      </c>
    </row>
    <row r="244" spans="2:51" s="12" customFormat="1" ht="13.5">
      <c r="B244" s="244"/>
      <c r="C244" s="245"/>
      <c r="D244" s="234" t="s">
        <v>152</v>
      </c>
      <c r="E244" s="246" t="s">
        <v>21</v>
      </c>
      <c r="F244" s="247" t="s">
        <v>421</v>
      </c>
      <c r="G244" s="245"/>
      <c r="H244" s="246" t="s">
        <v>21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152</v>
      </c>
      <c r="AU244" s="253" t="s">
        <v>81</v>
      </c>
      <c r="AV244" s="12" t="s">
        <v>79</v>
      </c>
      <c r="AW244" s="12" t="s">
        <v>35</v>
      </c>
      <c r="AX244" s="12" t="s">
        <v>71</v>
      </c>
      <c r="AY244" s="253" t="s">
        <v>143</v>
      </c>
    </row>
    <row r="245" spans="2:51" s="11" customFormat="1" ht="13.5">
      <c r="B245" s="232"/>
      <c r="C245" s="233"/>
      <c r="D245" s="234" t="s">
        <v>152</v>
      </c>
      <c r="E245" s="235" t="s">
        <v>21</v>
      </c>
      <c r="F245" s="236" t="s">
        <v>376</v>
      </c>
      <c r="G245" s="233"/>
      <c r="H245" s="237">
        <v>43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152</v>
      </c>
      <c r="AU245" s="243" t="s">
        <v>81</v>
      </c>
      <c r="AV245" s="11" t="s">
        <v>81</v>
      </c>
      <c r="AW245" s="11" t="s">
        <v>35</v>
      </c>
      <c r="AX245" s="11" t="s">
        <v>79</v>
      </c>
      <c r="AY245" s="243" t="s">
        <v>143</v>
      </c>
    </row>
    <row r="246" spans="2:65" s="1" customFormat="1" ht="25.5" customHeight="1">
      <c r="B246" s="45"/>
      <c r="C246" s="220" t="s">
        <v>422</v>
      </c>
      <c r="D246" s="220" t="s">
        <v>145</v>
      </c>
      <c r="E246" s="221" t="s">
        <v>423</v>
      </c>
      <c r="F246" s="222" t="s">
        <v>424</v>
      </c>
      <c r="G246" s="223" t="s">
        <v>221</v>
      </c>
      <c r="H246" s="224">
        <v>370</v>
      </c>
      <c r="I246" s="225"/>
      <c r="J246" s="226">
        <f>ROUND(I246*H246,2)</f>
        <v>0</v>
      </c>
      <c r="K246" s="222" t="s">
        <v>149</v>
      </c>
      <c r="L246" s="71"/>
      <c r="M246" s="227" t="s">
        <v>21</v>
      </c>
      <c r="N246" s="228" t="s">
        <v>42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" t="s">
        <v>150</v>
      </c>
      <c r="AT246" s="23" t="s">
        <v>145</v>
      </c>
      <c r="AU246" s="23" t="s">
        <v>81</v>
      </c>
      <c r="AY246" s="23" t="s">
        <v>143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79</v>
      </c>
      <c r="BK246" s="231">
        <f>ROUND(I246*H246,2)</f>
        <v>0</v>
      </c>
      <c r="BL246" s="23" t="s">
        <v>150</v>
      </c>
      <c r="BM246" s="23" t="s">
        <v>425</v>
      </c>
    </row>
    <row r="247" spans="2:51" s="12" customFormat="1" ht="13.5">
      <c r="B247" s="244"/>
      <c r="C247" s="245"/>
      <c r="D247" s="234" t="s">
        <v>152</v>
      </c>
      <c r="E247" s="246" t="s">
        <v>21</v>
      </c>
      <c r="F247" s="247" t="s">
        <v>426</v>
      </c>
      <c r="G247" s="245"/>
      <c r="H247" s="246" t="s">
        <v>21</v>
      </c>
      <c r="I247" s="248"/>
      <c r="J247" s="245"/>
      <c r="K247" s="245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152</v>
      </c>
      <c r="AU247" s="253" t="s">
        <v>81</v>
      </c>
      <c r="AV247" s="12" t="s">
        <v>79</v>
      </c>
      <c r="AW247" s="12" t="s">
        <v>35</v>
      </c>
      <c r="AX247" s="12" t="s">
        <v>71</v>
      </c>
      <c r="AY247" s="253" t="s">
        <v>143</v>
      </c>
    </row>
    <row r="248" spans="2:51" s="11" customFormat="1" ht="13.5">
      <c r="B248" s="232"/>
      <c r="C248" s="233"/>
      <c r="D248" s="234" t="s">
        <v>152</v>
      </c>
      <c r="E248" s="235" t="s">
        <v>21</v>
      </c>
      <c r="F248" s="236" t="s">
        <v>382</v>
      </c>
      <c r="G248" s="233"/>
      <c r="H248" s="237">
        <v>370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81</v>
      </c>
      <c r="AV248" s="11" t="s">
        <v>81</v>
      </c>
      <c r="AW248" s="11" t="s">
        <v>35</v>
      </c>
      <c r="AX248" s="11" t="s">
        <v>71</v>
      </c>
      <c r="AY248" s="243" t="s">
        <v>143</v>
      </c>
    </row>
    <row r="249" spans="2:65" s="1" customFormat="1" ht="16.5" customHeight="1">
      <c r="B249" s="45"/>
      <c r="C249" s="220" t="s">
        <v>427</v>
      </c>
      <c r="D249" s="220" t="s">
        <v>145</v>
      </c>
      <c r="E249" s="221" t="s">
        <v>428</v>
      </c>
      <c r="F249" s="222" t="s">
        <v>429</v>
      </c>
      <c r="G249" s="223" t="s">
        <v>221</v>
      </c>
      <c r="H249" s="224">
        <v>740</v>
      </c>
      <c r="I249" s="225"/>
      <c r="J249" s="226">
        <f>ROUND(I249*H249,2)</f>
        <v>0</v>
      </c>
      <c r="K249" s="222" t="s">
        <v>149</v>
      </c>
      <c r="L249" s="71"/>
      <c r="M249" s="227" t="s">
        <v>21</v>
      </c>
      <c r="N249" s="228" t="s">
        <v>42</v>
      </c>
      <c r="O249" s="46"/>
      <c r="P249" s="229">
        <f>O249*H249</f>
        <v>0</v>
      </c>
      <c r="Q249" s="229">
        <v>0.00061</v>
      </c>
      <c r="R249" s="229">
        <f>Q249*H249</f>
        <v>0.45139999999999997</v>
      </c>
      <c r="S249" s="229">
        <v>0</v>
      </c>
      <c r="T249" s="230">
        <f>S249*H249</f>
        <v>0</v>
      </c>
      <c r="AR249" s="23" t="s">
        <v>150</v>
      </c>
      <c r="AT249" s="23" t="s">
        <v>145</v>
      </c>
      <c r="AU249" s="23" t="s">
        <v>81</v>
      </c>
      <c r="AY249" s="23" t="s">
        <v>143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79</v>
      </c>
      <c r="BK249" s="231">
        <f>ROUND(I249*H249,2)</f>
        <v>0</v>
      </c>
      <c r="BL249" s="23" t="s">
        <v>150</v>
      </c>
      <c r="BM249" s="23" t="s">
        <v>430</v>
      </c>
    </row>
    <row r="250" spans="2:51" s="12" customFormat="1" ht="13.5">
      <c r="B250" s="244"/>
      <c r="C250" s="245"/>
      <c r="D250" s="234" t="s">
        <v>152</v>
      </c>
      <c r="E250" s="246" t="s">
        <v>21</v>
      </c>
      <c r="F250" s="247" t="s">
        <v>426</v>
      </c>
      <c r="G250" s="245"/>
      <c r="H250" s="246" t="s">
        <v>21</v>
      </c>
      <c r="I250" s="248"/>
      <c r="J250" s="245"/>
      <c r="K250" s="245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152</v>
      </c>
      <c r="AU250" s="253" t="s">
        <v>81</v>
      </c>
      <c r="AV250" s="12" t="s">
        <v>79</v>
      </c>
      <c r="AW250" s="12" t="s">
        <v>35</v>
      </c>
      <c r="AX250" s="12" t="s">
        <v>71</v>
      </c>
      <c r="AY250" s="253" t="s">
        <v>143</v>
      </c>
    </row>
    <row r="251" spans="2:51" s="11" customFormat="1" ht="13.5">
      <c r="B251" s="232"/>
      <c r="C251" s="233"/>
      <c r="D251" s="234" t="s">
        <v>152</v>
      </c>
      <c r="E251" s="235" t="s">
        <v>21</v>
      </c>
      <c r="F251" s="236" t="s">
        <v>431</v>
      </c>
      <c r="G251" s="233"/>
      <c r="H251" s="237">
        <v>740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152</v>
      </c>
      <c r="AU251" s="243" t="s">
        <v>81</v>
      </c>
      <c r="AV251" s="11" t="s">
        <v>81</v>
      </c>
      <c r="AW251" s="11" t="s">
        <v>35</v>
      </c>
      <c r="AX251" s="11" t="s">
        <v>71</v>
      </c>
      <c r="AY251" s="243" t="s">
        <v>143</v>
      </c>
    </row>
    <row r="252" spans="2:65" s="1" customFormat="1" ht="25.5" customHeight="1">
      <c r="B252" s="45"/>
      <c r="C252" s="220" t="s">
        <v>432</v>
      </c>
      <c r="D252" s="220" t="s">
        <v>145</v>
      </c>
      <c r="E252" s="221" t="s">
        <v>433</v>
      </c>
      <c r="F252" s="222" t="s">
        <v>434</v>
      </c>
      <c r="G252" s="223" t="s">
        <v>221</v>
      </c>
      <c r="H252" s="224">
        <v>370</v>
      </c>
      <c r="I252" s="225"/>
      <c r="J252" s="226">
        <f>ROUND(I252*H252,2)</f>
        <v>0</v>
      </c>
      <c r="K252" s="222" t="s">
        <v>149</v>
      </c>
      <c r="L252" s="71"/>
      <c r="M252" s="227" t="s">
        <v>21</v>
      </c>
      <c r="N252" s="228" t="s">
        <v>42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" t="s">
        <v>150</v>
      </c>
      <c r="AT252" s="23" t="s">
        <v>145</v>
      </c>
      <c r="AU252" s="23" t="s">
        <v>81</v>
      </c>
      <c r="AY252" s="23" t="s">
        <v>143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79</v>
      </c>
      <c r="BK252" s="231">
        <f>ROUND(I252*H252,2)</f>
        <v>0</v>
      </c>
      <c r="BL252" s="23" t="s">
        <v>150</v>
      </c>
      <c r="BM252" s="23" t="s">
        <v>435</v>
      </c>
    </row>
    <row r="253" spans="2:51" s="12" customFormat="1" ht="13.5">
      <c r="B253" s="244"/>
      <c r="C253" s="245"/>
      <c r="D253" s="234" t="s">
        <v>152</v>
      </c>
      <c r="E253" s="246" t="s">
        <v>21</v>
      </c>
      <c r="F253" s="247" t="s">
        <v>426</v>
      </c>
      <c r="G253" s="245"/>
      <c r="H253" s="246" t="s">
        <v>21</v>
      </c>
      <c r="I253" s="248"/>
      <c r="J253" s="245"/>
      <c r="K253" s="245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152</v>
      </c>
      <c r="AU253" s="253" t="s">
        <v>81</v>
      </c>
      <c r="AV253" s="12" t="s">
        <v>79</v>
      </c>
      <c r="AW253" s="12" t="s">
        <v>35</v>
      </c>
      <c r="AX253" s="12" t="s">
        <v>71</v>
      </c>
      <c r="AY253" s="253" t="s">
        <v>143</v>
      </c>
    </row>
    <row r="254" spans="2:51" s="11" customFormat="1" ht="13.5">
      <c r="B254" s="232"/>
      <c r="C254" s="233"/>
      <c r="D254" s="234" t="s">
        <v>152</v>
      </c>
      <c r="E254" s="235" t="s">
        <v>21</v>
      </c>
      <c r="F254" s="236" t="s">
        <v>382</v>
      </c>
      <c r="G254" s="233"/>
      <c r="H254" s="237">
        <v>370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152</v>
      </c>
      <c r="AU254" s="243" t="s">
        <v>81</v>
      </c>
      <c r="AV254" s="11" t="s">
        <v>81</v>
      </c>
      <c r="AW254" s="11" t="s">
        <v>35</v>
      </c>
      <c r="AX254" s="11" t="s">
        <v>71</v>
      </c>
      <c r="AY254" s="243" t="s">
        <v>143</v>
      </c>
    </row>
    <row r="255" spans="2:65" s="1" customFormat="1" ht="25.5" customHeight="1">
      <c r="B255" s="45"/>
      <c r="C255" s="220" t="s">
        <v>436</v>
      </c>
      <c r="D255" s="220" t="s">
        <v>145</v>
      </c>
      <c r="E255" s="221" t="s">
        <v>437</v>
      </c>
      <c r="F255" s="222" t="s">
        <v>438</v>
      </c>
      <c r="G255" s="223" t="s">
        <v>221</v>
      </c>
      <c r="H255" s="224">
        <v>370</v>
      </c>
      <c r="I255" s="225"/>
      <c r="J255" s="226">
        <f>ROUND(I255*H255,2)</f>
        <v>0</v>
      </c>
      <c r="K255" s="222" t="s">
        <v>149</v>
      </c>
      <c r="L255" s="71"/>
      <c r="M255" s="227" t="s">
        <v>21</v>
      </c>
      <c r="N255" s="228" t="s">
        <v>42</v>
      </c>
      <c r="O255" s="4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AR255" s="23" t="s">
        <v>150</v>
      </c>
      <c r="AT255" s="23" t="s">
        <v>145</v>
      </c>
      <c r="AU255" s="23" t="s">
        <v>81</v>
      </c>
      <c r="AY255" s="23" t="s">
        <v>143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79</v>
      </c>
      <c r="BK255" s="231">
        <f>ROUND(I255*H255,2)</f>
        <v>0</v>
      </c>
      <c r="BL255" s="23" t="s">
        <v>150</v>
      </c>
      <c r="BM255" s="23" t="s">
        <v>439</v>
      </c>
    </row>
    <row r="256" spans="2:51" s="12" customFormat="1" ht="13.5">
      <c r="B256" s="244"/>
      <c r="C256" s="245"/>
      <c r="D256" s="234" t="s">
        <v>152</v>
      </c>
      <c r="E256" s="246" t="s">
        <v>21</v>
      </c>
      <c r="F256" s="247" t="s">
        <v>426</v>
      </c>
      <c r="G256" s="245"/>
      <c r="H256" s="246" t="s">
        <v>21</v>
      </c>
      <c r="I256" s="248"/>
      <c r="J256" s="245"/>
      <c r="K256" s="245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152</v>
      </c>
      <c r="AU256" s="253" t="s">
        <v>81</v>
      </c>
      <c r="AV256" s="12" t="s">
        <v>79</v>
      </c>
      <c r="AW256" s="12" t="s">
        <v>35</v>
      </c>
      <c r="AX256" s="12" t="s">
        <v>71</v>
      </c>
      <c r="AY256" s="253" t="s">
        <v>143</v>
      </c>
    </row>
    <row r="257" spans="2:51" s="11" customFormat="1" ht="13.5">
      <c r="B257" s="232"/>
      <c r="C257" s="233"/>
      <c r="D257" s="234" t="s">
        <v>152</v>
      </c>
      <c r="E257" s="235" t="s">
        <v>21</v>
      </c>
      <c r="F257" s="236" t="s">
        <v>382</v>
      </c>
      <c r="G257" s="233"/>
      <c r="H257" s="237">
        <v>370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152</v>
      </c>
      <c r="AU257" s="243" t="s">
        <v>81</v>
      </c>
      <c r="AV257" s="11" t="s">
        <v>81</v>
      </c>
      <c r="AW257" s="11" t="s">
        <v>35</v>
      </c>
      <c r="AX257" s="11" t="s">
        <v>71</v>
      </c>
      <c r="AY257" s="243" t="s">
        <v>143</v>
      </c>
    </row>
    <row r="258" spans="2:65" s="1" customFormat="1" ht="25.5" customHeight="1">
      <c r="B258" s="45"/>
      <c r="C258" s="220" t="s">
        <v>440</v>
      </c>
      <c r="D258" s="220" t="s">
        <v>145</v>
      </c>
      <c r="E258" s="221" t="s">
        <v>441</v>
      </c>
      <c r="F258" s="222" t="s">
        <v>442</v>
      </c>
      <c r="G258" s="223" t="s">
        <v>221</v>
      </c>
      <c r="H258" s="224">
        <v>43</v>
      </c>
      <c r="I258" s="225"/>
      <c r="J258" s="226">
        <f>ROUND(I258*H258,2)</f>
        <v>0</v>
      </c>
      <c r="K258" s="222" t="s">
        <v>149</v>
      </c>
      <c r="L258" s="71"/>
      <c r="M258" s="227" t="s">
        <v>21</v>
      </c>
      <c r="N258" s="228" t="s">
        <v>42</v>
      </c>
      <c r="O258" s="46"/>
      <c r="P258" s="229">
        <f>O258*H258</f>
        <v>0</v>
      </c>
      <c r="Q258" s="229">
        <v>0.1837</v>
      </c>
      <c r="R258" s="229">
        <f>Q258*H258</f>
        <v>7.8991</v>
      </c>
      <c r="S258" s="229">
        <v>0</v>
      </c>
      <c r="T258" s="230">
        <f>S258*H258</f>
        <v>0</v>
      </c>
      <c r="AR258" s="23" t="s">
        <v>150</v>
      </c>
      <c r="AT258" s="23" t="s">
        <v>145</v>
      </c>
      <c r="AU258" s="23" t="s">
        <v>81</v>
      </c>
      <c r="AY258" s="23" t="s">
        <v>143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23" t="s">
        <v>79</v>
      </c>
      <c r="BK258" s="231">
        <f>ROUND(I258*H258,2)</f>
        <v>0</v>
      </c>
      <c r="BL258" s="23" t="s">
        <v>150</v>
      </c>
      <c r="BM258" s="23" t="s">
        <v>443</v>
      </c>
    </row>
    <row r="259" spans="2:51" s="12" customFormat="1" ht="13.5">
      <c r="B259" s="244"/>
      <c r="C259" s="245"/>
      <c r="D259" s="234" t="s">
        <v>152</v>
      </c>
      <c r="E259" s="246" t="s">
        <v>21</v>
      </c>
      <c r="F259" s="247" t="s">
        <v>444</v>
      </c>
      <c r="G259" s="245"/>
      <c r="H259" s="246" t="s">
        <v>21</v>
      </c>
      <c r="I259" s="248"/>
      <c r="J259" s="245"/>
      <c r="K259" s="245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152</v>
      </c>
      <c r="AU259" s="253" t="s">
        <v>81</v>
      </c>
      <c r="AV259" s="12" t="s">
        <v>79</v>
      </c>
      <c r="AW259" s="12" t="s">
        <v>35</v>
      </c>
      <c r="AX259" s="12" t="s">
        <v>71</v>
      </c>
      <c r="AY259" s="253" t="s">
        <v>143</v>
      </c>
    </row>
    <row r="260" spans="2:51" s="11" customFormat="1" ht="13.5">
      <c r="B260" s="232"/>
      <c r="C260" s="233"/>
      <c r="D260" s="234" t="s">
        <v>152</v>
      </c>
      <c r="E260" s="235" t="s">
        <v>21</v>
      </c>
      <c r="F260" s="236" t="s">
        <v>376</v>
      </c>
      <c r="G260" s="233"/>
      <c r="H260" s="237">
        <v>43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152</v>
      </c>
      <c r="AU260" s="243" t="s">
        <v>81</v>
      </c>
      <c r="AV260" s="11" t="s">
        <v>81</v>
      </c>
      <c r="AW260" s="11" t="s">
        <v>35</v>
      </c>
      <c r="AX260" s="11" t="s">
        <v>79</v>
      </c>
      <c r="AY260" s="243" t="s">
        <v>143</v>
      </c>
    </row>
    <row r="261" spans="2:65" s="1" customFormat="1" ht="16.5" customHeight="1">
      <c r="B261" s="45"/>
      <c r="C261" s="254" t="s">
        <v>445</v>
      </c>
      <c r="D261" s="254" t="s">
        <v>352</v>
      </c>
      <c r="E261" s="255" t="s">
        <v>446</v>
      </c>
      <c r="F261" s="256" t="s">
        <v>447</v>
      </c>
      <c r="G261" s="257" t="s">
        <v>205</v>
      </c>
      <c r="H261" s="258">
        <v>7</v>
      </c>
      <c r="I261" s="259"/>
      <c r="J261" s="260">
        <f>ROUND(I261*H261,2)</f>
        <v>0</v>
      </c>
      <c r="K261" s="256" t="s">
        <v>149</v>
      </c>
      <c r="L261" s="261"/>
      <c r="M261" s="262" t="s">
        <v>21</v>
      </c>
      <c r="N261" s="263" t="s">
        <v>42</v>
      </c>
      <c r="O261" s="46"/>
      <c r="P261" s="229">
        <f>O261*H261</f>
        <v>0</v>
      </c>
      <c r="Q261" s="229">
        <v>1</v>
      </c>
      <c r="R261" s="229">
        <f>Q261*H261</f>
        <v>7</v>
      </c>
      <c r="S261" s="229">
        <v>0</v>
      </c>
      <c r="T261" s="230">
        <f>S261*H261</f>
        <v>0</v>
      </c>
      <c r="AR261" s="23" t="s">
        <v>187</v>
      </c>
      <c r="AT261" s="23" t="s">
        <v>352</v>
      </c>
      <c r="AU261" s="23" t="s">
        <v>81</v>
      </c>
      <c r="AY261" s="23" t="s">
        <v>143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79</v>
      </c>
      <c r="BK261" s="231">
        <f>ROUND(I261*H261,2)</f>
        <v>0</v>
      </c>
      <c r="BL261" s="23" t="s">
        <v>150</v>
      </c>
      <c r="BM261" s="23" t="s">
        <v>448</v>
      </c>
    </row>
    <row r="262" spans="2:51" s="12" customFormat="1" ht="13.5">
      <c r="B262" s="244"/>
      <c r="C262" s="245"/>
      <c r="D262" s="234" t="s">
        <v>152</v>
      </c>
      <c r="E262" s="246" t="s">
        <v>21</v>
      </c>
      <c r="F262" s="247" t="s">
        <v>449</v>
      </c>
      <c r="G262" s="245"/>
      <c r="H262" s="246" t="s">
        <v>21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152</v>
      </c>
      <c r="AU262" s="253" t="s">
        <v>81</v>
      </c>
      <c r="AV262" s="12" t="s">
        <v>79</v>
      </c>
      <c r="AW262" s="12" t="s">
        <v>35</v>
      </c>
      <c r="AX262" s="12" t="s">
        <v>71</v>
      </c>
      <c r="AY262" s="253" t="s">
        <v>143</v>
      </c>
    </row>
    <row r="263" spans="2:51" s="12" customFormat="1" ht="13.5">
      <c r="B263" s="244"/>
      <c r="C263" s="245"/>
      <c r="D263" s="234" t="s">
        <v>152</v>
      </c>
      <c r="E263" s="246" t="s">
        <v>21</v>
      </c>
      <c r="F263" s="247" t="s">
        <v>450</v>
      </c>
      <c r="G263" s="245"/>
      <c r="H263" s="246" t="s">
        <v>21</v>
      </c>
      <c r="I263" s="248"/>
      <c r="J263" s="245"/>
      <c r="K263" s="245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152</v>
      </c>
      <c r="AU263" s="253" t="s">
        <v>81</v>
      </c>
      <c r="AV263" s="12" t="s">
        <v>79</v>
      </c>
      <c r="AW263" s="12" t="s">
        <v>35</v>
      </c>
      <c r="AX263" s="12" t="s">
        <v>71</v>
      </c>
      <c r="AY263" s="253" t="s">
        <v>143</v>
      </c>
    </row>
    <row r="264" spans="2:51" s="12" customFormat="1" ht="13.5">
      <c r="B264" s="244"/>
      <c r="C264" s="245"/>
      <c r="D264" s="234" t="s">
        <v>152</v>
      </c>
      <c r="E264" s="246" t="s">
        <v>21</v>
      </c>
      <c r="F264" s="247" t="s">
        <v>451</v>
      </c>
      <c r="G264" s="245"/>
      <c r="H264" s="246" t="s">
        <v>21</v>
      </c>
      <c r="I264" s="248"/>
      <c r="J264" s="245"/>
      <c r="K264" s="245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152</v>
      </c>
      <c r="AU264" s="253" t="s">
        <v>81</v>
      </c>
      <c r="AV264" s="12" t="s">
        <v>79</v>
      </c>
      <c r="AW264" s="12" t="s">
        <v>35</v>
      </c>
      <c r="AX264" s="12" t="s">
        <v>71</v>
      </c>
      <c r="AY264" s="253" t="s">
        <v>143</v>
      </c>
    </row>
    <row r="265" spans="2:51" s="11" customFormat="1" ht="13.5">
      <c r="B265" s="232"/>
      <c r="C265" s="233"/>
      <c r="D265" s="234" t="s">
        <v>152</v>
      </c>
      <c r="E265" s="235" t="s">
        <v>21</v>
      </c>
      <c r="F265" s="236" t="s">
        <v>452</v>
      </c>
      <c r="G265" s="233"/>
      <c r="H265" s="237">
        <v>7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152</v>
      </c>
      <c r="AU265" s="243" t="s">
        <v>81</v>
      </c>
      <c r="AV265" s="11" t="s">
        <v>81</v>
      </c>
      <c r="AW265" s="11" t="s">
        <v>35</v>
      </c>
      <c r="AX265" s="11" t="s">
        <v>71</v>
      </c>
      <c r="AY265" s="243" t="s">
        <v>143</v>
      </c>
    </row>
    <row r="266" spans="2:65" s="1" customFormat="1" ht="25.5" customHeight="1">
      <c r="B266" s="45"/>
      <c r="C266" s="220" t="s">
        <v>453</v>
      </c>
      <c r="D266" s="220" t="s">
        <v>145</v>
      </c>
      <c r="E266" s="221" t="s">
        <v>454</v>
      </c>
      <c r="F266" s="222" t="s">
        <v>455</v>
      </c>
      <c r="G266" s="223" t="s">
        <v>221</v>
      </c>
      <c r="H266" s="224">
        <v>121</v>
      </c>
      <c r="I266" s="225"/>
      <c r="J266" s="226">
        <f>ROUND(I266*H266,2)</f>
        <v>0</v>
      </c>
      <c r="K266" s="222" t="s">
        <v>149</v>
      </c>
      <c r="L266" s="71"/>
      <c r="M266" s="227" t="s">
        <v>21</v>
      </c>
      <c r="N266" s="228" t="s">
        <v>42</v>
      </c>
      <c r="O266" s="46"/>
      <c r="P266" s="229">
        <f>O266*H266</f>
        <v>0</v>
      </c>
      <c r="Q266" s="229">
        <v>0.08425</v>
      </c>
      <c r="R266" s="229">
        <f>Q266*H266</f>
        <v>10.19425</v>
      </c>
      <c r="S266" s="229">
        <v>0</v>
      </c>
      <c r="T266" s="230">
        <f>S266*H266</f>
        <v>0</v>
      </c>
      <c r="AR266" s="23" t="s">
        <v>150</v>
      </c>
      <c r="AT266" s="23" t="s">
        <v>145</v>
      </c>
      <c r="AU266" s="23" t="s">
        <v>81</v>
      </c>
      <c r="AY266" s="23" t="s">
        <v>143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79</v>
      </c>
      <c r="BK266" s="231">
        <f>ROUND(I266*H266,2)</f>
        <v>0</v>
      </c>
      <c r="BL266" s="23" t="s">
        <v>150</v>
      </c>
      <c r="BM266" s="23" t="s">
        <v>456</v>
      </c>
    </row>
    <row r="267" spans="2:51" s="12" customFormat="1" ht="13.5">
      <c r="B267" s="244"/>
      <c r="C267" s="245"/>
      <c r="D267" s="234" t="s">
        <v>152</v>
      </c>
      <c r="E267" s="246" t="s">
        <v>21</v>
      </c>
      <c r="F267" s="247" t="s">
        <v>457</v>
      </c>
      <c r="G267" s="245"/>
      <c r="H267" s="246" t="s">
        <v>21</v>
      </c>
      <c r="I267" s="248"/>
      <c r="J267" s="245"/>
      <c r="K267" s="245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152</v>
      </c>
      <c r="AU267" s="253" t="s">
        <v>81</v>
      </c>
      <c r="AV267" s="12" t="s">
        <v>79</v>
      </c>
      <c r="AW267" s="12" t="s">
        <v>35</v>
      </c>
      <c r="AX267" s="12" t="s">
        <v>71</v>
      </c>
      <c r="AY267" s="253" t="s">
        <v>143</v>
      </c>
    </row>
    <row r="268" spans="2:51" s="11" customFormat="1" ht="13.5">
      <c r="B268" s="232"/>
      <c r="C268" s="233"/>
      <c r="D268" s="234" t="s">
        <v>152</v>
      </c>
      <c r="E268" s="235" t="s">
        <v>21</v>
      </c>
      <c r="F268" s="236" t="s">
        <v>378</v>
      </c>
      <c r="G268" s="233"/>
      <c r="H268" s="237">
        <v>121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152</v>
      </c>
      <c r="AU268" s="243" t="s">
        <v>81</v>
      </c>
      <c r="AV268" s="11" t="s">
        <v>81</v>
      </c>
      <c r="AW268" s="11" t="s">
        <v>35</v>
      </c>
      <c r="AX268" s="11" t="s">
        <v>79</v>
      </c>
      <c r="AY268" s="243" t="s">
        <v>143</v>
      </c>
    </row>
    <row r="269" spans="2:65" s="1" customFormat="1" ht="16.5" customHeight="1">
      <c r="B269" s="45"/>
      <c r="C269" s="254" t="s">
        <v>458</v>
      </c>
      <c r="D269" s="254" t="s">
        <v>352</v>
      </c>
      <c r="E269" s="255" t="s">
        <v>459</v>
      </c>
      <c r="F269" s="256" t="s">
        <v>460</v>
      </c>
      <c r="G269" s="257" t="s">
        <v>221</v>
      </c>
      <c r="H269" s="258">
        <v>102</v>
      </c>
      <c r="I269" s="259"/>
      <c r="J269" s="260">
        <f>ROUND(I269*H269,2)</f>
        <v>0</v>
      </c>
      <c r="K269" s="256" t="s">
        <v>149</v>
      </c>
      <c r="L269" s="261"/>
      <c r="M269" s="262" t="s">
        <v>21</v>
      </c>
      <c r="N269" s="263" t="s">
        <v>42</v>
      </c>
      <c r="O269" s="46"/>
      <c r="P269" s="229">
        <f>O269*H269</f>
        <v>0</v>
      </c>
      <c r="Q269" s="229">
        <v>0.131</v>
      </c>
      <c r="R269" s="229">
        <f>Q269*H269</f>
        <v>13.362</v>
      </c>
      <c r="S269" s="229">
        <v>0</v>
      </c>
      <c r="T269" s="230">
        <f>S269*H269</f>
        <v>0</v>
      </c>
      <c r="AR269" s="23" t="s">
        <v>187</v>
      </c>
      <c r="AT269" s="23" t="s">
        <v>352</v>
      </c>
      <c r="AU269" s="23" t="s">
        <v>81</v>
      </c>
      <c r="AY269" s="23" t="s">
        <v>143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23" t="s">
        <v>79</v>
      </c>
      <c r="BK269" s="231">
        <f>ROUND(I269*H269,2)</f>
        <v>0</v>
      </c>
      <c r="BL269" s="23" t="s">
        <v>150</v>
      </c>
      <c r="BM269" s="23" t="s">
        <v>461</v>
      </c>
    </row>
    <row r="270" spans="2:51" s="12" customFormat="1" ht="13.5">
      <c r="B270" s="244"/>
      <c r="C270" s="245"/>
      <c r="D270" s="234" t="s">
        <v>152</v>
      </c>
      <c r="E270" s="246" t="s">
        <v>21</v>
      </c>
      <c r="F270" s="247" t="s">
        <v>457</v>
      </c>
      <c r="G270" s="245"/>
      <c r="H270" s="246" t="s">
        <v>21</v>
      </c>
      <c r="I270" s="248"/>
      <c r="J270" s="245"/>
      <c r="K270" s="245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152</v>
      </c>
      <c r="AU270" s="253" t="s">
        <v>81</v>
      </c>
      <c r="AV270" s="12" t="s">
        <v>79</v>
      </c>
      <c r="AW270" s="12" t="s">
        <v>35</v>
      </c>
      <c r="AX270" s="12" t="s">
        <v>71</v>
      </c>
      <c r="AY270" s="253" t="s">
        <v>143</v>
      </c>
    </row>
    <row r="271" spans="2:51" s="11" customFormat="1" ht="13.5">
      <c r="B271" s="232"/>
      <c r="C271" s="233"/>
      <c r="D271" s="234" t="s">
        <v>152</v>
      </c>
      <c r="E271" s="235" t="s">
        <v>21</v>
      </c>
      <c r="F271" s="236" t="s">
        <v>462</v>
      </c>
      <c r="G271" s="233"/>
      <c r="H271" s="237">
        <v>100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152</v>
      </c>
      <c r="AU271" s="243" t="s">
        <v>81</v>
      </c>
      <c r="AV271" s="11" t="s">
        <v>81</v>
      </c>
      <c r="AW271" s="11" t="s">
        <v>35</v>
      </c>
      <c r="AX271" s="11" t="s">
        <v>71</v>
      </c>
      <c r="AY271" s="243" t="s">
        <v>143</v>
      </c>
    </row>
    <row r="272" spans="2:51" s="11" customFormat="1" ht="13.5">
      <c r="B272" s="232"/>
      <c r="C272" s="233"/>
      <c r="D272" s="234" t="s">
        <v>152</v>
      </c>
      <c r="E272" s="233"/>
      <c r="F272" s="236" t="s">
        <v>463</v>
      </c>
      <c r="G272" s="233"/>
      <c r="H272" s="237">
        <v>102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152</v>
      </c>
      <c r="AU272" s="243" t="s">
        <v>81</v>
      </c>
      <c r="AV272" s="11" t="s">
        <v>81</v>
      </c>
      <c r="AW272" s="11" t="s">
        <v>6</v>
      </c>
      <c r="AX272" s="11" t="s">
        <v>79</v>
      </c>
      <c r="AY272" s="243" t="s">
        <v>143</v>
      </c>
    </row>
    <row r="273" spans="2:65" s="1" customFormat="1" ht="16.5" customHeight="1">
      <c r="B273" s="45"/>
      <c r="C273" s="254" t="s">
        <v>464</v>
      </c>
      <c r="D273" s="254" t="s">
        <v>352</v>
      </c>
      <c r="E273" s="255" t="s">
        <v>465</v>
      </c>
      <c r="F273" s="256" t="s">
        <v>466</v>
      </c>
      <c r="G273" s="257" t="s">
        <v>221</v>
      </c>
      <c r="H273" s="258">
        <v>21.42</v>
      </c>
      <c r="I273" s="259"/>
      <c r="J273" s="260">
        <f>ROUND(I273*H273,2)</f>
        <v>0</v>
      </c>
      <c r="K273" s="256" t="s">
        <v>149</v>
      </c>
      <c r="L273" s="261"/>
      <c r="M273" s="262" t="s">
        <v>21</v>
      </c>
      <c r="N273" s="263" t="s">
        <v>42</v>
      </c>
      <c r="O273" s="46"/>
      <c r="P273" s="229">
        <f>O273*H273</f>
        <v>0</v>
      </c>
      <c r="Q273" s="229">
        <v>0.131</v>
      </c>
      <c r="R273" s="229">
        <f>Q273*H273</f>
        <v>2.80602</v>
      </c>
      <c r="S273" s="229">
        <v>0</v>
      </c>
      <c r="T273" s="230">
        <f>S273*H273</f>
        <v>0</v>
      </c>
      <c r="AR273" s="23" t="s">
        <v>187</v>
      </c>
      <c r="AT273" s="23" t="s">
        <v>352</v>
      </c>
      <c r="AU273" s="23" t="s">
        <v>81</v>
      </c>
      <c r="AY273" s="23" t="s">
        <v>143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23" t="s">
        <v>79</v>
      </c>
      <c r="BK273" s="231">
        <f>ROUND(I273*H273,2)</f>
        <v>0</v>
      </c>
      <c r="BL273" s="23" t="s">
        <v>150</v>
      </c>
      <c r="BM273" s="23" t="s">
        <v>467</v>
      </c>
    </row>
    <row r="274" spans="2:51" s="12" customFormat="1" ht="13.5">
      <c r="B274" s="244"/>
      <c r="C274" s="245"/>
      <c r="D274" s="234" t="s">
        <v>152</v>
      </c>
      <c r="E274" s="246" t="s">
        <v>21</v>
      </c>
      <c r="F274" s="247" t="s">
        <v>457</v>
      </c>
      <c r="G274" s="245"/>
      <c r="H274" s="246" t="s">
        <v>21</v>
      </c>
      <c r="I274" s="248"/>
      <c r="J274" s="245"/>
      <c r="K274" s="245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152</v>
      </c>
      <c r="AU274" s="253" t="s">
        <v>81</v>
      </c>
      <c r="AV274" s="12" t="s">
        <v>79</v>
      </c>
      <c r="AW274" s="12" t="s">
        <v>35</v>
      </c>
      <c r="AX274" s="12" t="s">
        <v>71</v>
      </c>
      <c r="AY274" s="253" t="s">
        <v>143</v>
      </c>
    </row>
    <row r="275" spans="2:51" s="11" customFormat="1" ht="13.5">
      <c r="B275" s="232"/>
      <c r="C275" s="233"/>
      <c r="D275" s="234" t="s">
        <v>152</v>
      </c>
      <c r="E275" s="235" t="s">
        <v>21</v>
      </c>
      <c r="F275" s="236" t="s">
        <v>468</v>
      </c>
      <c r="G275" s="233"/>
      <c r="H275" s="237">
        <v>21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152</v>
      </c>
      <c r="AU275" s="243" t="s">
        <v>81</v>
      </c>
      <c r="AV275" s="11" t="s">
        <v>81</v>
      </c>
      <c r="AW275" s="11" t="s">
        <v>35</v>
      </c>
      <c r="AX275" s="11" t="s">
        <v>79</v>
      </c>
      <c r="AY275" s="243" t="s">
        <v>143</v>
      </c>
    </row>
    <row r="276" spans="2:51" s="11" customFormat="1" ht="13.5">
      <c r="B276" s="232"/>
      <c r="C276" s="233"/>
      <c r="D276" s="234" t="s">
        <v>152</v>
      </c>
      <c r="E276" s="233"/>
      <c r="F276" s="236" t="s">
        <v>469</v>
      </c>
      <c r="G276" s="233"/>
      <c r="H276" s="237">
        <v>21.42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152</v>
      </c>
      <c r="AU276" s="243" t="s">
        <v>81</v>
      </c>
      <c r="AV276" s="11" t="s">
        <v>81</v>
      </c>
      <c r="AW276" s="11" t="s">
        <v>6</v>
      </c>
      <c r="AX276" s="11" t="s">
        <v>79</v>
      </c>
      <c r="AY276" s="243" t="s">
        <v>143</v>
      </c>
    </row>
    <row r="277" spans="2:63" s="10" customFormat="1" ht="29.85" customHeight="1">
      <c r="B277" s="204"/>
      <c r="C277" s="205"/>
      <c r="D277" s="206" t="s">
        <v>70</v>
      </c>
      <c r="E277" s="218" t="s">
        <v>470</v>
      </c>
      <c r="F277" s="218" t="s">
        <v>471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SUM(P278:P301)</f>
        <v>0</v>
      </c>
      <c r="Q277" s="212"/>
      <c r="R277" s="213">
        <f>SUM(R278:R301)</f>
        <v>62.54608</v>
      </c>
      <c r="S277" s="212"/>
      <c r="T277" s="214">
        <f>SUM(T278:T301)</f>
        <v>0</v>
      </c>
      <c r="AR277" s="215" t="s">
        <v>79</v>
      </c>
      <c r="AT277" s="216" t="s">
        <v>70</v>
      </c>
      <c r="AU277" s="216" t="s">
        <v>79</v>
      </c>
      <c r="AY277" s="215" t="s">
        <v>143</v>
      </c>
      <c r="BK277" s="217">
        <f>SUM(BK278:BK301)</f>
        <v>0</v>
      </c>
    </row>
    <row r="278" spans="2:65" s="1" customFormat="1" ht="25.5" customHeight="1">
      <c r="B278" s="45"/>
      <c r="C278" s="220" t="s">
        <v>472</v>
      </c>
      <c r="D278" s="220" t="s">
        <v>145</v>
      </c>
      <c r="E278" s="221" t="s">
        <v>473</v>
      </c>
      <c r="F278" s="222" t="s">
        <v>474</v>
      </c>
      <c r="G278" s="223" t="s">
        <v>289</v>
      </c>
      <c r="H278" s="224">
        <v>6</v>
      </c>
      <c r="I278" s="225"/>
      <c r="J278" s="226">
        <f>ROUND(I278*H278,2)</f>
        <v>0</v>
      </c>
      <c r="K278" s="222" t="s">
        <v>149</v>
      </c>
      <c r="L278" s="71"/>
      <c r="M278" s="227" t="s">
        <v>21</v>
      </c>
      <c r="N278" s="228" t="s">
        <v>42</v>
      </c>
      <c r="O278" s="46"/>
      <c r="P278" s="229">
        <f>O278*H278</f>
        <v>0</v>
      </c>
      <c r="Q278" s="229">
        <v>0.0007</v>
      </c>
      <c r="R278" s="229">
        <f>Q278*H278</f>
        <v>0.0042</v>
      </c>
      <c r="S278" s="229">
        <v>0</v>
      </c>
      <c r="T278" s="230">
        <f>S278*H278</f>
        <v>0</v>
      </c>
      <c r="AR278" s="23" t="s">
        <v>150</v>
      </c>
      <c r="AT278" s="23" t="s">
        <v>145</v>
      </c>
      <c r="AU278" s="23" t="s">
        <v>81</v>
      </c>
      <c r="AY278" s="23" t="s">
        <v>143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79</v>
      </c>
      <c r="BK278" s="231">
        <f>ROUND(I278*H278,2)</f>
        <v>0</v>
      </c>
      <c r="BL278" s="23" t="s">
        <v>150</v>
      </c>
      <c r="BM278" s="23" t="s">
        <v>475</v>
      </c>
    </row>
    <row r="279" spans="2:51" s="11" customFormat="1" ht="13.5">
      <c r="B279" s="232"/>
      <c r="C279" s="233"/>
      <c r="D279" s="234" t="s">
        <v>152</v>
      </c>
      <c r="E279" s="235" t="s">
        <v>21</v>
      </c>
      <c r="F279" s="236" t="s">
        <v>174</v>
      </c>
      <c r="G279" s="233"/>
      <c r="H279" s="237">
        <v>6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152</v>
      </c>
      <c r="AU279" s="243" t="s">
        <v>81</v>
      </c>
      <c r="AV279" s="11" t="s">
        <v>81</v>
      </c>
      <c r="AW279" s="11" t="s">
        <v>35</v>
      </c>
      <c r="AX279" s="11" t="s">
        <v>71</v>
      </c>
      <c r="AY279" s="243" t="s">
        <v>143</v>
      </c>
    </row>
    <row r="280" spans="2:65" s="1" customFormat="1" ht="16.5" customHeight="1">
      <c r="B280" s="45"/>
      <c r="C280" s="220" t="s">
        <v>476</v>
      </c>
      <c r="D280" s="220" t="s">
        <v>145</v>
      </c>
      <c r="E280" s="221" t="s">
        <v>477</v>
      </c>
      <c r="F280" s="222" t="s">
        <v>478</v>
      </c>
      <c r="G280" s="223" t="s">
        <v>289</v>
      </c>
      <c r="H280" s="224">
        <v>6</v>
      </c>
      <c r="I280" s="225"/>
      <c r="J280" s="226">
        <f>ROUND(I280*H280,2)</f>
        <v>0</v>
      </c>
      <c r="K280" s="222" t="s">
        <v>149</v>
      </c>
      <c r="L280" s="71"/>
      <c r="M280" s="227" t="s">
        <v>21</v>
      </c>
      <c r="N280" s="228" t="s">
        <v>42</v>
      </c>
      <c r="O280" s="46"/>
      <c r="P280" s="229">
        <f>O280*H280</f>
        <v>0</v>
      </c>
      <c r="Q280" s="229">
        <v>0.10941</v>
      </c>
      <c r="R280" s="229">
        <f>Q280*H280</f>
        <v>0.6564599999999999</v>
      </c>
      <c r="S280" s="229">
        <v>0</v>
      </c>
      <c r="T280" s="230">
        <f>S280*H280</f>
        <v>0</v>
      </c>
      <c r="AR280" s="23" t="s">
        <v>150</v>
      </c>
      <c r="AT280" s="23" t="s">
        <v>145</v>
      </c>
      <c r="AU280" s="23" t="s">
        <v>81</v>
      </c>
      <c r="AY280" s="23" t="s">
        <v>143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23" t="s">
        <v>79</v>
      </c>
      <c r="BK280" s="231">
        <f>ROUND(I280*H280,2)</f>
        <v>0</v>
      </c>
      <c r="BL280" s="23" t="s">
        <v>150</v>
      </c>
      <c r="BM280" s="23" t="s">
        <v>479</v>
      </c>
    </row>
    <row r="281" spans="2:51" s="11" customFormat="1" ht="13.5">
      <c r="B281" s="232"/>
      <c r="C281" s="233"/>
      <c r="D281" s="234" t="s">
        <v>152</v>
      </c>
      <c r="E281" s="235" t="s">
        <v>21</v>
      </c>
      <c r="F281" s="236" t="s">
        <v>174</v>
      </c>
      <c r="G281" s="233"/>
      <c r="H281" s="237">
        <v>6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152</v>
      </c>
      <c r="AU281" s="243" t="s">
        <v>81</v>
      </c>
      <c r="AV281" s="11" t="s">
        <v>81</v>
      </c>
      <c r="AW281" s="11" t="s">
        <v>35</v>
      </c>
      <c r="AX281" s="11" t="s">
        <v>71</v>
      </c>
      <c r="AY281" s="243" t="s">
        <v>143</v>
      </c>
    </row>
    <row r="282" spans="2:65" s="1" customFormat="1" ht="25.5" customHeight="1">
      <c r="B282" s="45"/>
      <c r="C282" s="220" t="s">
        <v>480</v>
      </c>
      <c r="D282" s="220" t="s">
        <v>145</v>
      </c>
      <c r="E282" s="221" t="s">
        <v>481</v>
      </c>
      <c r="F282" s="222" t="s">
        <v>482</v>
      </c>
      <c r="G282" s="223" t="s">
        <v>279</v>
      </c>
      <c r="H282" s="224">
        <v>18</v>
      </c>
      <c r="I282" s="225"/>
      <c r="J282" s="226">
        <f>ROUND(I282*H282,2)</f>
        <v>0</v>
      </c>
      <c r="K282" s="222" t="s">
        <v>149</v>
      </c>
      <c r="L282" s="71"/>
      <c r="M282" s="227" t="s">
        <v>21</v>
      </c>
      <c r="N282" s="228" t="s">
        <v>42</v>
      </c>
      <c r="O282" s="46"/>
      <c r="P282" s="229">
        <f>O282*H282</f>
        <v>0</v>
      </c>
      <c r="Q282" s="229">
        <v>0.14067</v>
      </c>
      <c r="R282" s="229">
        <f>Q282*H282</f>
        <v>2.53206</v>
      </c>
      <c r="S282" s="229">
        <v>0</v>
      </c>
      <c r="T282" s="230">
        <f>S282*H282</f>
        <v>0</v>
      </c>
      <c r="AR282" s="23" t="s">
        <v>150</v>
      </c>
      <c r="AT282" s="23" t="s">
        <v>145</v>
      </c>
      <c r="AU282" s="23" t="s">
        <v>81</v>
      </c>
      <c r="AY282" s="23" t="s">
        <v>143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23" t="s">
        <v>79</v>
      </c>
      <c r="BK282" s="231">
        <f>ROUND(I282*H282,2)</f>
        <v>0</v>
      </c>
      <c r="BL282" s="23" t="s">
        <v>150</v>
      </c>
      <c r="BM282" s="23" t="s">
        <v>483</v>
      </c>
    </row>
    <row r="283" spans="2:51" s="12" customFormat="1" ht="13.5">
      <c r="B283" s="244"/>
      <c r="C283" s="245"/>
      <c r="D283" s="234" t="s">
        <v>152</v>
      </c>
      <c r="E283" s="246" t="s">
        <v>21</v>
      </c>
      <c r="F283" s="247" t="s">
        <v>484</v>
      </c>
      <c r="G283" s="245"/>
      <c r="H283" s="246" t="s">
        <v>21</v>
      </c>
      <c r="I283" s="248"/>
      <c r="J283" s="245"/>
      <c r="K283" s="245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152</v>
      </c>
      <c r="AU283" s="253" t="s">
        <v>81</v>
      </c>
      <c r="AV283" s="12" t="s">
        <v>79</v>
      </c>
      <c r="AW283" s="12" t="s">
        <v>35</v>
      </c>
      <c r="AX283" s="12" t="s">
        <v>71</v>
      </c>
      <c r="AY283" s="253" t="s">
        <v>143</v>
      </c>
    </row>
    <row r="284" spans="2:51" s="11" customFormat="1" ht="13.5">
      <c r="B284" s="232"/>
      <c r="C284" s="233"/>
      <c r="D284" s="234" t="s">
        <v>152</v>
      </c>
      <c r="E284" s="235" t="s">
        <v>21</v>
      </c>
      <c r="F284" s="236" t="s">
        <v>485</v>
      </c>
      <c r="G284" s="233"/>
      <c r="H284" s="237">
        <v>18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152</v>
      </c>
      <c r="AU284" s="243" t="s">
        <v>81</v>
      </c>
      <c r="AV284" s="11" t="s">
        <v>81</v>
      </c>
      <c r="AW284" s="11" t="s">
        <v>35</v>
      </c>
      <c r="AX284" s="11" t="s">
        <v>79</v>
      </c>
      <c r="AY284" s="243" t="s">
        <v>143</v>
      </c>
    </row>
    <row r="285" spans="2:65" s="1" customFormat="1" ht="25.5" customHeight="1">
      <c r="B285" s="45"/>
      <c r="C285" s="220" t="s">
        <v>486</v>
      </c>
      <c r="D285" s="220" t="s">
        <v>145</v>
      </c>
      <c r="E285" s="221" t="s">
        <v>487</v>
      </c>
      <c r="F285" s="222" t="s">
        <v>488</v>
      </c>
      <c r="G285" s="223" t="s">
        <v>279</v>
      </c>
      <c r="H285" s="224">
        <v>272</v>
      </c>
      <c r="I285" s="225"/>
      <c r="J285" s="226">
        <f>ROUND(I285*H285,2)</f>
        <v>0</v>
      </c>
      <c r="K285" s="222" t="s">
        <v>149</v>
      </c>
      <c r="L285" s="71"/>
      <c r="M285" s="227" t="s">
        <v>21</v>
      </c>
      <c r="N285" s="228" t="s">
        <v>42</v>
      </c>
      <c r="O285" s="46"/>
      <c r="P285" s="229">
        <f>O285*H285</f>
        <v>0</v>
      </c>
      <c r="Q285" s="229">
        <v>0.1554</v>
      </c>
      <c r="R285" s="229">
        <f>Q285*H285</f>
        <v>42.268800000000006</v>
      </c>
      <c r="S285" s="229">
        <v>0</v>
      </c>
      <c r="T285" s="230">
        <f>S285*H285</f>
        <v>0</v>
      </c>
      <c r="AR285" s="23" t="s">
        <v>150</v>
      </c>
      <c r="AT285" s="23" t="s">
        <v>145</v>
      </c>
      <c r="AU285" s="23" t="s">
        <v>81</v>
      </c>
      <c r="AY285" s="23" t="s">
        <v>143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23" t="s">
        <v>79</v>
      </c>
      <c r="BK285" s="231">
        <f>ROUND(I285*H285,2)</f>
        <v>0</v>
      </c>
      <c r="BL285" s="23" t="s">
        <v>150</v>
      </c>
      <c r="BM285" s="23" t="s">
        <v>489</v>
      </c>
    </row>
    <row r="286" spans="2:65" s="1" customFormat="1" ht="16.5" customHeight="1">
      <c r="B286" s="45"/>
      <c r="C286" s="254" t="s">
        <v>490</v>
      </c>
      <c r="D286" s="254" t="s">
        <v>352</v>
      </c>
      <c r="E286" s="255" t="s">
        <v>491</v>
      </c>
      <c r="F286" s="256" t="s">
        <v>492</v>
      </c>
      <c r="G286" s="257" t="s">
        <v>279</v>
      </c>
      <c r="H286" s="258">
        <v>149.94</v>
      </c>
      <c r="I286" s="259"/>
      <c r="J286" s="260">
        <f>ROUND(I286*H286,2)</f>
        <v>0</v>
      </c>
      <c r="K286" s="256" t="s">
        <v>149</v>
      </c>
      <c r="L286" s="261"/>
      <c r="M286" s="262" t="s">
        <v>21</v>
      </c>
      <c r="N286" s="263" t="s">
        <v>42</v>
      </c>
      <c r="O286" s="46"/>
      <c r="P286" s="229">
        <f>O286*H286</f>
        <v>0</v>
      </c>
      <c r="Q286" s="229">
        <v>0.058</v>
      </c>
      <c r="R286" s="229">
        <f>Q286*H286</f>
        <v>8.69652</v>
      </c>
      <c r="S286" s="229">
        <v>0</v>
      </c>
      <c r="T286" s="230">
        <f>S286*H286</f>
        <v>0</v>
      </c>
      <c r="AR286" s="23" t="s">
        <v>187</v>
      </c>
      <c r="AT286" s="23" t="s">
        <v>352</v>
      </c>
      <c r="AU286" s="23" t="s">
        <v>81</v>
      </c>
      <c r="AY286" s="23" t="s">
        <v>143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23" t="s">
        <v>79</v>
      </c>
      <c r="BK286" s="231">
        <f>ROUND(I286*H286,2)</f>
        <v>0</v>
      </c>
      <c r="BL286" s="23" t="s">
        <v>150</v>
      </c>
      <c r="BM286" s="23" t="s">
        <v>493</v>
      </c>
    </row>
    <row r="287" spans="2:51" s="11" customFormat="1" ht="13.5">
      <c r="B287" s="232"/>
      <c r="C287" s="233"/>
      <c r="D287" s="234" t="s">
        <v>152</v>
      </c>
      <c r="E287" s="235" t="s">
        <v>21</v>
      </c>
      <c r="F287" s="236" t="s">
        <v>494</v>
      </c>
      <c r="G287" s="233"/>
      <c r="H287" s="237">
        <v>147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152</v>
      </c>
      <c r="AU287" s="243" t="s">
        <v>81</v>
      </c>
      <c r="AV287" s="11" t="s">
        <v>81</v>
      </c>
      <c r="AW287" s="11" t="s">
        <v>35</v>
      </c>
      <c r="AX287" s="11" t="s">
        <v>79</v>
      </c>
      <c r="AY287" s="243" t="s">
        <v>143</v>
      </c>
    </row>
    <row r="288" spans="2:51" s="11" customFormat="1" ht="13.5">
      <c r="B288" s="232"/>
      <c r="C288" s="233"/>
      <c r="D288" s="234" t="s">
        <v>152</v>
      </c>
      <c r="E288" s="233"/>
      <c r="F288" s="236" t="s">
        <v>495</v>
      </c>
      <c r="G288" s="233"/>
      <c r="H288" s="237">
        <v>149.94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152</v>
      </c>
      <c r="AU288" s="243" t="s">
        <v>81</v>
      </c>
      <c r="AV288" s="11" t="s">
        <v>81</v>
      </c>
      <c r="AW288" s="11" t="s">
        <v>6</v>
      </c>
      <c r="AX288" s="11" t="s">
        <v>79</v>
      </c>
      <c r="AY288" s="243" t="s">
        <v>143</v>
      </c>
    </row>
    <row r="289" spans="2:65" s="1" customFormat="1" ht="16.5" customHeight="1">
      <c r="B289" s="45"/>
      <c r="C289" s="254" t="s">
        <v>496</v>
      </c>
      <c r="D289" s="254" t="s">
        <v>352</v>
      </c>
      <c r="E289" s="255" t="s">
        <v>497</v>
      </c>
      <c r="F289" s="256" t="s">
        <v>498</v>
      </c>
      <c r="G289" s="257" t="s">
        <v>279</v>
      </c>
      <c r="H289" s="258">
        <v>127.5</v>
      </c>
      <c r="I289" s="259"/>
      <c r="J289" s="260">
        <f>ROUND(I289*H289,2)</f>
        <v>0</v>
      </c>
      <c r="K289" s="256" t="s">
        <v>149</v>
      </c>
      <c r="L289" s="261"/>
      <c r="M289" s="262" t="s">
        <v>21</v>
      </c>
      <c r="N289" s="263" t="s">
        <v>42</v>
      </c>
      <c r="O289" s="46"/>
      <c r="P289" s="229">
        <f>O289*H289</f>
        <v>0</v>
      </c>
      <c r="Q289" s="229">
        <v>0.056</v>
      </c>
      <c r="R289" s="229">
        <f>Q289*H289</f>
        <v>7.140000000000001</v>
      </c>
      <c r="S289" s="229">
        <v>0</v>
      </c>
      <c r="T289" s="230">
        <f>S289*H289</f>
        <v>0</v>
      </c>
      <c r="AR289" s="23" t="s">
        <v>187</v>
      </c>
      <c r="AT289" s="23" t="s">
        <v>352</v>
      </c>
      <c r="AU289" s="23" t="s">
        <v>81</v>
      </c>
      <c r="AY289" s="23" t="s">
        <v>143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3" t="s">
        <v>79</v>
      </c>
      <c r="BK289" s="231">
        <f>ROUND(I289*H289,2)</f>
        <v>0</v>
      </c>
      <c r="BL289" s="23" t="s">
        <v>150</v>
      </c>
      <c r="BM289" s="23" t="s">
        <v>499</v>
      </c>
    </row>
    <row r="290" spans="2:51" s="11" customFormat="1" ht="13.5">
      <c r="B290" s="232"/>
      <c r="C290" s="233"/>
      <c r="D290" s="234" t="s">
        <v>152</v>
      </c>
      <c r="E290" s="235" t="s">
        <v>21</v>
      </c>
      <c r="F290" s="236" t="s">
        <v>500</v>
      </c>
      <c r="G290" s="233"/>
      <c r="H290" s="237">
        <v>125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152</v>
      </c>
      <c r="AU290" s="243" t="s">
        <v>81</v>
      </c>
      <c r="AV290" s="11" t="s">
        <v>81</v>
      </c>
      <c r="AW290" s="11" t="s">
        <v>35</v>
      </c>
      <c r="AX290" s="11" t="s">
        <v>79</v>
      </c>
      <c r="AY290" s="243" t="s">
        <v>143</v>
      </c>
    </row>
    <row r="291" spans="2:51" s="11" customFormat="1" ht="13.5">
      <c r="B291" s="232"/>
      <c r="C291" s="233"/>
      <c r="D291" s="234" t="s">
        <v>152</v>
      </c>
      <c r="E291" s="233"/>
      <c r="F291" s="236" t="s">
        <v>501</v>
      </c>
      <c r="G291" s="233"/>
      <c r="H291" s="237">
        <v>127.5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152</v>
      </c>
      <c r="AU291" s="243" t="s">
        <v>81</v>
      </c>
      <c r="AV291" s="11" t="s">
        <v>81</v>
      </c>
      <c r="AW291" s="11" t="s">
        <v>6</v>
      </c>
      <c r="AX291" s="11" t="s">
        <v>79</v>
      </c>
      <c r="AY291" s="243" t="s">
        <v>143</v>
      </c>
    </row>
    <row r="292" spans="2:65" s="1" customFormat="1" ht="25.5" customHeight="1">
      <c r="B292" s="45"/>
      <c r="C292" s="220" t="s">
        <v>502</v>
      </c>
      <c r="D292" s="220" t="s">
        <v>145</v>
      </c>
      <c r="E292" s="221" t="s">
        <v>503</v>
      </c>
      <c r="F292" s="222" t="s">
        <v>504</v>
      </c>
      <c r="G292" s="223" t="s">
        <v>279</v>
      </c>
      <c r="H292" s="224">
        <v>8</v>
      </c>
      <c r="I292" s="225"/>
      <c r="J292" s="226">
        <f>ROUND(I292*H292,2)</f>
        <v>0</v>
      </c>
      <c r="K292" s="222" t="s">
        <v>149</v>
      </c>
      <c r="L292" s="71"/>
      <c r="M292" s="227" t="s">
        <v>21</v>
      </c>
      <c r="N292" s="228" t="s">
        <v>42</v>
      </c>
      <c r="O292" s="46"/>
      <c r="P292" s="229">
        <f>O292*H292</f>
        <v>0</v>
      </c>
      <c r="Q292" s="229">
        <v>0.1295</v>
      </c>
      <c r="R292" s="229">
        <f>Q292*H292</f>
        <v>1.036</v>
      </c>
      <c r="S292" s="229">
        <v>0</v>
      </c>
      <c r="T292" s="230">
        <f>S292*H292</f>
        <v>0</v>
      </c>
      <c r="AR292" s="23" t="s">
        <v>150</v>
      </c>
      <c r="AT292" s="23" t="s">
        <v>145</v>
      </c>
      <c r="AU292" s="23" t="s">
        <v>81</v>
      </c>
      <c r="AY292" s="23" t="s">
        <v>143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79</v>
      </c>
      <c r="BK292" s="231">
        <f>ROUND(I292*H292,2)</f>
        <v>0</v>
      </c>
      <c r="BL292" s="23" t="s">
        <v>150</v>
      </c>
      <c r="BM292" s="23" t="s">
        <v>505</v>
      </c>
    </row>
    <row r="293" spans="2:51" s="11" customFormat="1" ht="13.5">
      <c r="B293" s="232"/>
      <c r="C293" s="233"/>
      <c r="D293" s="234" t="s">
        <v>152</v>
      </c>
      <c r="E293" s="235" t="s">
        <v>21</v>
      </c>
      <c r="F293" s="236" t="s">
        <v>234</v>
      </c>
      <c r="G293" s="233"/>
      <c r="H293" s="237">
        <v>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152</v>
      </c>
      <c r="AU293" s="243" t="s">
        <v>81</v>
      </c>
      <c r="AV293" s="11" t="s">
        <v>81</v>
      </c>
      <c r="AW293" s="11" t="s">
        <v>35</v>
      </c>
      <c r="AX293" s="11" t="s">
        <v>71</v>
      </c>
      <c r="AY293" s="243" t="s">
        <v>143</v>
      </c>
    </row>
    <row r="294" spans="2:65" s="1" customFormat="1" ht="16.5" customHeight="1">
      <c r="B294" s="45"/>
      <c r="C294" s="254" t="s">
        <v>506</v>
      </c>
      <c r="D294" s="254" t="s">
        <v>352</v>
      </c>
      <c r="E294" s="255" t="s">
        <v>507</v>
      </c>
      <c r="F294" s="256" t="s">
        <v>508</v>
      </c>
      <c r="G294" s="257" t="s">
        <v>279</v>
      </c>
      <c r="H294" s="258">
        <v>8.16</v>
      </c>
      <c r="I294" s="259"/>
      <c r="J294" s="260">
        <f>ROUND(I294*H294,2)</f>
        <v>0</v>
      </c>
      <c r="K294" s="256" t="s">
        <v>149</v>
      </c>
      <c r="L294" s="261"/>
      <c r="M294" s="262" t="s">
        <v>21</v>
      </c>
      <c r="N294" s="263" t="s">
        <v>42</v>
      </c>
      <c r="O294" s="46"/>
      <c r="P294" s="229">
        <f>O294*H294</f>
        <v>0</v>
      </c>
      <c r="Q294" s="229">
        <v>0.024</v>
      </c>
      <c r="R294" s="229">
        <f>Q294*H294</f>
        <v>0.19584000000000001</v>
      </c>
      <c r="S294" s="229">
        <v>0</v>
      </c>
      <c r="T294" s="230">
        <f>S294*H294</f>
        <v>0</v>
      </c>
      <c r="AR294" s="23" t="s">
        <v>187</v>
      </c>
      <c r="AT294" s="23" t="s">
        <v>352</v>
      </c>
      <c r="AU294" s="23" t="s">
        <v>81</v>
      </c>
      <c r="AY294" s="23" t="s">
        <v>143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23" t="s">
        <v>79</v>
      </c>
      <c r="BK294" s="231">
        <f>ROUND(I294*H294,2)</f>
        <v>0</v>
      </c>
      <c r="BL294" s="23" t="s">
        <v>150</v>
      </c>
      <c r="BM294" s="23" t="s">
        <v>509</v>
      </c>
    </row>
    <row r="295" spans="2:51" s="11" customFormat="1" ht="13.5">
      <c r="B295" s="232"/>
      <c r="C295" s="233"/>
      <c r="D295" s="234" t="s">
        <v>152</v>
      </c>
      <c r="E295" s="233"/>
      <c r="F295" s="236" t="s">
        <v>510</v>
      </c>
      <c r="G295" s="233"/>
      <c r="H295" s="237">
        <v>8.16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152</v>
      </c>
      <c r="AU295" s="243" t="s">
        <v>81</v>
      </c>
      <c r="AV295" s="11" t="s">
        <v>81</v>
      </c>
      <c r="AW295" s="11" t="s">
        <v>6</v>
      </c>
      <c r="AX295" s="11" t="s">
        <v>79</v>
      </c>
      <c r="AY295" s="243" t="s">
        <v>143</v>
      </c>
    </row>
    <row r="296" spans="2:65" s="1" customFormat="1" ht="25.5" customHeight="1">
      <c r="B296" s="45"/>
      <c r="C296" s="220" t="s">
        <v>511</v>
      </c>
      <c r="D296" s="220" t="s">
        <v>145</v>
      </c>
      <c r="E296" s="221" t="s">
        <v>512</v>
      </c>
      <c r="F296" s="222" t="s">
        <v>513</v>
      </c>
      <c r="G296" s="223" t="s">
        <v>279</v>
      </c>
      <c r="H296" s="224">
        <v>27</v>
      </c>
      <c r="I296" s="225"/>
      <c r="J296" s="226">
        <f>ROUND(I296*H296,2)</f>
        <v>0</v>
      </c>
      <c r="K296" s="222" t="s">
        <v>149</v>
      </c>
      <c r="L296" s="71"/>
      <c r="M296" s="227" t="s">
        <v>21</v>
      </c>
      <c r="N296" s="228" t="s">
        <v>42</v>
      </c>
      <c r="O296" s="46"/>
      <c r="P296" s="229">
        <f>O296*H296</f>
        <v>0</v>
      </c>
      <c r="Q296" s="229">
        <v>0.0006</v>
      </c>
      <c r="R296" s="229">
        <f>Q296*H296</f>
        <v>0.0162</v>
      </c>
      <c r="S296" s="229">
        <v>0</v>
      </c>
      <c r="T296" s="230">
        <f>S296*H296</f>
        <v>0</v>
      </c>
      <c r="AR296" s="23" t="s">
        <v>150</v>
      </c>
      <c r="AT296" s="23" t="s">
        <v>145</v>
      </c>
      <c r="AU296" s="23" t="s">
        <v>81</v>
      </c>
      <c r="AY296" s="23" t="s">
        <v>143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23" t="s">
        <v>79</v>
      </c>
      <c r="BK296" s="231">
        <f>ROUND(I296*H296,2)</f>
        <v>0</v>
      </c>
      <c r="BL296" s="23" t="s">
        <v>150</v>
      </c>
      <c r="BM296" s="23" t="s">
        <v>514</v>
      </c>
    </row>
    <row r="297" spans="2:51" s="11" customFormat="1" ht="13.5">
      <c r="B297" s="232"/>
      <c r="C297" s="233"/>
      <c r="D297" s="234" t="s">
        <v>152</v>
      </c>
      <c r="E297" s="235" t="s">
        <v>21</v>
      </c>
      <c r="F297" s="236" t="s">
        <v>311</v>
      </c>
      <c r="G297" s="233"/>
      <c r="H297" s="237">
        <v>27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152</v>
      </c>
      <c r="AU297" s="243" t="s">
        <v>81</v>
      </c>
      <c r="AV297" s="11" t="s">
        <v>81</v>
      </c>
      <c r="AW297" s="11" t="s">
        <v>35</v>
      </c>
      <c r="AX297" s="11" t="s">
        <v>71</v>
      </c>
      <c r="AY297" s="243" t="s">
        <v>143</v>
      </c>
    </row>
    <row r="298" spans="2:65" s="1" customFormat="1" ht="16.5" customHeight="1">
      <c r="B298" s="45"/>
      <c r="C298" s="220" t="s">
        <v>515</v>
      </c>
      <c r="D298" s="220" t="s">
        <v>145</v>
      </c>
      <c r="E298" s="221" t="s">
        <v>516</v>
      </c>
      <c r="F298" s="222" t="s">
        <v>517</v>
      </c>
      <c r="G298" s="223" t="s">
        <v>148</v>
      </c>
      <c r="H298" s="224">
        <v>1</v>
      </c>
      <c r="I298" s="225"/>
      <c r="J298" s="226">
        <f>ROUND(I298*H298,2)</f>
        <v>0</v>
      </c>
      <c r="K298" s="222" t="s">
        <v>290</v>
      </c>
      <c r="L298" s="71"/>
      <c r="M298" s="227" t="s">
        <v>21</v>
      </c>
      <c r="N298" s="228" t="s">
        <v>42</v>
      </c>
      <c r="O298" s="4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AR298" s="23" t="s">
        <v>150</v>
      </c>
      <c r="AT298" s="23" t="s">
        <v>145</v>
      </c>
      <c r="AU298" s="23" t="s">
        <v>81</v>
      </c>
      <c r="AY298" s="23" t="s">
        <v>143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79</v>
      </c>
      <c r="BK298" s="231">
        <f>ROUND(I298*H298,2)</f>
        <v>0</v>
      </c>
      <c r="BL298" s="23" t="s">
        <v>150</v>
      </c>
      <c r="BM298" s="23" t="s">
        <v>518</v>
      </c>
    </row>
    <row r="299" spans="2:51" s="11" customFormat="1" ht="13.5">
      <c r="B299" s="232"/>
      <c r="C299" s="233"/>
      <c r="D299" s="234" t="s">
        <v>152</v>
      </c>
      <c r="E299" s="235" t="s">
        <v>21</v>
      </c>
      <c r="F299" s="236" t="s">
        <v>519</v>
      </c>
      <c r="G299" s="233"/>
      <c r="H299" s="237">
        <v>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152</v>
      </c>
      <c r="AU299" s="243" t="s">
        <v>81</v>
      </c>
      <c r="AV299" s="11" t="s">
        <v>81</v>
      </c>
      <c r="AW299" s="11" t="s">
        <v>35</v>
      </c>
      <c r="AX299" s="11" t="s">
        <v>71</v>
      </c>
      <c r="AY299" s="243" t="s">
        <v>143</v>
      </c>
    </row>
    <row r="300" spans="2:65" s="1" customFormat="1" ht="16.5" customHeight="1">
      <c r="B300" s="45"/>
      <c r="C300" s="220" t="s">
        <v>520</v>
      </c>
      <c r="D300" s="220" t="s">
        <v>145</v>
      </c>
      <c r="E300" s="221" t="s">
        <v>521</v>
      </c>
      <c r="F300" s="222" t="s">
        <v>522</v>
      </c>
      <c r="G300" s="223" t="s">
        <v>289</v>
      </c>
      <c r="H300" s="224">
        <v>1</v>
      </c>
      <c r="I300" s="225"/>
      <c r="J300" s="226">
        <f>ROUND(I300*H300,2)</f>
        <v>0</v>
      </c>
      <c r="K300" s="222" t="s">
        <v>290</v>
      </c>
      <c r="L300" s="71"/>
      <c r="M300" s="227" t="s">
        <v>21</v>
      </c>
      <c r="N300" s="228" t="s">
        <v>42</v>
      </c>
      <c r="O300" s="46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AR300" s="23" t="s">
        <v>150</v>
      </c>
      <c r="AT300" s="23" t="s">
        <v>145</v>
      </c>
      <c r="AU300" s="23" t="s">
        <v>81</v>
      </c>
      <c r="AY300" s="23" t="s">
        <v>143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23" t="s">
        <v>79</v>
      </c>
      <c r="BK300" s="231">
        <f>ROUND(I300*H300,2)</f>
        <v>0</v>
      </c>
      <c r="BL300" s="23" t="s">
        <v>150</v>
      </c>
      <c r="BM300" s="23" t="s">
        <v>523</v>
      </c>
    </row>
    <row r="301" spans="2:51" s="11" customFormat="1" ht="13.5">
      <c r="B301" s="232"/>
      <c r="C301" s="233"/>
      <c r="D301" s="234" t="s">
        <v>152</v>
      </c>
      <c r="E301" s="235" t="s">
        <v>21</v>
      </c>
      <c r="F301" s="236" t="s">
        <v>79</v>
      </c>
      <c r="G301" s="233"/>
      <c r="H301" s="237">
        <v>1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152</v>
      </c>
      <c r="AU301" s="243" t="s">
        <v>81</v>
      </c>
      <c r="AV301" s="11" t="s">
        <v>81</v>
      </c>
      <c r="AW301" s="11" t="s">
        <v>35</v>
      </c>
      <c r="AX301" s="11" t="s">
        <v>71</v>
      </c>
      <c r="AY301" s="243" t="s">
        <v>143</v>
      </c>
    </row>
    <row r="302" spans="2:63" s="10" customFormat="1" ht="29.85" customHeight="1">
      <c r="B302" s="204"/>
      <c r="C302" s="205"/>
      <c r="D302" s="206" t="s">
        <v>70</v>
      </c>
      <c r="E302" s="218" t="s">
        <v>524</v>
      </c>
      <c r="F302" s="218" t="s">
        <v>525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P303</f>
        <v>0</v>
      </c>
      <c r="Q302" s="212"/>
      <c r="R302" s="213">
        <f>R303</f>
        <v>0</v>
      </c>
      <c r="S302" s="212"/>
      <c r="T302" s="214">
        <f>T303</f>
        <v>0</v>
      </c>
      <c r="AR302" s="215" t="s">
        <v>79</v>
      </c>
      <c r="AT302" s="216" t="s">
        <v>70</v>
      </c>
      <c r="AU302" s="216" t="s">
        <v>79</v>
      </c>
      <c r="AY302" s="215" t="s">
        <v>143</v>
      </c>
      <c r="BK302" s="217">
        <f>BK303</f>
        <v>0</v>
      </c>
    </row>
    <row r="303" spans="2:65" s="1" customFormat="1" ht="16.5" customHeight="1">
      <c r="B303" s="45"/>
      <c r="C303" s="220" t="s">
        <v>526</v>
      </c>
      <c r="D303" s="220" t="s">
        <v>145</v>
      </c>
      <c r="E303" s="221" t="s">
        <v>527</v>
      </c>
      <c r="F303" s="222" t="s">
        <v>528</v>
      </c>
      <c r="G303" s="223" t="s">
        <v>205</v>
      </c>
      <c r="H303" s="224">
        <v>112.064</v>
      </c>
      <c r="I303" s="225"/>
      <c r="J303" s="226">
        <f>ROUND(I303*H303,2)</f>
        <v>0</v>
      </c>
      <c r="K303" s="222" t="s">
        <v>149</v>
      </c>
      <c r="L303" s="71"/>
      <c r="M303" s="227" t="s">
        <v>21</v>
      </c>
      <c r="N303" s="264" t="s">
        <v>42</v>
      </c>
      <c r="O303" s="265"/>
      <c r="P303" s="266">
        <f>O303*H303</f>
        <v>0</v>
      </c>
      <c r="Q303" s="266">
        <v>0</v>
      </c>
      <c r="R303" s="266">
        <f>Q303*H303</f>
        <v>0</v>
      </c>
      <c r="S303" s="266">
        <v>0</v>
      </c>
      <c r="T303" s="267">
        <f>S303*H303</f>
        <v>0</v>
      </c>
      <c r="AR303" s="23" t="s">
        <v>150</v>
      </c>
      <c r="AT303" s="23" t="s">
        <v>145</v>
      </c>
      <c r="AU303" s="23" t="s">
        <v>81</v>
      </c>
      <c r="AY303" s="23" t="s">
        <v>143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79</v>
      </c>
      <c r="BK303" s="231">
        <f>ROUND(I303*H303,2)</f>
        <v>0</v>
      </c>
      <c r="BL303" s="23" t="s">
        <v>150</v>
      </c>
      <c r="BM303" s="23" t="s">
        <v>529</v>
      </c>
    </row>
    <row r="304" spans="2:12" s="1" customFormat="1" ht="6.95" customHeight="1">
      <c r="B304" s="66"/>
      <c r="C304" s="67"/>
      <c r="D304" s="67"/>
      <c r="E304" s="67"/>
      <c r="F304" s="67"/>
      <c r="G304" s="67"/>
      <c r="H304" s="67"/>
      <c r="I304" s="165"/>
      <c r="J304" s="67"/>
      <c r="K304" s="67"/>
      <c r="L304" s="71"/>
    </row>
  </sheetData>
  <sheetProtection password="CC35" sheet="1" objects="1" scenarios="1" formatColumns="0" formatRows="0" autoFilter="0"/>
  <autoFilter ref="C82:K303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530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ROUND(J92,2)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ROUND(SUM(BE92:BE333),2)</f>
        <v>0</v>
      </c>
      <c r="G30" s="46"/>
      <c r="H30" s="46"/>
      <c r="I30" s="157">
        <v>0.21</v>
      </c>
      <c r="J30" s="156">
        <f>ROUND(ROUND((SUM(BE92:BE333)),2)*I30,2)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ROUND(SUM(BF92:BF333),2)</f>
        <v>0</v>
      </c>
      <c r="G31" s="46"/>
      <c r="H31" s="46"/>
      <c r="I31" s="157">
        <v>0.15</v>
      </c>
      <c r="J31" s="156">
        <f>ROUND(ROUND((SUM(BF92:BF333)),2)*I31,2)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ROUND(SUM(BG92:BG333),2)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ROUND(SUM(BH92:BH333),2)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ROUND(SUM(BI92:BI333),2)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D2_02 - Podzemní kanál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J92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120</v>
      </c>
      <c r="E57" s="179"/>
      <c r="F57" s="179"/>
      <c r="G57" s="179"/>
      <c r="H57" s="179"/>
      <c r="I57" s="180"/>
      <c r="J57" s="181">
        <f>J93</f>
        <v>0</v>
      </c>
      <c r="K57" s="182"/>
    </row>
    <row r="58" spans="2:11" s="8" customFormat="1" ht="19.9" customHeight="1">
      <c r="B58" s="183"/>
      <c r="C58" s="184"/>
      <c r="D58" s="185" t="s">
        <v>121</v>
      </c>
      <c r="E58" s="186"/>
      <c r="F58" s="186"/>
      <c r="G58" s="186"/>
      <c r="H58" s="186"/>
      <c r="I58" s="187"/>
      <c r="J58" s="188">
        <f>J94</f>
        <v>0</v>
      </c>
      <c r="K58" s="189"/>
    </row>
    <row r="59" spans="2:11" s="8" customFormat="1" ht="19.9" customHeight="1">
      <c r="B59" s="183"/>
      <c r="C59" s="184"/>
      <c r="D59" s="185" t="s">
        <v>531</v>
      </c>
      <c r="E59" s="186"/>
      <c r="F59" s="186"/>
      <c r="G59" s="186"/>
      <c r="H59" s="186"/>
      <c r="I59" s="187"/>
      <c r="J59" s="188">
        <f>J136</f>
        <v>0</v>
      </c>
      <c r="K59" s="189"/>
    </row>
    <row r="60" spans="2:11" s="8" customFormat="1" ht="19.9" customHeight="1">
      <c r="B60" s="183"/>
      <c r="C60" s="184"/>
      <c r="D60" s="185" t="s">
        <v>532</v>
      </c>
      <c r="E60" s="186"/>
      <c r="F60" s="186"/>
      <c r="G60" s="186"/>
      <c r="H60" s="186"/>
      <c r="I60" s="187"/>
      <c r="J60" s="188">
        <f>J145</f>
        <v>0</v>
      </c>
      <c r="K60" s="189"/>
    </row>
    <row r="61" spans="2:11" s="8" customFormat="1" ht="19.9" customHeight="1">
      <c r="B61" s="183"/>
      <c r="C61" s="184"/>
      <c r="D61" s="185" t="s">
        <v>533</v>
      </c>
      <c r="E61" s="186"/>
      <c r="F61" s="186"/>
      <c r="G61" s="186"/>
      <c r="H61" s="186"/>
      <c r="I61" s="187"/>
      <c r="J61" s="188">
        <f>J189</f>
        <v>0</v>
      </c>
      <c r="K61" s="189"/>
    </row>
    <row r="62" spans="2:11" s="8" customFormat="1" ht="19.9" customHeight="1">
      <c r="B62" s="183"/>
      <c r="C62" s="184"/>
      <c r="D62" s="185" t="s">
        <v>534</v>
      </c>
      <c r="E62" s="186"/>
      <c r="F62" s="186"/>
      <c r="G62" s="186"/>
      <c r="H62" s="186"/>
      <c r="I62" s="187"/>
      <c r="J62" s="188">
        <f>J205</f>
        <v>0</v>
      </c>
      <c r="K62" s="189"/>
    </row>
    <row r="63" spans="2:11" s="8" customFormat="1" ht="14.85" customHeight="1">
      <c r="B63" s="183"/>
      <c r="C63" s="184"/>
      <c r="D63" s="185" t="s">
        <v>535</v>
      </c>
      <c r="E63" s="186"/>
      <c r="F63" s="186"/>
      <c r="G63" s="186"/>
      <c r="H63" s="186"/>
      <c r="I63" s="187"/>
      <c r="J63" s="188">
        <f>J206</f>
        <v>0</v>
      </c>
      <c r="K63" s="189"/>
    </row>
    <row r="64" spans="2:11" s="8" customFormat="1" ht="14.85" customHeight="1">
      <c r="B64" s="183"/>
      <c r="C64" s="184"/>
      <c r="D64" s="185" t="s">
        <v>536</v>
      </c>
      <c r="E64" s="186"/>
      <c r="F64" s="186"/>
      <c r="G64" s="186"/>
      <c r="H64" s="186"/>
      <c r="I64" s="187"/>
      <c r="J64" s="188">
        <f>J211</f>
        <v>0</v>
      </c>
      <c r="K64" s="189"/>
    </row>
    <row r="65" spans="2:11" s="8" customFormat="1" ht="19.9" customHeight="1">
      <c r="B65" s="183"/>
      <c r="C65" s="184"/>
      <c r="D65" s="185" t="s">
        <v>537</v>
      </c>
      <c r="E65" s="186"/>
      <c r="F65" s="186"/>
      <c r="G65" s="186"/>
      <c r="H65" s="186"/>
      <c r="I65" s="187"/>
      <c r="J65" s="188">
        <f>J217</f>
        <v>0</v>
      </c>
      <c r="K65" s="189"/>
    </row>
    <row r="66" spans="2:11" s="8" customFormat="1" ht="14.85" customHeight="1">
      <c r="B66" s="183"/>
      <c r="C66" s="184"/>
      <c r="D66" s="185" t="s">
        <v>538</v>
      </c>
      <c r="E66" s="186"/>
      <c r="F66" s="186"/>
      <c r="G66" s="186"/>
      <c r="H66" s="186"/>
      <c r="I66" s="187"/>
      <c r="J66" s="188">
        <f>J218</f>
        <v>0</v>
      </c>
      <c r="K66" s="189"/>
    </row>
    <row r="67" spans="2:11" s="8" customFormat="1" ht="14.85" customHeight="1">
      <c r="B67" s="183"/>
      <c r="C67" s="184"/>
      <c r="D67" s="185" t="s">
        <v>539</v>
      </c>
      <c r="E67" s="186"/>
      <c r="F67" s="186"/>
      <c r="G67" s="186"/>
      <c r="H67" s="186"/>
      <c r="I67" s="187"/>
      <c r="J67" s="188">
        <f>J249</f>
        <v>0</v>
      </c>
      <c r="K67" s="189"/>
    </row>
    <row r="68" spans="2:11" s="8" customFormat="1" ht="14.85" customHeight="1">
      <c r="B68" s="183"/>
      <c r="C68" s="184"/>
      <c r="D68" s="185" t="s">
        <v>540</v>
      </c>
      <c r="E68" s="186"/>
      <c r="F68" s="186"/>
      <c r="G68" s="186"/>
      <c r="H68" s="186"/>
      <c r="I68" s="187"/>
      <c r="J68" s="188">
        <f>J278</f>
        <v>0</v>
      </c>
      <c r="K68" s="189"/>
    </row>
    <row r="69" spans="2:11" s="7" customFormat="1" ht="24.95" customHeight="1">
      <c r="B69" s="176"/>
      <c r="C69" s="177"/>
      <c r="D69" s="178" t="s">
        <v>541</v>
      </c>
      <c r="E69" s="179"/>
      <c r="F69" s="179"/>
      <c r="G69" s="179"/>
      <c r="H69" s="179"/>
      <c r="I69" s="180"/>
      <c r="J69" s="181">
        <f>J280</f>
        <v>0</v>
      </c>
      <c r="K69" s="182"/>
    </row>
    <row r="70" spans="2:11" s="8" customFormat="1" ht="19.9" customHeight="1">
      <c r="B70" s="183"/>
      <c r="C70" s="184"/>
      <c r="D70" s="185" t="s">
        <v>542</v>
      </c>
      <c r="E70" s="186"/>
      <c r="F70" s="186"/>
      <c r="G70" s="186"/>
      <c r="H70" s="186"/>
      <c r="I70" s="187"/>
      <c r="J70" s="188">
        <f>J281</f>
        <v>0</v>
      </c>
      <c r="K70" s="189"/>
    </row>
    <row r="71" spans="2:11" s="8" customFormat="1" ht="19.9" customHeight="1">
      <c r="B71" s="183"/>
      <c r="C71" s="184"/>
      <c r="D71" s="185" t="s">
        <v>543</v>
      </c>
      <c r="E71" s="186"/>
      <c r="F71" s="186"/>
      <c r="G71" s="186"/>
      <c r="H71" s="186"/>
      <c r="I71" s="187"/>
      <c r="J71" s="188">
        <f>J303</f>
        <v>0</v>
      </c>
      <c r="K71" s="189"/>
    </row>
    <row r="72" spans="2:11" s="7" customFormat="1" ht="24.95" customHeight="1">
      <c r="B72" s="176"/>
      <c r="C72" s="177"/>
      <c r="D72" s="178" t="s">
        <v>544</v>
      </c>
      <c r="E72" s="179"/>
      <c r="F72" s="179"/>
      <c r="G72" s="179"/>
      <c r="H72" s="179"/>
      <c r="I72" s="180"/>
      <c r="J72" s="181">
        <f>J309</f>
        <v>0</v>
      </c>
      <c r="K72" s="182"/>
    </row>
    <row r="73" spans="2:11" s="1" customFormat="1" ht="21.8" customHeight="1">
      <c r="B73" s="45"/>
      <c r="C73" s="46"/>
      <c r="D73" s="46"/>
      <c r="E73" s="46"/>
      <c r="F73" s="46"/>
      <c r="G73" s="46"/>
      <c r="H73" s="46"/>
      <c r="I73" s="143"/>
      <c r="J73" s="46"/>
      <c r="K73" s="50"/>
    </row>
    <row r="74" spans="2:11" s="1" customFormat="1" ht="6.95" customHeight="1">
      <c r="B74" s="66"/>
      <c r="C74" s="67"/>
      <c r="D74" s="67"/>
      <c r="E74" s="67"/>
      <c r="F74" s="67"/>
      <c r="G74" s="67"/>
      <c r="H74" s="67"/>
      <c r="I74" s="165"/>
      <c r="J74" s="67"/>
      <c r="K74" s="68"/>
    </row>
    <row r="78" spans="2:12" s="1" customFormat="1" ht="6.95" customHeight="1">
      <c r="B78" s="69"/>
      <c r="C78" s="70"/>
      <c r="D78" s="70"/>
      <c r="E78" s="70"/>
      <c r="F78" s="70"/>
      <c r="G78" s="70"/>
      <c r="H78" s="70"/>
      <c r="I78" s="168"/>
      <c r="J78" s="70"/>
      <c r="K78" s="70"/>
      <c r="L78" s="71"/>
    </row>
    <row r="79" spans="2:12" s="1" customFormat="1" ht="36.95" customHeight="1">
      <c r="B79" s="45"/>
      <c r="C79" s="72" t="s">
        <v>127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4.4" customHeight="1">
      <c r="B81" s="45"/>
      <c r="C81" s="75" t="s">
        <v>18</v>
      </c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6.5" customHeight="1">
      <c r="B82" s="45"/>
      <c r="C82" s="73"/>
      <c r="D82" s="73"/>
      <c r="E82" s="191" t="str">
        <f>E7</f>
        <v>NPK a.s., Pardubická nemocnice - Demolice budovy č. 1, úprava pozemku</v>
      </c>
      <c r="F82" s="75"/>
      <c r="G82" s="75"/>
      <c r="H82" s="75"/>
      <c r="I82" s="190"/>
      <c r="J82" s="73"/>
      <c r="K82" s="73"/>
      <c r="L82" s="71"/>
    </row>
    <row r="83" spans="2:12" s="1" customFormat="1" ht="14.4" customHeight="1">
      <c r="B83" s="45"/>
      <c r="C83" s="75" t="s">
        <v>113</v>
      </c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7.25" customHeight="1">
      <c r="B84" s="45"/>
      <c r="C84" s="73"/>
      <c r="D84" s="73"/>
      <c r="E84" s="81" t="str">
        <f>E9</f>
        <v>D2_02 - Podzemní kanál</v>
      </c>
      <c r="F84" s="73"/>
      <c r="G84" s="73"/>
      <c r="H84" s="73"/>
      <c r="I84" s="190"/>
      <c r="J84" s="73"/>
      <c r="K84" s="73"/>
      <c r="L84" s="71"/>
    </row>
    <row r="85" spans="2:12" s="1" customFormat="1" ht="6.95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12" s="1" customFormat="1" ht="18" customHeight="1">
      <c r="B86" s="45"/>
      <c r="C86" s="75" t="s">
        <v>23</v>
      </c>
      <c r="D86" s="73"/>
      <c r="E86" s="73"/>
      <c r="F86" s="192" t="str">
        <f>F12</f>
        <v>Pardubice</v>
      </c>
      <c r="G86" s="73"/>
      <c r="H86" s="73"/>
      <c r="I86" s="193" t="s">
        <v>25</v>
      </c>
      <c r="J86" s="84" t="str">
        <f>IF(J12="","",J12)</f>
        <v>16. 5. 2017</v>
      </c>
      <c r="K86" s="73"/>
      <c r="L86" s="71"/>
    </row>
    <row r="87" spans="2:12" s="1" customFormat="1" ht="6.95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pans="2:12" s="1" customFormat="1" ht="13.5">
      <c r="B88" s="45"/>
      <c r="C88" s="75" t="s">
        <v>27</v>
      </c>
      <c r="D88" s="73"/>
      <c r="E88" s="73"/>
      <c r="F88" s="192" t="str">
        <f>E15</f>
        <v>Nemocnice pardubického kraje a.s.</v>
      </c>
      <c r="G88" s="73"/>
      <c r="H88" s="73"/>
      <c r="I88" s="193" t="s">
        <v>33</v>
      </c>
      <c r="J88" s="192" t="str">
        <f>E21</f>
        <v>Atelier Penta v.o.s., Mrštíkova 12, Jihlava</v>
      </c>
      <c r="K88" s="73"/>
      <c r="L88" s="71"/>
    </row>
    <row r="89" spans="2:12" s="1" customFormat="1" ht="14.4" customHeight="1">
      <c r="B89" s="45"/>
      <c r="C89" s="75" t="s">
        <v>31</v>
      </c>
      <c r="D89" s="73"/>
      <c r="E89" s="73"/>
      <c r="F89" s="192" t="str">
        <f>IF(E18="","",E18)</f>
        <v/>
      </c>
      <c r="G89" s="73"/>
      <c r="H89" s="73"/>
      <c r="I89" s="190"/>
      <c r="J89" s="73"/>
      <c r="K89" s="73"/>
      <c r="L89" s="71"/>
    </row>
    <row r="90" spans="2:12" s="1" customFormat="1" ht="10.3" customHeight="1">
      <c r="B90" s="45"/>
      <c r="C90" s="73"/>
      <c r="D90" s="73"/>
      <c r="E90" s="73"/>
      <c r="F90" s="73"/>
      <c r="G90" s="73"/>
      <c r="H90" s="73"/>
      <c r="I90" s="190"/>
      <c r="J90" s="73"/>
      <c r="K90" s="73"/>
      <c r="L90" s="71"/>
    </row>
    <row r="91" spans="2:20" s="9" customFormat="1" ht="29.25" customHeight="1">
      <c r="B91" s="194"/>
      <c r="C91" s="195" t="s">
        <v>128</v>
      </c>
      <c r="D91" s="196" t="s">
        <v>56</v>
      </c>
      <c r="E91" s="196" t="s">
        <v>52</v>
      </c>
      <c r="F91" s="196" t="s">
        <v>129</v>
      </c>
      <c r="G91" s="196" t="s">
        <v>130</v>
      </c>
      <c r="H91" s="196" t="s">
        <v>131</v>
      </c>
      <c r="I91" s="197" t="s">
        <v>132</v>
      </c>
      <c r="J91" s="196" t="s">
        <v>117</v>
      </c>
      <c r="K91" s="198" t="s">
        <v>133</v>
      </c>
      <c r="L91" s="199"/>
      <c r="M91" s="101" t="s">
        <v>134</v>
      </c>
      <c r="N91" s="102" t="s">
        <v>41</v>
      </c>
      <c r="O91" s="102" t="s">
        <v>135</v>
      </c>
      <c r="P91" s="102" t="s">
        <v>136</v>
      </c>
      <c r="Q91" s="102" t="s">
        <v>137</v>
      </c>
      <c r="R91" s="102" t="s">
        <v>138</v>
      </c>
      <c r="S91" s="102" t="s">
        <v>139</v>
      </c>
      <c r="T91" s="103" t="s">
        <v>140</v>
      </c>
    </row>
    <row r="92" spans="2:63" s="1" customFormat="1" ht="29.25" customHeight="1">
      <c r="B92" s="45"/>
      <c r="C92" s="107" t="s">
        <v>118</v>
      </c>
      <c r="D92" s="73"/>
      <c r="E92" s="73"/>
      <c r="F92" s="73"/>
      <c r="G92" s="73"/>
      <c r="H92" s="73"/>
      <c r="I92" s="190"/>
      <c r="J92" s="200">
        <f>BK92</f>
        <v>0</v>
      </c>
      <c r="K92" s="73"/>
      <c r="L92" s="71"/>
      <c r="M92" s="104"/>
      <c r="N92" s="105"/>
      <c r="O92" s="105"/>
      <c r="P92" s="201">
        <f>P93+P280+P309</f>
        <v>0</v>
      </c>
      <c r="Q92" s="105"/>
      <c r="R92" s="201">
        <f>R93+R280+R309</f>
        <v>92.09000529999999</v>
      </c>
      <c r="S92" s="105"/>
      <c r="T92" s="202">
        <f>T93+T280+T309</f>
        <v>14.157719999999998</v>
      </c>
      <c r="AT92" s="23" t="s">
        <v>70</v>
      </c>
      <c r="AU92" s="23" t="s">
        <v>119</v>
      </c>
      <c r="BK92" s="203">
        <f>BK93+BK280+BK309</f>
        <v>0</v>
      </c>
    </row>
    <row r="93" spans="2:63" s="10" customFormat="1" ht="37.4" customHeight="1">
      <c r="B93" s="204"/>
      <c r="C93" s="205"/>
      <c r="D93" s="206" t="s">
        <v>70</v>
      </c>
      <c r="E93" s="207" t="s">
        <v>141</v>
      </c>
      <c r="F93" s="207" t="s">
        <v>142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P94+P136+P145+P189+P205+P217</f>
        <v>0</v>
      </c>
      <c r="Q93" s="212"/>
      <c r="R93" s="213">
        <f>R94+R136+R145+R189+R205+R217</f>
        <v>91.3876923</v>
      </c>
      <c r="S93" s="212"/>
      <c r="T93" s="214">
        <f>T94+T136+T145+T189+T205+T217</f>
        <v>14.157719999999998</v>
      </c>
      <c r="AR93" s="215" t="s">
        <v>79</v>
      </c>
      <c r="AT93" s="216" t="s">
        <v>70</v>
      </c>
      <c r="AU93" s="216" t="s">
        <v>71</v>
      </c>
      <c r="AY93" s="215" t="s">
        <v>143</v>
      </c>
      <c r="BK93" s="217">
        <f>BK94+BK136+BK145+BK189+BK205+BK217</f>
        <v>0</v>
      </c>
    </row>
    <row r="94" spans="2:63" s="10" customFormat="1" ht="19.9" customHeight="1">
      <c r="B94" s="204"/>
      <c r="C94" s="205"/>
      <c r="D94" s="206" t="s">
        <v>70</v>
      </c>
      <c r="E94" s="218" t="s">
        <v>79</v>
      </c>
      <c r="F94" s="218" t="s">
        <v>144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SUM(P95:P135)</f>
        <v>0</v>
      </c>
      <c r="Q94" s="212"/>
      <c r="R94" s="213">
        <f>SUM(R95:R135)</f>
        <v>0</v>
      </c>
      <c r="S94" s="212"/>
      <c r="T94" s="214">
        <f>SUM(T95:T135)</f>
        <v>0</v>
      </c>
      <c r="AR94" s="215" t="s">
        <v>79</v>
      </c>
      <c r="AT94" s="216" t="s">
        <v>70</v>
      </c>
      <c r="AU94" s="216" t="s">
        <v>79</v>
      </c>
      <c r="AY94" s="215" t="s">
        <v>143</v>
      </c>
      <c r="BK94" s="217">
        <f>SUM(BK95:BK135)</f>
        <v>0</v>
      </c>
    </row>
    <row r="95" spans="2:65" s="1" customFormat="1" ht="16.5" customHeight="1">
      <c r="B95" s="45"/>
      <c r="C95" s="220" t="s">
        <v>79</v>
      </c>
      <c r="D95" s="220" t="s">
        <v>145</v>
      </c>
      <c r="E95" s="221" t="s">
        <v>545</v>
      </c>
      <c r="F95" s="222" t="s">
        <v>546</v>
      </c>
      <c r="G95" s="223" t="s">
        <v>148</v>
      </c>
      <c r="H95" s="224">
        <v>107.678</v>
      </c>
      <c r="I95" s="225"/>
      <c r="J95" s="226">
        <f>ROUND(I95*H95,2)</f>
        <v>0</v>
      </c>
      <c r="K95" s="222" t="s">
        <v>149</v>
      </c>
      <c r="L95" s="71"/>
      <c r="M95" s="227" t="s">
        <v>21</v>
      </c>
      <c r="N95" s="228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150</v>
      </c>
      <c r="AT95" s="23" t="s">
        <v>145</v>
      </c>
      <c r="AU95" s="23" t="s">
        <v>81</v>
      </c>
      <c r="AY95" s="23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150</v>
      </c>
      <c r="BM95" s="23" t="s">
        <v>547</v>
      </c>
    </row>
    <row r="96" spans="2:51" s="12" customFormat="1" ht="13.5">
      <c r="B96" s="244"/>
      <c r="C96" s="245"/>
      <c r="D96" s="234" t="s">
        <v>152</v>
      </c>
      <c r="E96" s="246" t="s">
        <v>21</v>
      </c>
      <c r="F96" s="247" t="s">
        <v>548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152</v>
      </c>
      <c r="AU96" s="253" t="s">
        <v>81</v>
      </c>
      <c r="AV96" s="12" t="s">
        <v>79</v>
      </c>
      <c r="AW96" s="12" t="s">
        <v>35</v>
      </c>
      <c r="AX96" s="12" t="s">
        <v>71</v>
      </c>
      <c r="AY96" s="253" t="s">
        <v>143</v>
      </c>
    </row>
    <row r="97" spans="2:51" s="12" customFormat="1" ht="13.5">
      <c r="B97" s="244"/>
      <c r="C97" s="245"/>
      <c r="D97" s="234" t="s">
        <v>152</v>
      </c>
      <c r="E97" s="246" t="s">
        <v>21</v>
      </c>
      <c r="F97" s="247" t="s">
        <v>283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152</v>
      </c>
      <c r="AU97" s="253" t="s">
        <v>81</v>
      </c>
      <c r="AV97" s="12" t="s">
        <v>79</v>
      </c>
      <c r="AW97" s="12" t="s">
        <v>35</v>
      </c>
      <c r="AX97" s="12" t="s">
        <v>71</v>
      </c>
      <c r="AY97" s="253" t="s">
        <v>143</v>
      </c>
    </row>
    <row r="98" spans="2:51" s="12" customFormat="1" ht="13.5">
      <c r="B98" s="244"/>
      <c r="C98" s="245"/>
      <c r="D98" s="234" t="s">
        <v>152</v>
      </c>
      <c r="E98" s="246" t="s">
        <v>21</v>
      </c>
      <c r="F98" s="247" t="s">
        <v>549</v>
      </c>
      <c r="G98" s="245"/>
      <c r="H98" s="246" t="s">
        <v>21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152</v>
      </c>
      <c r="AU98" s="253" t="s">
        <v>81</v>
      </c>
      <c r="AV98" s="12" t="s">
        <v>79</v>
      </c>
      <c r="AW98" s="12" t="s">
        <v>35</v>
      </c>
      <c r="AX98" s="12" t="s">
        <v>71</v>
      </c>
      <c r="AY98" s="253" t="s">
        <v>143</v>
      </c>
    </row>
    <row r="99" spans="2:51" s="11" customFormat="1" ht="13.5">
      <c r="B99" s="232"/>
      <c r="C99" s="233"/>
      <c r="D99" s="234" t="s">
        <v>152</v>
      </c>
      <c r="E99" s="235" t="s">
        <v>21</v>
      </c>
      <c r="F99" s="236" t="s">
        <v>550</v>
      </c>
      <c r="G99" s="233"/>
      <c r="H99" s="237">
        <v>107.678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152</v>
      </c>
      <c r="AU99" s="243" t="s">
        <v>81</v>
      </c>
      <c r="AV99" s="11" t="s">
        <v>81</v>
      </c>
      <c r="AW99" s="11" t="s">
        <v>35</v>
      </c>
      <c r="AX99" s="11" t="s">
        <v>71</v>
      </c>
      <c r="AY99" s="243" t="s">
        <v>143</v>
      </c>
    </row>
    <row r="100" spans="2:65" s="1" customFormat="1" ht="16.5" customHeight="1">
      <c r="B100" s="45"/>
      <c r="C100" s="220" t="s">
        <v>81</v>
      </c>
      <c r="D100" s="220" t="s">
        <v>145</v>
      </c>
      <c r="E100" s="221" t="s">
        <v>551</v>
      </c>
      <c r="F100" s="222" t="s">
        <v>552</v>
      </c>
      <c r="G100" s="223" t="s">
        <v>148</v>
      </c>
      <c r="H100" s="224">
        <v>53.839</v>
      </c>
      <c r="I100" s="225"/>
      <c r="J100" s="226">
        <f>ROUND(I100*H100,2)</f>
        <v>0</v>
      </c>
      <c r="K100" s="222" t="s">
        <v>149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150</v>
      </c>
      <c r="AT100" s="23" t="s">
        <v>145</v>
      </c>
      <c r="AU100" s="23" t="s">
        <v>81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150</v>
      </c>
      <c r="BM100" s="23" t="s">
        <v>553</v>
      </c>
    </row>
    <row r="101" spans="2:51" s="11" customFormat="1" ht="13.5">
      <c r="B101" s="232"/>
      <c r="C101" s="233"/>
      <c r="D101" s="234" t="s">
        <v>152</v>
      </c>
      <c r="E101" s="233"/>
      <c r="F101" s="236" t="s">
        <v>554</v>
      </c>
      <c r="G101" s="233"/>
      <c r="H101" s="237">
        <v>53.839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152</v>
      </c>
      <c r="AU101" s="243" t="s">
        <v>81</v>
      </c>
      <c r="AV101" s="11" t="s">
        <v>81</v>
      </c>
      <c r="AW101" s="11" t="s">
        <v>6</v>
      </c>
      <c r="AX101" s="11" t="s">
        <v>79</v>
      </c>
      <c r="AY101" s="243" t="s">
        <v>143</v>
      </c>
    </row>
    <row r="102" spans="2:65" s="1" customFormat="1" ht="16.5" customHeight="1">
      <c r="B102" s="45"/>
      <c r="C102" s="220" t="s">
        <v>159</v>
      </c>
      <c r="D102" s="220" t="s">
        <v>145</v>
      </c>
      <c r="E102" s="221" t="s">
        <v>555</v>
      </c>
      <c r="F102" s="222" t="s">
        <v>556</v>
      </c>
      <c r="G102" s="223" t="s">
        <v>148</v>
      </c>
      <c r="H102" s="224">
        <v>107.678</v>
      </c>
      <c r="I102" s="225"/>
      <c r="J102" s="226">
        <f>ROUND(I102*H102,2)</f>
        <v>0</v>
      </c>
      <c r="K102" s="222" t="s">
        <v>149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150</v>
      </c>
      <c r="AT102" s="23" t="s">
        <v>145</v>
      </c>
      <c r="AU102" s="23" t="s">
        <v>81</v>
      </c>
      <c r="AY102" s="23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150</v>
      </c>
      <c r="BM102" s="23" t="s">
        <v>557</v>
      </c>
    </row>
    <row r="103" spans="2:51" s="12" customFormat="1" ht="13.5">
      <c r="B103" s="244"/>
      <c r="C103" s="245"/>
      <c r="D103" s="234" t="s">
        <v>152</v>
      </c>
      <c r="E103" s="246" t="s">
        <v>21</v>
      </c>
      <c r="F103" s="247" t="s">
        <v>548</v>
      </c>
      <c r="G103" s="245"/>
      <c r="H103" s="246" t="s">
        <v>21</v>
      </c>
      <c r="I103" s="248"/>
      <c r="J103" s="245"/>
      <c r="K103" s="245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152</v>
      </c>
      <c r="AU103" s="253" t="s">
        <v>81</v>
      </c>
      <c r="AV103" s="12" t="s">
        <v>79</v>
      </c>
      <c r="AW103" s="12" t="s">
        <v>35</v>
      </c>
      <c r="AX103" s="12" t="s">
        <v>71</v>
      </c>
      <c r="AY103" s="253" t="s">
        <v>143</v>
      </c>
    </row>
    <row r="104" spans="2:51" s="12" customFormat="1" ht="13.5">
      <c r="B104" s="244"/>
      <c r="C104" s="245"/>
      <c r="D104" s="234" t="s">
        <v>152</v>
      </c>
      <c r="E104" s="246" t="s">
        <v>21</v>
      </c>
      <c r="F104" s="247" t="s">
        <v>283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152</v>
      </c>
      <c r="AU104" s="253" t="s">
        <v>81</v>
      </c>
      <c r="AV104" s="12" t="s">
        <v>79</v>
      </c>
      <c r="AW104" s="12" t="s">
        <v>35</v>
      </c>
      <c r="AX104" s="12" t="s">
        <v>71</v>
      </c>
      <c r="AY104" s="253" t="s">
        <v>143</v>
      </c>
    </row>
    <row r="105" spans="2:51" s="12" customFormat="1" ht="13.5">
      <c r="B105" s="244"/>
      <c r="C105" s="245"/>
      <c r="D105" s="234" t="s">
        <v>152</v>
      </c>
      <c r="E105" s="246" t="s">
        <v>21</v>
      </c>
      <c r="F105" s="247" t="s">
        <v>549</v>
      </c>
      <c r="G105" s="245"/>
      <c r="H105" s="246" t="s">
        <v>21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152</v>
      </c>
      <c r="AU105" s="253" t="s">
        <v>81</v>
      </c>
      <c r="AV105" s="12" t="s">
        <v>79</v>
      </c>
      <c r="AW105" s="12" t="s">
        <v>35</v>
      </c>
      <c r="AX105" s="12" t="s">
        <v>71</v>
      </c>
      <c r="AY105" s="253" t="s">
        <v>143</v>
      </c>
    </row>
    <row r="106" spans="2:51" s="11" customFormat="1" ht="13.5">
      <c r="B106" s="232"/>
      <c r="C106" s="233"/>
      <c r="D106" s="234" t="s">
        <v>152</v>
      </c>
      <c r="E106" s="235" t="s">
        <v>21</v>
      </c>
      <c r="F106" s="236" t="s">
        <v>550</v>
      </c>
      <c r="G106" s="233"/>
      <c r="H106" s="237">
        <v>107.678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81</v>
      </c>
      <c r="AV106" s="11" t="s">
        <v>81</v>
      </c>
      <c r="AW106" s="11" t="s">
        <v>35</v>
      </c>
      <c r="AX106" s="11" t="s">
        <v>71</v>
      </c>
      <c r="AY106" s="243" t="s">
        <v>143</v>
      </c>
    </row>
    <row r="107" spans="2:65" s="1" customFormat="1" ht="16.5" customHeight="1">
      <c r="B107" s="45"/>
      <c r="C107" s="220" t="s">
        <v>150</v>
      </c>
      <c r="D107" s="220" t="s">
        <v>145</v>
      </c>
      <c r="E107" s="221" t="s">
        <v>558</v>
      </c>
      <c r="F107" s="222" t="s">
        <v>559</v>
      </c>
      <c r="G107" s="223" t="s">
        <v>148</v>
      </c>
      <c r="H107" s="224">
        <v>53.839</v>
      </c>
      <c r="I107" s="225"/>
      <c r="J107" s="226">
        <f>ROUND(I107*H107,2)</f>
        <v>0</v>
      </c>
      <c r="K107" s="222" t="s">
        <v>149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150</v>
      </c>
      <c r="AT107" s="23" t="s">
        <v>145</v>
      </c>
      <c r="AU107" s="23" t="s">
        <v>81</v>
      </c>
      <c r="AY107" s="23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150</v>
      </c>
      <c r="BM107" s="23" t="s">
        <v>560</v>
      </c>
    </row>
    <row r="108" spans="2:51" s="11" customFormat="1" ht="13.5">
      <c r="B108" s="232"/>
      <c r="C108" s="233"/>
      <c r="D108" s="234" t="s">
        <v>152</v>
      </c>
      <c r="E108" s="233"/>
      <c r="F108" s="236" t="s">
        <v>554</v>
      </c>
      <c r="G108" s="233"/>
      <c r="H108" s="237">
        <v>53.839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152</v>
      </c>
      <c r="AU108" s="243" t="s">
        <v>81</v>
      </c>
      <c r="AV108" s="11" t="s">
        <v>81</v>
      </c>
      <c r="AW108" s="11" t="s">
        <v>6</v>
      </c>
      <c r="AX108" s="11" t="s">
        <v>79</v>
      </c>
      <c r="AY108" s="243" t="s">
        <v>143</v>
      </c>
    </row>
    <row r="109" spans="2:65" s="1" customFormat="1" ht="16.5" customHeight="1">
      <c r="B109" s="45"/>
      <c r="C109" s="220" t="s">
        <v>169</v>
      </c>
      <c r="D109" s="220" t="s">
        <v>145</v>
      </c>
      <c r="E109" s="221" t="s">
        <v>561</v>
      </c>
      <c r="F109" s="222" t="s">
        <v>562</v>
      </c>
      <c r="G109" s="223" t="s">
        <v>148</v>
      </c>
      <c r="H109" s="224">
        <v>22.5</v>
      </c>
      <c r="I109" s="225"/>
      <c r="J109" s="226">
        <f>ROUND(I109*H109,2)</f>
        <v>0</v>
      </c>
      <c r="K109" s="222" t="s">
        <v>149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150</v>
      </c>
      <c r="AT109" s="23" t="s">
        <v>145</v>
      </c>
      <c r="AU109" s="23" t="s">
        <v>81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150</v>
      </c>
      <c r="BM109" s="23" t="s">
        <v>563</v>
      </c>
    </row>
    <row r="110" spans="2:51" s="12" customFormat="1" ht="13.5">
      <c r="B110" s="244"/>
      <c r="C110" s="245"/>
      <c r="D110" s="234" t="s">
        <v>152</v>
      </c>
      <c r="E110" s="246" t="s">
        <v>21</v>
      </c>
      <c r="F110" s="247" t="s">
        <v>548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152</v>
      </c>
      <c r="AU110" s="253" t="s">
        <v>81</v>
      </c>
      <c r="AV110" s="12" t="s">
        <v>79</v>
      </c>
      <c r="AW110" s="12" t="s">
        <v>35</v>
      </c>
      <c r="AX110" s="12" t="s">
        <v>71</v>
      </c>
      <c r="AY110" s="253" t="s">
        <v>143</v>
      </c>
    </row>
    <row r="111" spans="2:51" s="12" customFormat="1" ht="13.5">
      <c r="B111" s="244"/>
      <c r="C111" s="245"/>
      <c r="D111" s="234" t="s">
        <v>152</v>
      </c>
      <c r="E111" s="246" t="s">
        <v>21</v>
      </c>
      <c r="F111" s="247" t="s">
        <v>283</v>
      </c>
      <c r="G111" s="245"/>
      <c r="H111" s="246" t="s">
        <v>21</v>
      </c>
      <c r="I111" s="248"/>
      <c r="J111" s="245"/>
      <c r="K111" s="245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152</v>
      </c>
      <c r="AU111" s="253" t="s">
        <v>81</v>
      </c>
      <c r="AV111" s="12" t="s">
        <v>79</v>
      </c>
      <c r="AW111" s="12" t="s">
        <v>35</v>
      </c>
      <c r="AX111" s="12" t="s">
        <v>71</v>
      </c>
      <c r="AY111" s="253" t="s">
        <v>143</v>
      </c>
    </row>
    <row r="112" spans="2:51" s="12" customFormat="1" ht="13.5">
      <c r="B112" s="244"/>
      <c r="C112" s="245"/>
      <c r="D112" s="234" t="s">
        <v>152</v>
      </c>
      <c r="E112" s="246" t="s">
        <v>21</v>
      </c>
      <c r="F112" s="247" t="s">
        <v>167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152</v>
      </c>
      <c r="AU112" s="253" t="s">
        <v>81</v>
      </c>
      <c r="AV112" s="12" t="s">
        <v>79</v>
      </c>
      <c r="AW112" s="12" t="s">
        <v>35</v>
      </c>
      <c r="AX112" s="12" t="s">
        <v>71</v>
      </c>
      <c r="AY112" s="253" t="s">
        <v>143</v>
      </c>
    </row>
    <row r="113" spans="2:51" s="11" customFormat="1" ht="13.5">
      <c r="B113" s="232"/>
      <c r="C113" s="233"/>
      <c r="D113" s="234" t="s">
        <v>152</v>
      </c>
      <c r="E113" s="235" t="s">
        <v>21</v>
      </c>
      <c r="F113" s="236" t="s">
        <v>564</v>
      </c>
      <c r="G113" s="233"/>
      <c r="H113" s="237">
        <v>22.5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152</v>
      </c>
      <c r="AU113" s="243" t="s">
        <v>81</v>
      </c>
      <c r="AV113" s="11" t="s">
        <v>81</v>
      </c>
      <c r="AW113" s="11" t="s">
        <v>35</v>
      </c>
      <c r="AX113" s="11" t="s">
        <v>71</v>
      </c>
      <c r="AY113" s="243" t="s">
        <v>143</v>
      </c>
    </row>
    <row r="114" spans="2:65" s="1" customFormat="1" ht="16.5" customHeight="1">
      <c r="B114" s="45"/>
      <c r="C114" s="220" t="s">
        <v>174</v>
      </c>
      <c r="D114" s="220" t="s">
        <v>145</v>
      </c>
      <c r="E114" s="221" t="s">
        <v>565</v>
      </c>
      <c r="F114" s="222" t="s">
        <v>566</v>
      </c>
      <c r="G114" s="223" t="s">
        <v>148</v>
      </c>
      <c r="H114" s="224">
        <v>11.25</v>
      </c>
      <c r="I114" s="225"/>
      <c r="J114" s="226">
        <f>ROUND(I114*H114,2)</f>
        <v>0</v>
      </c>
      <c r="K114" s="222" t="s">
        <v>149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150</v>
      </c>
      <c r="AT114" s="23" t="s">
        <v>145</v>
      </c>
      <c r="AU114" s="23" t="s">
        <v>81</v>
      </c>
      <c r="AY114" s="23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150</v>
      </c>
      <c r="BM114" s="23" t="s">
        <v>567</v>
      </c>
    </row>
    <row r="115" spans="2:51" s="11" customFormat="1" ht="13.5">
      <c r="B115" s="232"/>
      <c r="C115" s="233"/>
      <c r="D115" s="234" t="s">
        <v>152</v>
      </c>
      <c r="E115" s="233"/>
      <c r="F115" s="236" t="s">
        <v>568</v>
      </c>
      <c r="G115" s="233"/>
      <c r="H115" s="237">
        <v>11.25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152</v>
      </c>
      <c r="AU115" s="243" t="s">
        <v>81</v>
      </c>
      <c r="AV115" s="11" t="s">
        <v>81</v>
      </c>
      <c r="AW115" s="11" t="s">
        <v>6</v>
      </c>
      <c r="AX115" s="11" t="s">
        <v>79</v>
      </c>
      <c r="AY115" s="243" t="s">
        <v>143</v>
      </c>
    </row>
    <row r="116" spans="2:65" s="1" customFormat="1" ht="16.5" customHeight="1">
      <c r="B116" s="45"/>
      <c r="C116" s="220" t="s">
        <v>182</v>
      </c>
      <c r="D116" s="220" t="s">
        <v>145</v>
      </c>
      <c r="E116" s="221" t="s">
        <v>569</v>
      </c>
      <c r="F116" s="222" t="s">
        <v>570</v>
      </c>
      <c r="G116" s="223" t="s">
        <v>148</v>
      </c>
      <c r="H116" s="224">
        <v>22.5</v>
      </c>
      <c r="I116" s="225"/>
      <c r="J116" s="226">
        <f>ROUND(I116*H116,2)</f>
        <v>0</v>
      </c>
      <c r="K116" s="222" t="s">
        <v>149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150</v>
      </c>
      <c r="AT116" s="23" t="s">
        <v>145</v>
      </c>
      <c r="AU116" s="23" t="s">
        <v>81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150</v>
      </c>
      <c r="BM116" s="23" t="s">
        <v>571</v>
      </c>
    </row>
    <row r="117" spans="2:51" s="12" customFormat="1" ht="13.5">
      <c r="B117" s="244"/>
      <c r="C117" s="245"/>
      <c r="D117" s="234" t="s">
        <v>152</v>
      </c>
      <c r="E117" s="246" t="s">
        <v>21</v>
      </c>
      <c r="F117" s="247" t="s">
        <v>548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81</v>
      </c>
      <c r="AV117" s="12" t="s">
        <v>79</v>
      </c>
      <c r="AW117" s="12" t="s">
        <v>35</v>
      </c>
      <c r="AX117" s="12" t="s">
        <v>71</v>
      </c>
      <c r="AY117" s="253" t="s">
        <v>143</v>
      </c>
    </row>
    <row r="118" spans="2:51" s="12" customFormat="1" ht="13.5">
      <c r="B118" s="244"/>
      <c r="C118" s="245"/>
      <c r="D118" s="234" t="s">
        <v>152</v>
      </c>
      <c r="E118" s="246" t="s">
        <v>21</v>
      </c>
      <c r="F118" s="247" t="s">
        <v>283</v>
      </c>
      <c r="G118" s="245"/>
      <c r="H118" s="246" t="s">
        <v>21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152</v>
      </c>
      <c r="AU118" s="253" t="s">
        <v>81</v>
      </c>
      <c r="AV118" s="12" t="s">
        <v>79</v>
      </c>
      <c r="AW118" s="12" t="s">
        <v>35</v>
      </c>
      <c r="AX118" s="12" t="s">
        <v>71</v>
      </c>
      <c r="AY118" s="253" t="s">
        <v>143</v>
      </c>
    </row>
    <row r="119" spans="2:51" s="12" customFormat="1" ht="13.5">
      <c r="B119" s="244"/>
      <c r="C119" s="245"/>
      <c r="D119" s="234" t="s">
        <v>152</v>
      </c>
      <c r="E119" s="246" t="s">
        <v>21</v>
      </c>
      <c r="F119" s="247" t="s">
        <v>167</v>
      </c>
      <c r="G119" s="245"/>
      <c r="H119" s="246" t="s">
        <v>21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152</v>
      </c>
      <c r="AU119" s="253" t="s">
        <v>81</v>
      </c>
      <c r="AV119" s="12" t="s">
        <v>79</v>
      </c>
      <c r="AW119" s="12" t="s">
        <v>35</v>
      </c>
      <c r="AX119" s="12" t="s">
        <v>71</v>
      </c>
      <c r="AY119" s="253" t="s">
        <v>143</v>
      </c>
    </row>
    <row r="120" spans="2:51" s="11" customFormat="1" ht="13.5">
      <c r="B120" s="232"/>
      <c r="C120" s="233"/>
      <c r="D120" s="234" t="s">
        <v>152</v>
      </c>
      <c r="E120" s="235" t="s">
        <v>21</v>
      </c>
      <c r="F120" s="236" t="s">
        <v>564</v>
      </c>
      <c r="G120" s="233"/>
      <c r="H120" s="237">
        <v>22.5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152</v>
      </c>
      <c r="AU120" s="243" t="s">
        <v>81</v>
      </c>
      <c r="AV120" s="11" t="s">
        <v>81</v>
      </c>
      <c r="AW120" s="11" t="s">
        <v>35</v>
      </c>
      <c r="AX120" s="11" t="s">
        <v>79</v>
      </c>
      <c r="AY120" s="243" t="s">
        <v>143</v>
      </c>
    </row>
    <row r="121" spans="2:65" s="1" customFormat="1" ht="16.5" customHeight="1">
      <c r="B121" s="45"/>
      <c r="C121" s="220" t="s">
        <v>187</v>
      </c>
      <c r="D121" s="220" t="s">
        <v>145</v>
      </c>
      <c r="E121" s="221" t="s">
        <v>572</v>
      </c>
      <c r="F121" s="222" t="s">
        <v>573</v>
      </c>
      <c r="G121" s="223" t="s">
        <v>148</v>
      </c>
      <c r="H121" s="224">
        <v>11.25</v>
      </c>
      <c r="I121" s="225"/>
      <c r="J121" s="226">
        <f>ROUND(I121*H121,2)</f>
        <v>0</v>
      </c>
      <c r="K121" s="222" t="s">
        <v>149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150</v>
      </c>
      <c r="AT121" s="23" t="s">
        <v>145</v>
      </c>
      <c r="AU121" s="23" t="s">
        <v>81</v>
      </c>
      <c r="AY121" s="23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150</v>
      </c>
      <c r="BM121" s="23" t="s">
        <v>574</v>
      </c>
    </row>
    <row r="122" spans="2:51" s="11" customFormat="1" ht="13.5">
      <c r="B122" s="232"/>
      <c r="C122" s="233"/>
      <c r="D122" s="234" t="s">
        <v>152</v>
      </c>
      <c r="E122" s="233"/>
      <c r="F122" s="236" t="s">
        <v>568</v>
      </c>
      <c r="G122" s="233"/>
      <c r="H122" s="237">
        <v>11.25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152</v>
      </c>
      <c r="AU122" s="243" t="s">
        <v>81</v>
      </c>
      <c r="AV122" s="11" t="s">
        <v>81</v>
      </c>
      <c r="AW122" s="11" t="s">
        <v>6</v>
      </c>
      <c r="AX122" s="11" t="s">
        <v>79</v>
      </c>
      <c r="AY122" s="243" t="s">
        <v>143</v>
      </c>
    </row>
    <row r="123" spans="2:65" s="1" customFormat="1" ht="16.5" customHeight="1">
      <c r="B123" s="45"/>
      <c r="C123" s="220" t="s">
        <v>193</v>
      </c>
      <c r="D123" s="220" t="s">
        <v>145</v>
      </c>
      <c r="E123" s="221" t="s">
        <v>575</v>
      </c>
      <c r="F123" s="222" t="s">
        <v>576</v>
      </c>
      <c r="G123" s="223" t="s">
        <v>148</v>
      </c>
      <c r="H123" s="224">
        <v>260.356</v>
      </c>
      <c r="I123" s="225"/>
      <c r="J123" s="226">
        <f>ROUND(I123*H123,2)</f>
        <v>0</v>
      </c>
      <c r="K123" s="222" t="s">
        <v>149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150</v>
      </c>
      <c r="AT123" s="23" t="s">
        <v>145</v>
      </c>
      <c r="AU123" s="23" t="s">
        <v>81</v>
      </c>
      <c r="AY123" s="23" t="s">
        <v>143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150</v>
      </c>
      <c r="BM123" s="23" t="s">
        <v>577</v>
      </c>
    </row>
    <row r="124" spans="2:51" s="11" customFormat="1" ht="13.5">
      <c r="B124" s="232"/>
      <c r="C124" s="233"/>
      <c r="D124" s="234" t="s">
        <v>152</v>
      </c>
      <c r="E124" s="235" t="s">
        <v>21</v>
      </c>
      <c r="F124" s="236" t="s">
        <v>578</v>
      </c>
      <c r="G124" s="233"/>
      <c r="H124" s="237">
        <v>260.356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152</v>
      </c>
      <c r="AU124" s="243" t="s">
        <v>81</v>
      </c>
      <c r="AV124" s="11" t="s">
        <v>81</v>
      </c>
      <c r="AW124" s="11" t="s">
        <v>35</v>
      </c>
      <c r="AX124" s="11" t="s">
        <v>71</v>
      </c>
      <c r="AY124" s="243" t="s">
        <v>143</v>
      </c>
    </row>
    <row r="125" spans="2:65" s="1" customFormat="1" ht="16.5" customHeight="1">
      <c r="B125" s="45"/>
      <c r="C125" s="220" t="s">
        <v>198</v>
      </c>
      <c r="D125" s="220" t="s">
        <v>145</v>
      </c>
      <c r="E125" s="221" t="s">
        <v>188</v>
      </c>
      <c r="F125" s="222" t="s">
        <v>189</v>
      </c>
      <c r="G125" s="223" t="s">
        <v>148</v>
      </c>
      <c r="H125" s="224">
        <v>86.143</v>
      </c>
      <c r="I125" s="225"/>
      <c r="J125" s="226">
        <f>ROUND(I125*H125,2)</f>
        <v>0</v>
      </c>
      <c r="K125" s="222" t="s">
        <v>149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150</v>
      </c>
      <c r="AT125" s="23" t="s">
        <v>145</v>
      </c>
      <c r="AU125" s="23" t="s">
        <v>81</v>
      </c>
      <c r="AY125" s="23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150</v>
      </c>
      <c r="BM125" s="23" t="s">
        <v>579</v>
      </c>
    </row>
    <row r="126" spans="2:51" s="11" customFormat="1" ht="13.5">
      <c r="B126" s="232"/>
      <c r="C126" s="233"/>
      <c r="D126" s="234" t="s">
        <v>152</v>
      </c>
      <c r="E126" s="235" t="s">
        <v>21</v>
      </c>
      <c r="F126" s="236" t="s">
        <v>580</v>
      </c>
      <c r="G126" s="233"/>
      <c r="H126" s="237">
        <v>86.143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152</v>
      </c>
      <c r="AU126" s="243" t="s">
        <v>81</v>
      </c>
      <c r="AV126" s="11" t="s">
        <v>81</v>
      </c>
      <c r="AW126" s="11" t="s">
        <v>35</v>
      </c>
      <c r="AX126" s="11" t="s">
        <v>79</v>
      </c>
      <c r="AY126" s="243" t="s">
        <v>143</v>
      </c>
    </row>
    <row r="127" spans="2:65" s="1" customFormat="1" ht="16.5" customHeight="1">
      <c r="B127" s="45"/>
      <c r="C127" s="220" t="s">
        <v>202</v>
      </c>
      <c r="D127" s="220" t="s">
        <v>145</v>
      </c>
      <c r="E127" s="221" t="s">
        <v>203</v>
      </c>
      <c r="F127" s="222" t="s">
        <v>204</v>
      </c>
      <c r="G127" s="223" t="s">
        <v>205</v>
      </c>
      <c r="H127" s="224">
        <v>163.672</v>
      </c>
      <c r="I127" s="225"/>
      <c r="J127" s="226">
        <f>ROUND(I127*H127,2)</f>
        <v>0</v>
      </c>
      <c r="K127" s="222" t="s">
        <v>149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150</v>
      </c>
      <c r="AT127" s="23" t="s">
        <v>145</v>
      </c>
      <c r="AU127" s="23" t="s">
        <v>81</v>
      </c>
      <c r="AY127" s="23" t="s">
        <v>143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150</v>
      </c>
      <c r="BM127" s="23" t="s">
        <v>581</v>
      </c>
    </row>
    <row r="128" spans="2:51" s="11" customFormat="1" ht="13.5">
      <c r="B128" s="232"/>
      <c r="C128" s="233"/>
      <c r="D128" s="234" t="s">
        <v>152</v>
      </c>
      <c r="E128" s="233"/>
      <c r="F128" s="236" t="s">
        <v>582</v>
      </c>
      <c r="G128" s="233"/>
      <c r="H128" s="237">
        <v>163.672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152</v>
      </c>
      <c r="AU128" s="243" t="s">
        <v>81</v>
      </c>
      <c r="AV128" s="11" t="s">
        <v>81</v>
      </c>
      <c r="AW128" s="11" t="s">
        <v>6</v>
      </c>
      <c r="AX128" s="11" t="s">
        <v>79</v>
      </c>
      <c r="AY128" s="243" t="s">
        <v>143</v>
      </c>
    </row>
    <row r="129" spans="2:65" s="1" customFormat="1" ht="16.5" customHeight="1">
      <c r="B129" s="45"/>
      <c r="C129" s="220" t="s">
        <v>208</v>
      </c>
      <c r="D129" s="220" t="s">
        <v>145</v>
      </c>
      <c r="E129" s="221" t="s">
        <v>213</v>
      </c>
      <c r="F129" s="222" t="s">
        <v>214</v>
      </c>
      <c r="G129" s="223" t="s">
        <v>148</v>
      </c>
      <c r="H129" s="224">
        <v>174.213</v>
      </c>
      <c r="I129" s="225"/>
      <c r="J129" s="226">
        <f>ROUND(I129*H129,2)</f>
        <v>0</v>
      </c>
      <c r="K129" s="222" t="s">
        <v>149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150</v>
      </c>
      <c r="AT129" s="23" t="s">
        <v>145</v>
      </c>
      <c r="AU129" s="23" t="s">
        <v>81</v>
      </c>
      <c r="AY129" s="23" t="s">
        <v>143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150</v>
      </c>
      <c r="BM129" s="23" t="s">
        <v>583</v>
      </c>
    </row>
    <row r="130" spans="2:51" s="12" customFormat="1" ht="13.5">
      <c r="B130" s="244"/>
      <c r="C130" s="245"/>
      <c r="D130" s="234" t="s">
        <v>152</v>
      </c>
      <c r="E130" s="246" t="s">
        <v>21</v>
      </c>
      <c r="F130" s="247" t="s">
        <v>549</v>
      </c>
      <c r="G130" s="245"/>
      <c r="H130" s="246" t="s">
        <v>21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152</v>
      </c>
      <c r="AU130" s="253" t="s">
        <v>81</v>
      </c>
      <c r="AV130" s="12" t="s">
        <v>79</v>
      </c>
      <c r="AW130" s="12" t="s">
        <v>35</v>
      </c>
      <c r="AX130" s="12" t="s">
        <v>71</v>
      </c>
      <c r="AY130" s="253" t="s">
        <v>143</v>
      </c>
    </row>
    <row r="131" spans="2:51" s="11" customFormat="1" ht="13.5">
      <c r="B131" s="232"/>
      <c r="C131" s="233"/>
      <c r="D131" s="234" t="s">
        <v>152</v>
      </c>
      <c r="E131" s="235" t="s">
        <v>21</v>
      </c>
      <c r="F131" s="236" t="s">
        <v>584</v>
      </c>
      <c r="G131" s="233"/>
      <c r="H131" s="237">
        <v>129.213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81</v>
      </c>
      <c r="AV131" s="11" t="s">
        <v>81</v>
      </c>
      <c r="AW131" s="11" t="s">
        <v>35</v>
      </c>
      <c r="AX131" s="11" t="s">
        <v>71</v>
      </c>
      <c r="AY131" s="243" t="s">
        <v>143</v>
      </c>
    </row>
    <row r="132" spans="2:51" s="12" customFormat="1" ht="13.5">
      <c r="B132" s="244"/>
      <c r="C132" s="245"/>
      <c r="D132" s="234" t="s">
        <v>152</v>
      </c>
      <c r="E132" s="246" t="s">
        <v>21</v>
      </c>
      <c r="F132" s="247" t="s">
        <v>167</v>
      </c>
      <c r="G132" s="245"/>
      <c r="H132" s="246" t="s">
        <v>21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152</v>
      </c>
      <c r="AU132" s="253" t="s">
        <v>81</v>
      </c>
      <c r="AV132" s="12" t="s">
        <v>79</v>
      </c>
      <c r="AW132" s="12" t="s">
        <v>35</v>
      </c>
      <c r="AX132" s="12" t="s">
        <v>71</v>
      </c>
      <c r="AY132" s="253" t="s">
        <v>143</v>
      </c>
    </row>
    <row r="133" spans="2:51" s="11" customFormat="1" ht="13.5">
      <c r="B133" s="232"/>
      <c r="C133" s="233"/>
      <c r="D133" s="234" t="s">
        <v>152</v>
      </c>
      <c r="E133" s="235" t="s">
        <v>21</v>
      </c>
      <c r="F133" s="236" t="s">
        <v>585</v>
      </c>
      <c r="G133" s="233"/>
      <c r="H133" s="237">
        <v>45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152</v>
      </c>
      <c r="AU133" s="243" t="s">
        <v>81</v>
      </c>
      <c r="AV133" s="11" t="s">
        <v>81</v>
      </c>
      <c r="AW133" s="11" t="s">
        <v>35</v>
      </c>
      <c r="AX133" s="11" t="s">
        <v>71</v>
      </c>
      <c r="AY133" s="243" t="s">
        <v>143</v>
      </c>
    </row>
    <row r="134" spans="2:65" s="1" customFormat="1" ht="16.5" customHeight="1">
      <c r="B134" s="45"/>
      <c r="C134" s="220" t="s">
        <v>212</v>
      </c>
      <c r="D134" s="220" t="s">
        <v>145</v>
      </c>
      <c r="E134" s="221" t="s">
        <v>372</v>
      </c>
      <c r="F134" s="222" t="s">
        <v>373</v>
      </c>
      <c r="G134" s="223" t="s">
        <v>221</v>
      </c>
      <c r="H134" s="224">
        <v>45.415</v>
      </c>
      <c r="I134" s="225"/>
      <c r="J134" s="226">
        <f>ROUND(I134*H134,2)</f>
        <v>0</v>
      </c>
      <c r="K134" s="222" t="s">
        <v>149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150</v>
      </c>
      <c r="AT134" s="23" t="s">
        <v>145</v>
      </c>
      <c r="AU134" s="23" t="s">
        <v>81</v>
      </c>
      <c r="AY134" s="23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150</v>
      </c>
      <c r="BM134" s="23" t="s">
        <v>586</v>
      </c>
    </row>
    <row r="135" spans="2:51" s="11" customFormat="1" ht="13.5">
      <c r="B135" s="232"/>
      <c r="C135" s="233"/>
      <c r="D135" s="234" t="s">
        <v>152</v>
      </c>
      <c r="E135" s="235" t="s">
        <v>21</v>
      </c>
      <c r="F135" s="236" t="s">
        <v>587</v>
      </c>
      <c r="G135" s="233"/>
      <c r="H135" s="237">
        <v>45.415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152</v>
      </c>
      <c r="AU135" s="243" t="s">
        <v>81</v>
      </c>
      <c r="AV135" s="11" t="s">
        <v>81</v>
      </c>
      <c r="AW135" s="11" t="s">
        <v>35</v>
      </c>
      <c r="AX135" s="11" t="s">
        <v>71</v>
      </c>
      <c r="AY135" s="243" t="s">
        <v>143</v>
      </c>
    </row>
    <row r="136" spans="2:63" s="10" customFormat="1" ht="29.85" customHeight="1">
      <c r="B136" s="204"/>
      <c r="C136" s="205"/>
      <c r="D136" s="206" t="s">
        <v>70</v>
      </c>
      <c r="E136" s="218" t="s">
        <v>81</v>
      </c>
      <c r="F136" s="218" t="s">
        <v>588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SUM(P137:P144)</f>
        <v>0</v>
      </c>
      <c r="Q136" s="212"/>
      <c r="R136" s="213">
        <f>SUM(R137:R144)</f>
        <v>23.129694410000003</v>
      </c>
      <c r="S136" s="212"/>
      <c r="T136" s="214">
        <f>SUM(T137:T144)</f>
        <v>0</v>
      </c>
      <c r="AR136" s="215" t="s">
        <v>79</v>
      </c>
      <c r="AT136" s="216" t="s">
        <v>70</v>
      </c>
      <c r="AU136" s="216" t="s">
        <v>79</v>
      </c>
      <c r="AY136" s="215" t="s">
        <v>143</v>
      </c>
      <c r="BK136" s="217">
        <f>SUM(BK137:BK144)</f>
        <v>0</v>
      </c>
    </row>
    <row r="137" spans="2:65" s="1" customFormat="1" ht="16.5" customHeight="1">
      <c r="B137" s="45"/>
      <c r="C137" s="220" t="s">
        <v>218</v>
      </c>
      <c r="D137" s="220" t="s">
        <v>145</v>
      </c>
      <c r="E137" s="221" t="s">
        <v>589</v>
      </c>
      <c r="F137" s="222" t="s">
        <v>590</v>
      </c>
      <c r="G137" s="223" t="s">
        <v>148</v>
      </c>
      <c r="H137" s="224">
        <v>9.419</v>
      </c>
      <c r="I137" s="225"/>
      <c r="J137" s="226">
        <f>ROUND(I137*H137,2)</f>
        <v>0</v>
      </c>
      <c r="K137" s="222" t="s">
        <v>149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2.45329</v>
      </c>
      <c r="R137" s="229">
        <f>Q137*H137</f>
        <v>23.10753851</v>
      </c>
      <c r="S137" s="229">
        <v>0</v>
      </c>
      <c r="T137" s="230">
        <f>S137*H137</f>
        <v>0</v>
      </c>
      <c r="AR137" s="23" t="s">
        <v>150</v>
      </c>
      <c r="AT137" s="23" t="s">
        <v>145</v>
      </c>
      <c r="AU137" s="23" t="s">
        <v>81</v>
      </c>
      <c r="AY137" s="23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150</v>
      </c>
      <c r="BM137" s="23" t="s">
        <v>591</v>
      </c>
    </row>
    <row r="138" spans="2:51" s="12" customFormat="1" ht="13.5">
      <c r="B138" s="244"/>
      <c r="C138" s="245"/>
      <c r="D138" s="234" t="s">
        <v>152</v>
      </c>
      <c r="E138" s="246" t="s">
        <v>21</v>
      </c>
      <c r="F138" s="247" t="s">
        <v>592</v>
      </c>
      <c r="G138" s="245"/>
      <c r="H138" s="246" t="s">
        <v>21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152</v>
      </c>
      <c r="AU138" s="253" t="s">
        <v>81</v>
      </c>
      <c r="AV138" s="12" t="s">
        <v>79</v>
      </c>
      <c r="AW138" s="12" t="s">
        <v>35</v>
      </c>
      <c r="AX138" s="12" t="s">
        <v>71</v>
      </c>
      <c r="AY138" s="253" t="s">
        <v>143</v>
      </c>
    </row>
    <row r="139" spans="2:51" s="12" customFormat="1" ht="13.5">
      <c r="B139" s="244"/>
      <c r="C139" s="245"/>
      <c r="D139" s="234" t="s">
        <v>152</v>
      </c>
      <c r="E139" s="246" t="s">
        <v>21</v>
      </c>
      <c r="F139" s="247" t="s">
        <v>283</v>
      </c>
      <c r="G139" s="245"/>
      <c r="H139" s="246" t="s">
        <v>21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152</v>
      </c>
      <c r="AU139" s="253" t="s">
        <v>81</v>
      </c>
      <c r="AV139" s="12" t="s">
        <v>79</v>
      </c>
      <c r="AW139" s="12" t="s">
        <v>35</v>
      </c>
      <c r="AX139" s="12" t="s">
        <v>71</v>
      </c>
      <c r="AY139" s="253" t="s">
        <v>143</v>
      </c>
    </row>
    <row r="140" spans="2:51" s="12" customFormat="1" ht="13.5">
      <c r="B140" s="244"/>
      <c r="C140" s="245"/>
      <c r="D140" s="234" t="s">
        <v>152</v>
      </c>
      <c r="E140" s="246" t="s">
        <v>21</v>
      </c>
      <c r="F140" s="247" t="s">
        <v>593</v>
      </c>
      <c r="G140" s="245"/>
      <c r="H140" s="246" t="s">
        <v>21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152</v>
      </c>
      <c r="AU140" s="253" t="s">
        <v>81</v>
      </c>
      <c r="AV140" s="12" t="s">
        <v>79</v>
      </c>
      <c r="AW140" s="12" t="s">
        <v>35</v>
      </c>
      <c r="AX140" s="12" t="s">
        <v>71</v>
      </c>
      <c r="AY140" s="253" t="s">
        <v>143</v>
      </c>
    </row>
    <row r="141" spans="2:51" s="11" customFormat="1" ht="13.5">
      <c r="B141" s="232"/>
      <c r="C141" s="233"/>
      <c r="D141" s="234" t="s">
        <v>152</v>
      </c>
      <c r="E141" s="235" t="s">
        <v>21</v>
      </c>
      <c r="F141" s="236" t="s">
        <v>594</v>
      </c>
      <c r="G141" s="233"/>
      <c r="H141" s="237">
        <v>9.419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152</v>
      </c>
      <c r="AU141" s="243" t="s">
        <v>81</v>
      </c>
      <c r="AV141" s="11" t="s">
        <v>81</v>
      </c>
      <c r="AW141" s="11" t="s">
        <v>35</v>
      </c>
      <c r="AX141" s="11" t="s">
        <v>71</v>
      </c>
      <c r="AY141" s="243" t="s">
        <v>143</v>
      </c>
    </row>
    <row r="142" spans="2:65" s="1" customFormat="1" ht="16.5" customHeight="1">
      <c r="B142" s="45"/>
      <c r="C142" s="220" t="s">
        <v>10</v>
      </c>
      <c r="D142" s="220" t="s">
        <v>145</v>
      </c>
      <c r="E142" s="221" t="s">
        <v>595</v>
      </c>
      <c r="F142" s="222" t="s">
        <v>596</v>
      </c>
      <c r="G142" s="223" t="s">
        <v>221</v>
      </c>
      <c r="H142" s="224">
        <v>8.97</v>
      </c>
      <c r="I142" s="225"/>
      <c r="J142" s="226">
        <f>ROUND(I142*H142,2)</f>
        <v>0</v>
      </c>
      <c r="K142" s="222" t="s">
        <v>149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0.00247</v>
      </c>
      <c r="R142" s="229">
        <f>Q142*H142</f>
        <v>0.022155900000000003</v>
      </c>
      <c r="S142" s="229">
        <v>0</v>
      </c>
      <c r="T142" s="230">
        <f>S142*H142</f>
        <v>0</v>
      </c>
      <c r="AR142" s="23" t="s">
        <v>150</v>
      </c>
      <c r="AT142" s="23" t="s">
        <v>145</v>
      </c>
      <c r="AU142" s="23" t="s">
        <v>81</v>
      </c>
      <c r="AY142" s="23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150</v>
      </c>
      <c r="BM142" s="23" t="s">
        <v>597</v>
      </c>
    </row>
    <row r="143" spans="2:51" s="11" customFormat="1" ht="13.5">
      <c r="B143" s="232"/>
      <c r="C143" s="233"/>
      <c r="D143" s="234" t="s">
        <v>152</v>
      </c>
      <c r="E143" s="235" t="s">
        <v>21</v>
      </c>
      <c r="F143" s="236" t="s">
        <v>598</v>
      </c>
      <c r="G143" s="233"/>
      <c r="H143" s="237">
        <v>8.97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152</v>
      </c>
      <c r="AU143" s="243" t="s">
        <v>81</v>
      </c>
      <c r="AV143" s="11" t="s">
        <v>81</v>
      </c>
      <c r="AW143" s="11" t="s">
        <v>35</v>
      </c>
      <c r="AX143" s="11" t="s">
        <v>71</v>
      </c>
      <c r="AY143" s="243" t="s">
        <v>143</v>
      </c>
    </row>
    <row r="144" spans="2:65" s="1" customFormat="1" ht="16.5" customHeight="1">
      <c r="B144" s="45"/>
      <c r="C144" s="220" t="s">
        <v>228</v>
      </c>
      <c r="D144" s="220" t="s">
        <v>145</v>
      </c>
      <c r="E144" s="221" t="s">
        <v>599</v>
      </c>
      <c r="F144" s="222" t="s">
        <v>600</v>
      </c>
      <c r="G144" s="223" t="s">
        <v>221</v>
      </c>
      <c r="H144" s="224">
        <v>8.97</v>
      </c>
      <c r="I144" s="225"/>
      <c r="J144" s="226">
        <f>ROUND(I144*H144,2)</f>
        <v>0</v>
      </c>
      <c r="K144" s="222" t="s">
        <v>149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150</v>
      </c>
      <c r="AT144" s="23" t="s">
        <v>145</v>
      </c>
      <c r="AU144" s="23" t="s">
        <v>81</v>
      </c>
      <c r="AY144" s="23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150</v>
      </c>
      <c r="BM144" s="23" t="s">
        <v>601</v>
      </c>
    </row>
    <row r="145" spans="2:63" s="10" customFormat="1" ht="29.85" customHeight="1">
      <c r="B145" s="204"/>
      <c r="C145" s="205"/>
      <c r="D145" s="206" t="s">
        <v>70</v>
      </c>
      <c r="E145" s="218" t="s">
        <v>159</v>
      </c>
      <c r="F145" s="218" t="s">
        <v>602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SUM(P146:P188)</f>
        <v>0</v>
      </c>
      <c r="Q145" s="212"/>
      <c r="R145" s="213">
        <f>SUM(R146:R188)</f>
        <v>51.01488777</v>
      </c>
      <c r="S145" s="212"/>
      <c r="T145" s="214">
        <f>SUM(T146:T188)</f>
        <v>0</v>
      </c>
      <c r="AR145" s="215" t="s">
        <v>79</v>
      </c>
      <c r="AT145" s="216" t="s">
        <v>70</v>
      </c>
      <c r="AU145" s="216" t="s">
        <v>79</v>
      </c>
      <c r="AY145" s="215" t="s">
        <v>143</v>
      </c>
      <c r="BK145" s="217">
        <f>SUM(BK146:BK188)</f>
        <v>0</v>
      </c>
    </row>
    <row r="146" spans="2:65" s="1" customFormat="1" ht="16.5" customHeight="1">
      <c r="B146" s="45"/>
      <c r="C146" s="220" t="s">
        <v>235</v>
      </c>
      <c r="D146" s="220" t="s">
        <v>145</v>
      </c>
      <c r="E146" s="221" t="s">
        <v>603</v>
      </c>
      <c r="F146" s="222" t="s">
        <v>604</v>
      </c>
      <c r="G146" s="223" t="s">
        <v>148</v>
      </c>
      <c r="H146" s="224">
        <v>18.54</v>
      </c>
      <c r="I146" s="225"/>
      <c r="J146" s="226">
        <f>ROUND(I146*H146,2)</f>
        <v>0</v>
      </c>
      <c r="K146" s="222" t="s">
        <v>149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2.45329</v>
      </c>
      <c r="R146" s="229">
        <f>Q146*H146</f>
        <v>45.4839966</v>
      </c>
      <c r="S146" s="229">
        <v>0</v>
      </c>
      <c r="T146" s="230">
        <f>S146*H146</f>
        <v>0</v>
      </c>
      <c r="AR146" s="23" t="s">
        <v>150</v>
      </c>
      <c r="AT146" s="23" t="s">
        <v>145</v>
      </c>
      <c r="AU146" s="23" t="s">
        <v>81</v>
      </c>
      <c r="AY146" s="23" t="s">
        <v>143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150</v>
      </c>
      <c r="BM146" s="23" t="s">
        <v>605</v>
      </c>
    </row>
    <row r="147" spans="2:51" s="12" customFormat="1" ht="13.5">
      <c r="B147" s="244"/>
      <c r="C147" s="245"/>
      <c r="D147" s="234" t="s">
        <v>152</v>
      </c>
      <c r="E147" s="246" t="s">
        <v>21</v>
      </c>
      <c r="F147" s="247" t="s">
        <v>592</v>
      </c>
      <c r="G147" s="245"/>
      <c r="H147" s="246" t="s">
        <v>21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152</v>
      </c>
      <c r="AU147" s="253" t="s">
        <v>81</v>
      </c>
      <c r="AV147" s="12" t="s">
        <v>79</v>
      </c>
      <c r="AW147" s="12" t="s">
        <v>35</v>
      </c>
      <c r="AX147" s="12" t="s">
        <v>71</v>
      </c>
      <c r="AY147" s="253" t="s">
        <v>143</v>
      </c>
    </row>
    <row r="148" spans="2:51" s="12" customFormat="1" ht="13.5">
      <c r="B148" s="244"/>
      <c r="C148" s="245"/>
      <c r="D148" s="234" t="s">
        <v>152</v>
      </c>
      <c r="E148" s="246" t="s">
        <v>21</v>
      </c>
      <c r="F148" s="247" t="s">
        <v>283</v>
      </c>
      <c r="G148" s="245"/>
      <c r="H148" s="246" t="s">
        <v>21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152</v>
      </c>
      <c r="AU148" s="253" t="s">
        <v>81</v>
      </c>
      <c r="AV148" s="12" t="s">
        <v>79</v>
      </c>
      <c r="AW148" s="12" t="s">
        <v>35</v>
      </c>
      <c r="AX148" s="12" t="s">
        <v>71</v>
      </c>
      <c r="AY148" s="253" t="s">
        <v>143</v>
      </c>
    </row>
    <row r="149" spans="2:51" s="12" customFormat="1" ht="13.5">
      <c r="B149" s="244"/>
      <c r="C149" s="245"/>
      <c r="D149" s="234" t="s">
        <v>152</v>
      </c>
      <c r="E149" s="246" t="s">
        <v>21</v>
      </c>
      <c r="F149" s="247" t="s">
        <v>606</v>
      </c>
      <c r="G149" s="245"/>
      <c r="H149" s="246" t="s">
        <v>21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152</v>
      </c>
      <c r="AU149" s="253" t="s">
        <v>81</v>
      </c>
      <c r="AV149" s="12" t="s">
        <v>79</v>
      </c>
      <c r="AW149" s="12" t="s">
        <v>35</v>
      </c>
      <c r="AX149" s="12" t="s">
        <v>71</v>
      </c>
      <c r="AY149" s="253" t="s">
        <v>143</v>
      </c>
    </row>
    <row r="150" spans="2:51" s="11" customFormat="1" ht="13.5">
      <c r="B150" s="232"/>
      <c r="C150" s="233"/>
      <c r="D150" s="234" t="s">
        <v>152</v>
      </c>
      <c r="E150" s="235" t="s">
        <v>21</v>
      </c>
      <c r="F150" s="236" t="s">
        <v>607</v>
      </c>
      <c r="G150" s="233"/>
      <c r="H150" s="237">
        <v>17.94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152</v>
      </c>
      <c r="AU150" s="243" t="s">
        <v>81</v>
      </c>
      <c r="AV150" s="11" t="s">
        <v>81</v>
      </c>
      <c r="AW150" s="11" t="s">
        <v>35</v>
      </c>
      <c r="AX150" s="11" t="s">
        <v>71</v>
      </c>
      <c r="AY150" s="243" t="s">
        <v>143</v>
      </c>
    </row>
    <row r="151" spans="2:51" s="12" customFormat="1" ht="13.5">
      <c r="B151" s="244"/>
      <c r="C151" s="245"/>
      <c r="D151" s="234" t="s">
        <v>152</v>
      </c>
      <c r="E151" s="246" t="s">
        <v>21</v>
      </c>
      <c r="F151" s="247" t="s">
        <v>608</v>
      </c>
      <c r="G151" s="245"/>
      <c r="H151" s="246" t="s">
        <v>21</v>
      </c>
      <c r="I151" s="248"/>
      <c r="J151" s="245"/>
      <c r="K151" s="245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152</v>
      </c>
      <c r="AU151" s="253" t="s">
        <v>81</v>
      </c>
      <c r="AV151" s="12" t="s">
        <v>79</v>
      </c>
      <c r="AW151" s="12" t="s">
        <v>35</v>
      </c>
      <c r="AX151" s="12" t="s">
        <v>71</v>
      </c>
      <c r="AY151" s="253" t="s">
        <v>143</v>
      </c>
    </row>
    <row r="152" spans="2:51" s="11" customFormat="1" ht="13.5">
      <c r="B152" s="232"/>
      <c r="C152" s="233"/>
      <c r="D152" s="234" t="s">
        <v>152</v>
      </c>
      <c r="E152" s="235" t="s">
        <v>21</v>
      </c>
      <c r="F152" s="236" t="s">
        <v>609</v>
      </c>
      <c r="G152" s="233"/>
      <c r="H152" s="237">
        <v>0.6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152</v>
      </c>
      <c r="AU152" s="243" t="s">
        <v>81</v>
      </c>
      <c r="AV152" s="11" t="s">
        <v>81</v>
      </c>
      <c r="AW152" s="11" t="s">
        <v>35</v>
      </c>
      <c r="AX152" s="11" t="s">
        <v>71</v>
      </c>
      <c r="AY152" s="243" t="s">
        <v>143</v>
      </c>
    </row>
    <row r="153" spans="2:65" s="1" customFormat="1" ht="16.5" customHeight="1">
      <c r="B153" s="45"/>
      <c r="C153" s="220" t="s">
        <v>241</v>
      </c>
      <c r="D153" s="220" t="s">
        <v>145</v>
      </c>
      <c r="E153" s="221" t="s">
        <v>610</v>
      </c>
      <c r="F153" s="222" t="s">
        <v>611</v>
      </c>
      <c r="G153" s="223" t="s">
        <v>221</v>
      </c>
      <c r="H153" s="224">
        <v>3.6</v>
      </c>
      <c r="I153" s="225"/>
      <c r="J153" s="226">
        <f>ROUND(I153*H153,2)</f>
        <v>0</v>
      </c>
      <c r="K153" s="222" t="s">
        <v>149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0.00346</v>
      </c>
      <c r="R153" s="229">
        <f>Q153*H153</f>
        <v>0.012456</v>
      </c>
      <c r="S153" s="229">
        <v>0</v>
      </c>
      <c r="T153" s="230">
        <f>S153*H153</f>
        <v>0</v>
      </c>
      <c r="AR153" s="23" t="s">
        <v>150</v>
      </c>
      <c r="AT153" s="23" t="s">
        <v>145</v>
      </c>
      <c r="AU153" s="23" t="s">
        <v>81</v>
      </c>
      <c r="AY153" s="23" t="s">
        <v>143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150</v>
      </c>
      <c r="BM153" s="23" t="s">
        <v>612</v>
      </c>
    </row>
    <row r="154" spans="2:51" s="12" customFormat="1" ht="13.5">
      <c r="B154" s="244"/>
      <c r="C154" s="245"/>
      <c r="D154" s="234" t="s">
        <v>152</v>
      </c>
      <c r="E154" s="246" t="s">
        <v>21</v>
      </c>
      <c r="F154" s="247" t="s">
        <v>608</v>
      </c>
      <c r="G154" s="245"/>
      <c r="H154" s="246" t="s">
        <v>21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152</v>
      </c>
      <c r="AU154" s="253" t="s">
        <v>81</v>
      </c>
      <c r="AV154" s="12" t="s">
        <v>79</v>
      </c>
      <c r="AW154" s="12" t="s">
        <v>35</v>
      </c>
      <c r="AX154" s="12" t="s">
        <v>71</v>
      </c>
      <c r="AY154" s="253" t="s">
        <v>143</v>
      </c>
    </row>
    <row r="155" spans="2:51" s="11" customFormat="1" ht="13.5">
      <c r="B155" s="232"/>
      <c r="C155" s="233"/>
      <c r="D155" s="234" t="s">
        <v>152</v>
      </c>
      <c r="E155" s="235" t="s">
        <v>21</v>
      </c>
      <c r="F155" s="236" t="s">
        <v>613</v>
      </c>
      <c r="G155" s="233"/>
      <c r="H155" s="237">
        <v>3.6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152</v>
      </c>
      <c r="AU155" s="243" t="s">
        <v>81</v>
      </c>
      <c r="AV155" s="11" t="s">
        <v>81</v>
      </c>
      <c r="AW155" s="11" t="s">
        <v>35</v>
      </c>
      <c r="AX155" s="11" t="s">
        <v>71</v>
      </c>
      <c r="AY155" s="243" t="s">
        <v>143</v>
      </c>
    </row>
    <row r="156" spans="2:65" s="1" customFormat="1" ht="16.5" customHeight="1">
      <c r="B156" s="45"/>
      <c r="C156" s="220" t="s">
        <v>247</v>
      </c>
      <c r="D156" s="220" t="s">
        <v>145</v>
      </c>
      <c r="E156" s="221" t="s">
        <v>614</v>
      </c>
      <c r="F156" s="222" t="s">
        <v>615</v>
      </c>
      <c r="G156" s="223" t="s">
        <v>221</v>
      </c>
      <c r="H156" s="224">
        <v>3.6</v>
      </c>
      <c r="I156" s="225"/>
      <c r="J156" s="226">
        <f>ROUND(I156*H156,2)</f>
        <v>0</v>
      </c>
      <c r="K156" s="222" t="s">
        <v>149</v>
      </c>
      <c r="L156" s="71"/>
      <c r="M156" s="227" t="s">
        <v>21</v>
      </c>
      <c r="N156" s="228" t="s">
        <v>42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150</v>
      </c>
      <c r="AT156" s="23" t="s">
        <v>145</v>
      </c>
      <c r="AU156" s="23" t="s">
        <v>81</v>
      </c>
      <c r="AY156" s="23" t="s">
        <v>143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79</v>
      </c>
      <c r="BK156" s="231">
        <f>ROUND(I156*H156,2)</f>
        <v>0</v>
      </c>
      <c r="BL156" s="23" t="s">
        <v>150</v>
      </c>
      <c r="BM156" s="23" t="s">
        <v>616</v>
      </c>
    </row>
    <row r="157" spans="2:65" s="1" customFormat="1" ht="16.5" customHeight="1">
      <c r="B157" s="45"/>
      <c r="C157" s="220" t="s">
        <v>251</v>
      </c>
      <c r="D157" s="220" t="s">
        <v>145</v>
      </c>
      <c r="E157" s="221" t="s">
        <v>617</v>
      </c>
      <c r="F157" s="222" t="s">
        <v>618</v>
      </c>
      <c r="G157" s="223" t="s">
        <v>221</v>
      </c>
      <c r="H157" s="224">
        <v>119.6</v>
      </c>
      <c r="I157" s="225"/>
      <c r="J157" s="226">
        <f>ROUND(I157*H157,2)</f>
        <v>0</v>
      </c>
      <c r="K157" s="222" t="s">
        <v>149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0.00275</v>
      </c>
      <c r="R157" s="229">
        <f>Q157*H157</f>
        <v>0.32889999999999997</v>
      </c>
      <c r="S157" s="229">
        <v>0</v>
      </c>
      <c r="T157" s="230">
        <f>S157*H157</f>
        <v>0</v>
      </c>
      <c r="AR157" s="23" t="s">
        <v>150</v>
      </c>
      <c r="AT157" s="23" t="s">
        <v>145</v>
      </c>
      <c r="AU157" s="23" t="s">
        <v>81</v>
      </c>
      <c r="AY157" s="23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79</v>
      </c>
      <c r="BK157" s="231">
        <f>ROUND(I157*H157,2)</f>
        <v>0</v>
      </c>
      <c r="BL157" s="23" t="s">
        <v>150</v>
      </c>
      <c r="BM157" s="23" t="s">
        <v>619</v>
      </c>
    </row>
    <row r="158" spans="2:51" s="11" customFormat="1" ht="13.5">
      <c r="B158" s="232"/>
      <c r="C158" s="233"/>
      <c r="D158" s="234" t="s">
        <v>152</v>
      </c>
      <c r="E158" s="235" t="s">
        <v>21</v>
      </c>
      <c r="F158" s="236" t="s">
        <v>620</v>
      </c>
      <c r="G158" s="233"/>
      <c r="H158" s="237">
        <v>119.6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152</v>
      </c>
      <c r="AU158" s="243" t="s">
        <v>81</v>
      </c>
      <c r="AV158" s="11" t="s">
        <v>81</v>
      </c>
      <c r="AW158" s="11" t="s">
        <v>35</v>
      </c>
      <c r="AX158" s="11" t="s">
        <v>71</v>
      </c>
      <c r="AY158" s="243" t="s">
        <v>143</v>
      </c>
    </row>
    <row r="159" spans="2:65" s="1" customFormat="1" ht="16.5" customHeight="1">
      <c r="B159" s="45"/>
      <c r="C159" s="220" t="s">
        <v>9</v>
      </c>
      <c r="D159" s="220" t="s">
        <v>145</v>
      </c>
      <c r="E159" s="221" t="s">
        <v>621</v>
      </c>
      <c r="F159" s="222" t="s">
        <v>622</v>
      </c>
      <c r="G159" s="223" t="s">
        <v>221</v>
      </c>
      <c r="H159" s="224">
        <v>119.6</v>
      </c>
      <c r="I159" s="225"/>
      <c r="J159" s="226">
        <f>ROUND(I159*H159,2)</f>
        <v>0</v>
      </c>
      <c r="K159" s="222" t="s">
        <v>149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150</v>
      </c>
      <c r="AT159" s="23" t="s">
        <v>145</v>
      </c>
      <c r="AU159" s="23" t="s">
        <v>81</v>
      </c>
      <c r="AY159" s="23" t="s">
        <v>143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150</v>
      </c>
      <c r="BM159" s="23" t="s">
        <v>623</v>
      </c>
    </row>
    <row r="160" spans="2:65" s="1" customFormat="1" ht="16.5" customHeight="1">
      <c r="B160" s="45"/>
      <c r="C160" s="220" t="s">
        <v>264</v>
      </c>
      <c r="D160" s="220" t="s">
        <v>145</v>
      </c>
      <c r="E160" s="221" t="s">
        <v>624</v>
      </c>
      <c r="F160" s="222" t="s">
        <v>625</v>
      </c>
      <c r="G160" s="223" t="s">
        <v>205</v>
      </c>
      <c r="H160" s="224">
        <v>1.859</v>
      </c>
      <c r="I160" s="225"/>
      <c r="J160" s="226">
        <f>ROUND(I160*H160,2)</f>
        <v>0</v>
      </c>
      <c r="K160" s="222" t="s">
        <v>149</v>
      </c>
      <c r="L160" s="71"/>
      <c r="M160" s="227" t="s">
        <v>21</v>
      </c>
      <c r="N160" s="228" t="s">
        <v>42</v>
      </c>
      <c r="O160" s="46"/>
      <c r="P160" s="229">
        <f>O160*H160</f>
        <v>0</v>
      </c>
      <c r="Q160" s="229">
        <v>1.04881</v>
      </c>
      <c r="R160" s="229">
        <f>Q160*H160</f>
        <v>1.94973779</v>
      </c>
      <c r="S160" s="229">
        <v>0</v>
      </c>
      <c r="T160" s="230">
        <f>S160*H160</f>
        <v>0</v>
      </c>
      <c r="AR160" s="23" t="s">
        <v>150</v>
      </c>
      <c r="AT160" s="23" t="s">
        <v>145</v>
      </c>
      <c r="AU160" s="23" t="s">
        <v>81</v>
      </c>
      <c r="AY160" s="23" t="s">
        <v>143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79</v>
      </c>
      <c r="BK160" s="231">
        <f>ROUND(I160*H160,2)</f>
        <v>0</v>
      </c>
      <c r="BL160" s="23" t="s">
        <v>150</v>
      </c>
      <c r="BM160" s="23" t="s">
        <v>626</v>
      </c>
    </row>
    <row r="161" spans="2:51" s="12" customFormat="1" ht="13.5">
      <c r="B161" s="244"/>
      <c r="C161" s="245"/>
      <c r="D161" s="234" t="s">
        <v>152</v>
      </c>
      <c r="E161" s="246" t="s">
        <v>21</v>
      </c>
      <c r="F161" s="247" t="s">
        <v>627</v>
      </c>
      <c r="G161" s="245"/>
      <c r="H161" s="246" t="s">
        <v>21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152</v>
      </c>
      <c r="AU161" s="253" t="s">
        <v>81</v>
      </c>
      <c r="AV161" s="12" t="s">
        <v>79</v>
      </c>
      <c r="AW161" s="12" t="s">
        <v>35</v>
      </c>
      <c r="AX161" s="12" t="s">
        <v>71</v>
      </c>
      <c r="AY161" s="253" t="s">
        <v>143</v>
      </c>
    </row>
    <row r="162" spans="2:51" s="12" customFormat="1" ht="13.5">
      <c r="B162" s="244"/>
      <c r="C162" s="245"/>
      <c r="D162" s="234" t="s">
        <v>152</v>
      </c>
      <c r="E162" s="246" t="s">
        <v>21</v>
      </c>
      <c r="F162" s="247" t="s">
        <v>283</v>
      </c>
      <c r="G162" s="245"/>
      <c r="H162" s="246" t="s">
        <v>21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152</v>
      </c>
      <c r="AU162" s="253" t="s">
        <v>81</v>
      </c>
      <c r="AV162" s="12" t="s">
        <v>79</v>
      </c>
      <c r="AW162" s="12" t="s">
        <v>35</v>
      </c>
      <c r="AX162" s="12" t="s">
        <v>71</v>
      </c>
      <c r="AY162" s="253" t="s">
        <v>143</v>
      </c>
    </row>
    <row r="163" spans="2:51" s="12" customFormat="1" ht="13.5">
      <c r="B163" s="244"/>
      <c r="C163" s="245"/>
      <c r="D163" s="234" t="s">
        <v>152</v>
      </c>
      <c r="E163" s="246" t="s">
        <v>21</v>
      </c>
      <c r="F163" s="247" t="s">
        <v>628</v>
      </c>
      <c r="G163" s="245"/>
      <c r="H163" s="246" t="s">
        <v>21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152</v>
      </c>
      <c r="AU163" s="253" t="s">
        <v>81</v>
      </c>
      <c r="AV163" s="12" t="s">
        <v>79</v>
      </c>
      <c r="AW163" s="12" t="s">
        <v>35</v>
      </c>
      <c r="AX163" s="12" t="s">
        <v>71</v>
      </c>
      <c r="AY163" s="253" t="s">
        <v>143</v>
      </c>
    </row>
    <row r="164" spans="2:51" s="12" customFormat="1" ht="13.5">
      <c r="B164" s="244"/>
      <c r="C164" s="245"/>
      <c r="D164" s="234" t="s">
        <v>152</v>
      </c>
      <c r="E164" s="246" t="s">
        <v>21</v>
      </c>
      <c r="F164" s="247" t="s">
        <v>629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152</v>
      </c>
      <c r="AU164" s="253" t="s">
        <v>81</v>
      </c>
      <c r="AV164" s="12" t="s">
        <v>79</v>
      </c>
      <c r="AW164" s="12" t="s">
        <v>35</v>
      </c>
      <c r="AX164" s="12" t="s">
        <v>71</v>
      </c>
      <c r="AY164" s="253" t="s">
        <v>143</v>
      </c>
    </row>
    <row r="165" spans="2:51" s="12" customFormat="1" ht="13.5">
      <c r="B165" s="244"/>
      <c r="C165" s="245"/>
      <c r="D165" s="234" t="s">
        <v>152</v>
      </c>
      <c r="E165" s="246" t="s">
        <v>21</v>
      </c>
      <c r="F165" s="247" t="s">
        <v>630</v>
      </c>
      <c r="G165" s="245"/>
      <c r="H165" s="246" t="s">
        <v>21</v>
      </c>
      <c r="I165" s="248"/>
      <c r="J165" s="245"/>
      <c r="K165" s="245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152</v>
      </c>
      <c r="AU165" s="253" t="s">
        <v>81</v>
      </c>
      <c r="AV165" s="12" t="s">
        <v>79</v>
      </c>
      <c r="AW165" s="12" t="s">
        <v>35</v>
      </c>
      <c r="AX165" s="12" t="s">
        <v>71</v>
      </c>
      <c r="AY165" s="253" t="s">
        <v>143</v>
      </c>
    </row>
    <row r="166" spans="2:51" s="12" customFormat="1" ht="13.5">
      <c r="B166" s="244"/>
      <c r="C166" s="245"/>
      <c r="D166" s="234" t="s">
        <v>152</v>
      </c>
      <c r="E166" s="246" t="s">
        <v>21</v>
      </c>
      <c r="F166" s="247" t="s">
        <v>631</v>
      </c>
      <c r="G166" s="245"/>
      <c r="H166" s="246" t="s">
        <v>21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152</v>
      </c>
      <c r="AU166" s="253" t="s">
        <v>81</v>
      </c>
      <c r="AV166" s="12" t="s">
        <v>79</v>
      </c>
      <c r="AW166" s="12" t="s">
        <v>35</v>
      </c>
      <c r="AX166" s="12" t="s">
        <v>71</v>
      </c>
      <c r="AY166" s="253" t="s">
        <v>143</v>
      </c>
    </row>
    <row r="167" spans="2:51" s="11" customFormat="1" ht="13.5">
      <c r="B167" s="232"/>
      <c r="C167" s="233"/>
      <c r="D167" s="234" t="s">
        <v>152</v>
      </c>
      <c r="E167" s="235" t="s">
        <v>21</v>
      </c>
      <c r="F167" s="236" t="s">
        <v>632</v>
      </c>
      <c r="G167" s="233"/>
      <c r="H167" s="237">
        <v>1.859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152</v>
      </c>
      <c r="AU167" s="243" t="s">
        <v>81</v>
      </c>
      <c r="AV167" s="11" t="s">
        <v>81</v>
      </c>
      <c r="AW167" s="11" t="s">
        <v>35</v>
      </c>
      <c r="AX167" s="11" t="s">
        <v>71</v>
      </c>
      <c r="AY167" s="243" t="s">
        <v>143</v>
      </c>
    </row>
    <row r="168" spans="2:65" s="1" customFormat="1" ht="16.5" customHeight="1">
      <c r="B168" s="45"/>
      <c r="C168" s="220" t="s">
        <v>268</v>
      </c>
      <c r="D168" s="220" t="s">
        <v>145</v>
      </c>
      <c r="E168" s="221" t="s">
        <v>633</v>
      </c>
      <c r="F168" s="222" t="s">
        <v>634</v>
      </c>
      <c r="G168" s="223" t="s">
        <v>205</v>
      </c>
      <c r="H168" s="224">
        <v>1.334</v>
      </c>
      <c r="I168" s="225"/>
      <c r="J168" s="226">
        <f>ROUND(I168*H168,2)</f>
        <v>0</v>
      </c>
      <c r="K168" s="222" t="s">
        <v>149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1.06277</v>
      </c>
      <c r="R168" s="229">
        <f>Q168*H168</f>
        <v>1.41773518</v>
      </c>
      <c r="S168" s="229">
        <v>0</v>
      </c>
      <c r="T168" s="230">
        <f>S168*H168</f>
        <v>0</v>
      </c>
      <c r="AR168" s="23" t="s">
        <v>150</v>
      </c>
      <c r="AT168" s="23" t="s">
        <v>145</v>
      </c>
      <c r="AU168" s="23" t="s">
        <v>81</v>
      </c>
      <c r="AY168" s="23" t="s">
        <v>143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150</v>
      </c>
      <c r="BM168" s="23" t="s">
        <v>635</v>
      </c>
    </row>
    <row r="169" spans="2:51" s="12" customFormat="1" ht="13.5">
      <c r="B169" s="244"/>
      <c r="C169" s="245"/>
      <c r="D169" s="234" t="s">
        <v>152</v>
      </c>
      <c r="E169" s="246" t="s">
        <v>21</v>
      </c>
      <c r="F169" s="247" t="s">
        <v>636</v>
      </c>
      <c r="G169" s="245"/>
      <c r="H169" s="246" t="s">
        <v>21</v>
      </c>
      <c r="I169" s="248"/>
      <c r="J169" s="245"/>
      <c r="K169" s="245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152</v>
      </c>
      <c r="AU169" s="253" t="s">
        <v>81</v>
      </c>
      <c r="AV169" s="12" t="s">
        <v>79</v>
      </c>
      <c r="AW169" s="12" t="s">
        <v>35</v>
      </c>
      <c r="AX169" s="12" t="s">
        <v>71</v>
      </c>
      <c r="AY169" s="253" t="s">
        <v>143</v>
      </c>
    </row>
    <row r="170" spans="2:51" s="12" customFormat="1" ht="13.5">
      <c r="B170" s="244"/>
      <c r="C170" s="245"/>
      <c r="D170" s="234" t="s">
        <v>152</v>
      </c>
      <c r="E170" s="246" t="s">
        <v>21</v>
      </c>
      <c r="F170" s="247" t="s">
        <v>283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152</v>
      </c>
      <c r="AU170" s="253" t="s">
        <v>81</v>
      </c>
      <c r="AV170" s="12" t="s">
        <v>79</v>
      </c>
      <c r="AW170" s="12" t="s">
        <v>35</v>
      </c>
      <c r="AX170" s="12" t="s">
        <v>71</v>
      </c>
      <c r="AY170" s="253" t="s">
        <v>143</v>
      </c>
    </row>
    <row r="171" spans="2:51" s="12" customFormat="1" ht="13.5">
      <c r="B171" s="244"/>
      <c r="C171" s="245"/>
      <c r="D171" s="234" t="s">
        <v>152</v>
      </c>
      <c r="E171" s="246" t="s">
        <v>21</v>
      </c>
      <c r="F171" s="247" t="s">
        <v>628</v>
      </c>
      <c r="G171" s="245"/>
      <c r="H171" s="246" t="s">
        <v>21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81</v>
      </c>
      <c r="AV171" s="12" t="s">
        <v>79</v>
      </c>
      <c r="AW171" s="12" t="s">
        <v>35</v>
      </c>
      <c r="AX171" s="12" t="s">
        <v>71</v>
      </c>
      <c r="AY171" s="253" t="s">
        <v>143</v>
      </c>
    </row>
    <row r="172" spans="2:51" s="12" customFormat="1" ht="13.5">
      <c r="B172" s="244"/>
      <c r="C172" s="245"/>
      <c r="D172" s="234" t="s">
        <v>152</v>
      </c>
      <c r="E172" s="246" t="s">
        <v>21</v>
      </c>
      <c r="F172" s="247" t="s">
        <v>629</v>
      </c>
      <c r="G172" s="245"/>
      <c r="H172" s="246" t="s">
        <v>21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152</v>
      </c>
      <c r="AU172" s="253" t="s">
        <v>81</v>
      </c>
      <c r="AV172" s="12" t="s">
        <v>79</v>
      </c>
      <c r="AW172" s="12" t="s">
        <v>35</v>
      </c>
      <c r="AX172" s="12" t="s">
        <v>71</v>
      </c>
      <c r="AY172" s="253" t="s">
        <v>143</v>
      </c>
    </row>
    <row r="173" spans="2:51" s="12" customFormat="1" ht="13.5">
      <c r="B173" s="244"/>
      <c r="C173" s="245"/>
      <c r="D173" s="234" t="s">
        <v>152</v>
      </c>
      <c r="E173" s="246" t="s">
        <v>21</v>
      </c>
      <c r="F173" s="247" t="s">
        <v>630</v>
      </c>
      <c r="G173" s="245"/>
      <c r="H173" s="246" t="s">
        <v>21</v>
      </c>
      <c r="I173" s="248"/>
      <c r="J173" s="245"/>
      <c r="K173" s="245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152</v>
      </c>
      <c r="AU173" s="253" t="s">
        <v>81</v>
      </c>
      <c r="AV173" s="12" t="s">
        <v>79</v>
      </c>
      <c r="AW173" s="12" t="s">
        <v>35</v>
      </c>
      <c r="AX173" s="12" t="s">
        <v>71</v>
      </c>
      <c r="AY173" s="253" t="s">
        <v>143</v>
      </c>
    </row>
    <row r="174" spans="2:51" s="12" customFormat="1" ht="13.5">
      <c r="B174" s="244"/>
      <c r="C174" s="245"/>
      <c r="D174" s="234" t="s">
        <v>152</v>
      </c>
      <c r="E174" s="246" t="s">
        <v>21</v>
      </c>
      <c r="F174" s="247" t="s">
        <v>631</v>
      </c>
      <c r="G174" s="245"/>
      <c r="H174" s="246" t="s">
        <v>21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152</v>
      </c>
      <c r="AU174" s="253" t="s">
        <v>81</v>
      </c>
      <c r="AV174" s="12" t="s">
        <v>79</v>
      </c>
      <c r="AW174" s="12" t="s">
        <v>35</v>
      </c>
      <c r="AX174" s="12" t="s">
        <v>71</v>
      </c>
      <c r="AY174" s="253" t="s">
        <v>143</v>
      </c>
    </row>
    <row r="175" spans="2:51" s="11" customFormat="1" ht="13.5">
      <c r="B175" s="232"/>
      <c r="C175" s="233"/>
      <c r="D175" s="234" t="s">
        <v>152</v>
      </c>
      <c r="E175" s="235" t="s">
        <v>21</v>
      </c>
      <c r="F175" s="236" t="s">
        <v>637</v>
      </c>
      <c r="G175" s="233"/>
      <c r="H175" s="237">
        <v>1.334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81</v>
      </c>
      <c r="AV175" s="11" t="s">
        <v>81</v>
      </c>
      <c r="AW175" s="11" t="s">
        <v>35</v>
      </c>
      <c r="AX175" s="11" t="s">
        <v>71</v>
      </c>
      <c r="AY175" s="243" t="s">
        <v>143</v>
      </c>
    </row>
    <row r="176" spans="2:65" s="1" customFormat="1" ht="16.5" customHeight="1">
      <c r="B176" s="45"/>
      <c r="C176" s="220" t="s">
        <v>272</v>
      </c>
      <c r="D176" s="220" t="s">
        <v>145</v>
      </c>
      <c r="E176" s="221" t="s">
        <v>638</v>
      </c>
      <c r="F176" s="222" t="s">
        <v>639</v>
      </c>
      <c r="G176" s="223" t="s">
        <v>148</v>
      </c>
      <c r="H176" s="224">
        <v>0.238</v>
      </c>
      <c r="I176" s="225"/>
      <c r="J176" s="226">
        <f>ROUND(I176*H176,2)</f>
        <v>0</v>
      </c>
      <c r="K176" s="222" t="s">
        <v>149</v>
      </c>
      <c r="L176" s="71"/>
      <c r="M176" s="227" t="s">
        <v>21</v>
      </c>
      <c r="N176" s="228" t="s">
        <v>42</v>
      </c>
      <c r="O176" s="46"/>
      <c r="P176" s="229">
        <f>O176*H176</f>
        <v>0</v>
      </c>
      <c r="Q176" s="229">
        <v>1.94302</v>
      </c>
      <c r="R176" s="229">
        <f>Q176*H176</f>
        <v>0.46243875999999995</v>
      </c>
      <c r="S176" s="229">
        <v>0</v>
      </c>
      <c r="T176" s="230">
        <f>S176*H176</f>
        <v>0</v>
      </c>
      <c r="AR176" s="23" t="s">
        <v>150</v>
      </c>
      <c r="AT176" s="23" t="s">
        <v>145</v>
      </c>
      <c r="AU176" s="23" t="s">
        <v>81</v>
      </c>
      <c r="AY176" s="23" t="s">
        <v>143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150</v>
      </c>
      <c r="BM176" s="23" t="s">
        <v>640</v>
      </c>
    </row>
    <row r="177" spans="2:51" s="11" customFormat="1" ht="13.5">
      <c r="B177" s="232"/>
      <c r="C177" s="233"/>
      <c r="D177" s="234" t="s">
        <v>152</v>
      </c>
      <c r="E177" s="235" t="s">
        <v>21</v>
      </c>
      <c r="F177" s="236" t="s">
        <v>641</v>
      </c>
      <c r="G177" s="233"/>
      <c r="H177" s="237">
        <v>0.238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152</v>
      </c>
      <c r="AU177" s="243" t="s">
        <v>81</v>
      </c>
      <c r="AV177" s="11" t="s">
        <v>81</v>
      </c>
      <c r="AW177" s="11" t="s">
        <v>35</v>
      </c>
      <c r="AX177" s="11" t="s">
        <v>79</v>
      </c>
      <c r="AY177" s="243" t="s">
        <v>143</v>
      </c>
    </row>
    <row r="178" spans="2:65" s="1" customFormat="1" ht="16.5" customHeight="1">
      <c r="B178" s="45"/>
      <c r="C178" s="220" t="s">
        <v>276</v>
      </c>
      <c r="D178" s="220" t="s">
        <v>145</v>
      </c>
      <c r="E178" s="221" t="s">
        <v>642</v>
      </c>
      <c r="F178" s="222" t="s">
        <v>643</v>
      </c>
      <c r="G178" s="223" t="s">
        <v>205</v>
      </c>
      <c r="H178" s="224">
        <v>0.136</v>
      </c>
      <c r="I178" s="225"/>
      <c r="J178" s="226">
        <f>ROUND(I178*H178,2)</f>
        <v>0</v>
      </c>
      <c r="K178" s="222" t="s">
        <v>149</v>
      </c>
      <c r="L178" s="71"/>
      <c r="M178" s="227" t="s">
        <v>21</v>
      </c>
      <c r="N178" s="228" t="s">
        <v>42</v>
      </c>
      <c r="O178" s="46"/>
      <c r="P178" s="229">
        <f>O178*H178</f>
        <v>0</v>
      </c>
      <c r="Q178" s="229">
        <v>1.09</v>
      </c>
      <c r="R178" s="229">
        <f>Q178*H178</f>
        <v>0.14824</v>
      </c>
      <c r="S178" s="229">
        <v>0</v>
      </c>
      <c r="T178" s="230">
        <f>S178*H178</f>
        <v>0</v>
      </c>
      <c r="AR178" s="23" t="s">
        <v>150</v>
      </c>
      <c r="AT178" s="23" t="s">
        <v>145</v>
      </c>
      <c r="AU178" s="23" t="s">
        <v>81</v>
      </c>
      <c r="AY178" s="23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79</v>
      </c>
      <c r="BK178" s="231">
        <f>ROUND(I178*H178,2)</f>
        <v>0</v>
      </c>
      <c r="BL178" s="23" t="s">
        <v>150</v>
      </c>
      <c r="BM178" s="23" t="s">
        <v>644</v>
      </c>
    </row>
    <row r="179" spans="2:51" s="12" customFormat="1" ht="13.5">
      <c r="B179" s="244"/>
      <c r="C179" s="245"/>
      <c r="D179" s="234" t="s">
        <v>152</v>
      </c>
      <c r="E179" s="246" t="s">
        <v>21</v>
      </c>
      <c r="F179" s="247" t="s">
        <v>645</v>
      </c>
      <c r="G179" s="245"/>
      <c r="H179" s="246" t="s">
        <v>21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152</v>
      </c>
      <c r="AU179" s="253" t="s">
        <v>81</v>
      </c>
      <c r="AV179" s="12" t="s">
        <v>79</v>
      </c>
      <c r="AW179" s="12" t="s">
        <v>35</v>
      </c>
      <c r="AX179" s="12" t="s">
        <v>71</v>
      </c>
      <c r="AY179" s="253" t="s">
        <v>143</v>
      </c>
    </row>
    <row r="180" spans="2:51" s="11" customFormat="1" ht="13.5">
      <c r="B180" s="232"/>
      <c r="C180" s="233"/>
      <c r="D180" s="234" t="s">
        <v>152</v>
      </c>
      <c r="E180" s="235" t="s">
        <v>21</v>
      </c>
      <c r="F180" s="236" t="s">
        <v>646</v>
      </c>
      <c r="G180" s="233"/>
      <c r="H180" s="237">
        <v>0.136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152</v>
      </c>
      <c r="AU180" s="243" t="s">
        <v>81</v>
      </c>
      <c r="AV180" s="11" t="s">
        <v>81</v>
      </c>
      <c r="AW180" s="11" t="s">
        <v>35</v>
      </c>
      <c r="AX180" s="11" t="s">
        <v>79</v>
      </c>
      <c r="AY180" s="243" t="s">
        <v>143</v>
      </c>
    </row>
    <row r="181" spans="2:65" s="1" customFormat="1" ht="16.5" customHeight="1">
      <c r="B181" s="45"/>
      <c r="C181" s="220" t="s">
        <v>286</v>
      </c>
      <c r="D181" s="220" t="s">
        <v>145</v>
      </c>
      <c r="E181" s="221" t="s">
        <v>647</v>
      </c>
      <c r="F181" s="222" t="s">
        <v>648</v>
      </c>
      <c r="G181" s="223" t="s">
        <v>221</v>
      </c>
      <c r="H181" s="224">
        <v>3.65</v>
      </c>
      <c r="I181" s="225"/>
      <c r="J181" s="226">
        <f>ROUND(I181*H181,2)</f>
        <v>0</v>
      </c>
      <c r="K181" s="222" t="s">
        <v>149</v>
      </c>
      <c r="L181" s="71"/>
      <c r="M181" s="227" t="s">
        <v>21</v>
      </c>
      <c r="N181" s="228" t="s">
        <v>42</v>
      </c>
      <c r="O181" s="46"/>
      <c r="P181" s="229">
        <f>O181*H181</f>
        <v>0</v>
      </c>
      <c r="Q181" s="229">
        <v>0.1094</v>
      </c>
      <c r="R181" s="229">
        <f>Q181*H181</f>
        <v>0.39931</v>
      </c>
      <c r="S181" s="229">
        <v>0</v>
      </c>
      <c r="T181" s="230">
        <f>S181*H181</f>
        <v>0</v>
      </c>
      <c r="AR181" s="23" t="s">
        <v>150</v>
      </c>
      <c r="AT181" s="23" t="s">
        <v>145</v>
      </c>
      <c r="AU181" s="23" t="s">
        <v>81</v>
      </c>
      <c r="AY181" s="23" t="s">
        <v>143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79</v>
      </c>
      <c r="BK181" s="231">
        <f>ROUND(I181*H181,2)</f>
        <v>0</v>
      </c>
      <c r="BL181" s="23" t="s">
        <v>150</v>
      </c>
      <c r="BM181" s="23" t="s">
        <v>649</v>
      </c>
    </row>
    <row r="182" spans="2:51" s="12" customFormat="1" ht="13.5">
      <c r="B182" s="244"/>
      <c r="C182" s="245"/>
      <c r="D182" s="234" t="s">
        <v>152</v>
      </c>
      <c r="E182" s="246" t="s">
        <v>21</v>
      </c>
      <c r="F182" s="247" t="s">
        <v>650</v>
      </c>
      <c r="G182" s="245"/>
      <c r="H182" s="246" t="s">
        <v>21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152</v>
      </c>
      <c r="AU182" s="253" t="s">
        <v>81</v>
      </c>
      <c r="AV182" s="12" t="s">
        <v>79</v>
      </c>
      <c r="AW182" s="12" t="s">
        <v>35</v>
      </c>
      <c r="AX182" s="12" t="s">
        <v>71</v>
      </c>
      <c r="AY182" s="253" t="s">
        <v>143</v>
      </c>
    </row>
    <row r="183" spans="2:51" s="11" customFormat="1" ht="13.5">
      <c r="B183" s="232"/>
      <c r="C183" s="233"/>
      <c r="D183" s="234" t="s">
        <v>152</v>
      </c>
      <c r="E183" s="235" t="s">
        <v>21</v>
      </c>
      <c r="F183" s="236" t="s">
        <v>651</v>
      </c>
      <c r="G183" s="233"/>
      <c r="H183" s="237">
        <v>3.65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152</v>
      </c>
      <c r="AU183" s="243" t="s">
        <v>81</v>
      </c>
      <c r="AV183" s="11" t="s">
        <v>81</v>
      </c>
      <c r="AW183" s="11" t="s">
        <v>35</v>
      </c>
      <c r="AX183" s="11" t="s">
        <v>79</v>
      </c>
      <c r="AY183" s="243" t="s">
        <v>143</v>
      </c>
    </row>
    <row r="184" spans="2:65" s="1" customFormat="1" ht="16.5" customHeight="1">
      <c r="B184" s="45"/>
      <c r="C184" s="220" t="s">
        <v>292</v>
      </c>
      <c r="D184" s="220" t="s">
        <v>145</v>
      </c>
      <c r="E184" s="221" t="s">
        <v>652</v>
      </c>
      <c r="F184" s="222" t="s">
        <v>653</v>
      </c>
      <c r="G184" s="223" t="s">
        <v>221</v>
      </c>
      <c r="H184" s="224">
        <v>3</v>
      </c>
      <c r="I184" s="225"/>
      <c r="J184" s="226">
        <f>ROUND(I184*H184,2)</f>
        <v>0</v>
      </c>
      <c r="K184" s="222" t="s">
        <v>149</v>
      </c>
      <c r="L184" s="71"/>
      <c r="M184" s="227" t="s">
        <v>21</v>
      </c>
      <c r="N184" s="228" t="s">
        <v>42</v>
      </c>
      <c r="O184" s="46"/>
      <c r="P184" s="229">
        <f>O184*H184</f>
        <v>0</v>
      </c>
      <c r="Q184" s="229">
        <v>0.23458</v>
      </c>
      <c r="R184" s="229">
        <f>Q184*H184</f>
        <v>0.70374</v>
      </c>
      <c r="S184" s="229">
        <v>0</v>
      </c>
      <c r="T184" s="230">
        <f>S184*H184</f>
        <v>0</v>
      </c>
      <c r="AR184" s="23" t="s">
        <v>150</v>
      </c>
      <c r="AT184" s="23" t="s">
        <v>145</v>
      </c>
      <c r="AU184" s="23" t="s">
        <v>81</v>
      </c>
      <c r="AY184" s="23" t="s">
        <v>143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150</v>
      </c>
      <c r="BM184" s="23" t="s">
        <v>654</v>
      </c>
    </row>
    <row r="185" spans="2:51" s="12" customFormat="1" ht="13.5">
      <c r="B185" s="244"/>
      <c r="C185" s="245"/>
      <c r="D185" s="234" t="s">
        <v>152</v>
      </c>
      <c r="E185" s="246" t="s">
        <v>21</v>
      </c>
      <c r="F185" s="247" t="s">
        <v>655</v>
      </c>
      <c r="G185" s="245"/>
      <c r="H185" s="246" t="s">
        <v>21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152</v>
      </c>
      <c r="AU185" s="253" t="s">
        <v>81</v>
      </c>
      <c r="AV185" s="12" t="s">
        <v>79</v>
      </c>
      <c r="AW185" s="12" t="s">
        <v>35</v>
      </c>
      <c r="AX185" s="12" t="s">
        <v>71</v>
      </c>
      <c r="AY185" s="253" t="s">
        <v>143</v>
      </c>
    </row>
    <row r="186" spans="2:51" s="11" customFormat="1" ht="13.5">
      <c r="B186" s="232"/>
      <c r="C186" s="233"/>
      <c r="D186" s="234" t="s">
        <v>152</v>
      </c>
      <c r="E186" s="235" t="s">
        <v>21</v>
      </c>
      <c r="F186" s="236" t="s">
        <v>656</v>
      </c>
      <c r="G186" s="233"/>
      <c r="H186" s="237">
        <v>3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152</v>
      </c>
      <c r="AU186" s="243" t="s">
        <v>81</v>
      </c>
      <c r="AV186" s="11" t="s">
        <v>81</v>
      </c>
      <c r="AW186" s="11" t="s">
        <v>35</v>
      </c>
      <c r="AX186" s="11" t="s">
        <v>71</v>
      </c>
      <c r="AY186" s="243" t="s">
        <v>143</v>
      </c>
    </row>
    <row r="187" spans="2:65" s="1" customFormat="1" ht="16.5" customHeight="1">
      <c r="B187" s="45"/>
      <c r="C187" s="220" t="s">
        <v>296</v>
      </c>
      <c r="D187" s="220" t="s">
        <v>145</v>
      </c>
      <c r="E187" s="221" t="s">
        <v>657</v>
      </c>
      <c r="F187" s="222" t="s">
        <v>658</v>
      </c>
      <c r="G187" s="223" t="s">
        <v>221</v>
      </c>
      <c r="H187" s="224">
        <v>0.608</v>
      </c>
      <c r="I187" s="225"/>
      <c r="J187" s="226">
        <f>ROUND(I187*H187,2)</f>
        <v>0</v>
      </c>
      <c r="K187" s="222" t="s">
        <v>149</v>
      </c>
      <c r="L187" s="71"/>
      <c r="M187" s="227" t="s">
        <v>21</v>
      </c>
      <c r="N187" s="228" t="s">
        <v>42</v>
      </c>
      <c r="O187" s="46"/>
      <c r="P187" s="229">
        <f>O187*H187</f>
        <v>0</v>
      </c>
      <c r="Q187" s="229">
        <v>0.17818</v>
      </c>
      <c r="R187" s="229">
        <f>Q187*H187</f>
        <v>0.10833344</v>
      </c>
      <c r="S187" s="229">
        <v>0</v>
      </c>
      <c r="T187" s="230">
        <f>S187*H187</f>
        <v>0</v>
      </c>
      <c r="AR187" s="23" t="s">
        <v>150</v>
      </c>
      <c r="AT187" s="23" t="s">
        <v>145</v>
      </c>
      <c r="AU187" s="23" t="s">
        <v>81</v>
      </c>
      <c r="AY187" s="23" t="s">
        <v>143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79</v>
      </c>
      <c r="BK187" s="231">
        <f>ROUND(I187*H187,2)</f>
        <v>0</v>
      </c>
      <c r="BL187" s="23" t="s">
        <v>150</v>
      </c>
      <c r="BM187" s="23" t="s">
        <v>659</v>
      </c>
    </row>
    <row r="188" spans="2:51" s="11" customFormat="1" ht="13.5">
      <c r="B188" s="232"/>
      <c r="C188" s="233"/>
      <c r="D188" s="234" t="s">
        <v>152</v>
      </c>
      <c r="E188" s="235" t="s">
        <v>21</v>
      </c>
      <c r="F188" s="236" t="s">
        <v>660</v>
      </c>
      <c r="G188" s="233"/>
      <c r="H188" s="237">
        <v>0.608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152</v>
      </c>
      <c r="AU188" s="243" t="s">
        <v>81</v>
      </c>
      <c r="AV188" s="11" t="s">
        <v>81</v>
      </c>
      <c r="AW188" s="11" t="s">
        <v>35</v>
      </c>
      <c r="AX188" s="11" t="s">
        <v>79</v>
      </c>
      <c r="AY188" s="243" t="s">
        <v>143</v>
      </c>
    </row>
    <row r="189" spans="2:63" s="10" customFormat="1" ht="29.85" customHeight="1">
      <c r="B189" s="204"/>
      <c r="C189" s="205"/>
      <c r="D189" s="206" t="s">
        <v>70</v>
      </c>
      <c r="E189" s="218" t="s">
        <v>150</v>
      </c>
      <c r="F189" s="218" t="s">
        <v>661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SUM(P190:P204)</f>
        <v>0</v>
      </c>
      <c r="Q189" s="212"/>
      <c r="R189" s="213">
        <f>SUM(R190:R204)</f>
        <v>6.63875724</v>
      </c>
      <c r="S189" s="212"/>
      <c r="T189" s="214">
        <f>SUM(T190:T204)</f>
        <v>0</v>
      </c>
      <c r="AR189" s="215" t="s">
        <v>79</v>
      </c>
      <c r="AT189" s="216" t="s">
        <v>70</v>
      </c>
      <c r="AU189" s="216" t="s">
        <v>79</v>
      </c>
      <c r="AY189" s="215" t="s">
        <v>143</v>
      </c>
      <c r="BK189" s="217">
        <f>SUM(BK190:BK204)</f>
        <v>0</v>
      </c>
    </row>
    <row r="190" spans="2:65" s="1" customFormat="1" ht="16.5" customHeight="1">
      <c r="B190" s="45"/>
      <c r="C190" s="220" t="s">
        <v>300</v>
      </c>
      <c r="D190" s="220" t="s">
        <v>145</v>
      </c>
      <c r="E190" s="221" t="s">
        <v>662</v>
      </c>
      <c r="F190" s="222" t="s">
        <v>663</v>
      </c>
      <c r="G190" s="223" t="s">
        <v>148</v>
      </c>
      <c r="H190" s="224">
        <v>2.628</v>
      </c>
      <c r="I190" s="225"/>
      <c r="J190" s="226">
        <f>ROUND(I190*H190,2)</f>
        <v>0</v>
      </c>
      <c r="K190" s="222" t="s">
        <v>149</v>
      </c>
      <c r="L190" s="71"/>
      <c r="M190" s="227" t="s">
        <v>21</v>
      </c>
      <c r="N190" s="228" t="s">
        <v>42</v>
      </c>
      <c r="O190" s="46"/>
      <c r="P190" s="229">
        <f>O190*H190</f>
        <v>0</v>
      </c>
      <c r="Q190" s="229">
        <v>2.45343</v>
      </c>
      <c r="R190" s="229">
        <f>Q190*H190</f>
        <v>6.44761404</v>
      </c>
      <c r="S190" s="229">
        <v>0</v>
      </c>
      <c r="T190" s="230">
        <f>S190*H190</f>
        <v>0</v>
      </c>
      <c r="AR190" s="23" t="s">
        <v>150</v>
      </c>
      <c r="AT190" s="23" t="s">
        <v>145</v>
      </c>
      <c r="AU190" s="23" t="s">
        <v>81</v>
      </c>
      <c r="AY190" s="23" t="s">
        <v>143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79</v>
      </c>
      <c r="BK190" s="231">
        <f>ROUND(I190*H190,2)</f>
        <v>0</v>
      </c>
      <c r="BL190" s="23" t="s">
        <v>150</v>
      </c>
      <c r="BM190" s="23" t="s">
        <v>664</v>
      </c>
    </row>
    <row r="191" spans="2:51" s="12" customFormat="1" ht="13.5">
      <c r="B191" s="244"/>
      <c r="C191" s="245"/>
      <c r="D191" s="234" t="s">
        <v>152</v>
      </c>
      <c r="E191" s="246" t="s">
        <v>21</v>
      </c>
      <c r="F191" s="247" t="s">
        <v>665</v>
      </c>
      <c r="G191" s="245"/>
      <c r="H191" s="246" t="s">
        <v>21</v>
      </c>
      <c r="I191" s="248"/>
      <c r="J191" s="245"/>
      <c r="K191" s="245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152</v>
      </c>
      <c r="AU191" s="253" t="s">
        <v>81</v>
      </c>
      <c r="AV191" s="12" t="s">
        <v>79</v>
      </c>
      <c r="AW191" s="12" t="s">
        <v>35</v>
      </c>
      <c r="AX191" s="12" t="s">
        <v>71</v>
      </c>
      <c r="AY191" s="253" t="s">
        <v>143</v>
      </c>
    </row>
    <row r="192" spans="2:51" s="12" customFormat="1" ht="13.5">
      <c r="B192" s="244"/>
      <c r="C192" s="245"/>
      <c r="D192" s="234" t="s">
        <v>152</v>
      </c>
      <c r="E192" s="246" t="s">
        <v>21</v>
      </c>
      <c r="F192" s="247" t="s">
        <v>283</v>
      </c>
      <c r="G192" s="245"/>
      <c r="H192" s="246" t="s">
        <v>21</v>
      </c>
      <c r="I192" s="248"/>
      <c r="J192" s="245"/>
      <c r="K192" s="245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152</v>
      </c>
      <c r="AU192" s="253" t="s">
        <v>81</v>
      </c>
      <c r="AV192" s="12" t="s">
        <v>79</v>
      </c>
      <c r="AW192" s="12" t="s">
        <v>35</v>
      </c>
      <c r="AX192" s="12" t="s">
        <v>71</v>
      </c>
      <c r="AY192" s="253" t="s">
        <v>143</v>
      </c>
    </row>
    <row r="193" spans="2:51" s="12" customFormat="1" ht="13.5">
      <c r="B193" s="244"/>
      <c r="C193" s="245"/>
      <c r="D193" s="234" t="s">
        <v>152</v>
      </c>
      <c r="E193" s="246" t="s">
        <v>21</v>
      </c>
      <c r="F193" s="247" t="s">
        <v>666</v>
      </c>
      <c r="G193" s="245"/>
      <c r="H193" s="246" t="s">
        <v>21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152</v>
      </c>
      <c r="AU193" s="253" t="s">
        <v>81</v>
      </c>
      <c r="AV193" s="12" t="s">
        <v>79</v>
      </c>
      <c r="AW193" s="12" t="s">
        <v>35</v>
      </c>
      <c r="AX193" s="12" t="s">
        <v>71</v>
      </c>
      <c r="AY193" s="253" t="s">
        <v>143</v>
      </c>
    </row>
    <row r="194" spans="2:51" s="11" customFormat="1" ht="13.5">
      <c r="B194" s="232"/>
      <c r="C194" s="233"/>
      <c r="D194" s="234" t="s">
        <v>152</v>
      </c>
      <c r="E194" s="235" t="s">
        <v>21</v>
      </c>
      <c r="F194" s="236" t="s">
        <v>667</v>
      </c>
      <c r="G194" s="233"/>
      <c r="H194" s="237">
        <v>2.628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152</v>
      </c>
      <c r="AU194" s="243" t="s">
        <v>81</v>
      </c>
      <c r="AV194" s="11" t="s">
        <v>81</v>
      </c>
      <c r="AW194" s="11" t="s">
        <v>35</v>
      </c>
      <c r="AX194" s="11" t="s">
        <v>71</v>
      </c>
      <c r="AY194" s="243" t="s">
        <v>143</v>
      </c>
    </row>
    <row r="195" spans="2:65" s="1" customFormat="1" ht="16.5" customHeight="1">
      <c r="B195" s="45"/>
      <c r="C195" s="220" t="s">
        <v>307</v>
      </c>
      <c r="D195" s="220" t="s">
        <v>145</v>
      </c>
      <c r="E195" s="221" t="s">
        <v>668</v>
      </c>
      <c r="F195" s="222" t="s">
        <v>669</v>
      </c>
      <c r="G195" s="223" t="s">
        <v>221</v>
      </c>
      <c r="H195" s="224">
        <v>30.66</v>
      </c>
      <c r="I195" s="225"/>
      <c r="J195" s="226">
        <f>ROUND(I195*H195,2)</f>
        <v>0</v>
      </c>
      <c r="K195" s="222" t="s">
        <v>149</v>
      </c>
      <c r="L195" s="71"/>
      <c r="M195" s="227" t="s">
        <v>21</v>
      </c>
      <c r="N195" s="228" t="s">
        <v>42</v>
      </c>
      <c r="O195" s="46"/>
      <c r="P195" s="229">
        <f>O195*H195</f>
        <v>0</v>
      </c>
      <c r="Q195" s="229">
        <v>0.00552</v>
      </c>
      <c r="R195" s="229">
        <f>Q195*H195</f>
        <v>0.16924319999999998</v>
      </c>
      <c r="S195" s="229">
        <v>0</v>
      </c>
      <c r="T195" s="230">
        <f>S195*H195</f>
        <v>0</v>
      </c>
      <c r="AR195" s="23" t="s">
        <v>150</v>
      </c>
      <c r="AT195" s="23" t="s">
        <v>145</v>
      </c>
      <c r="AU195" s="23" t="s">
        <v>81</v>
      </c>
      <c r="AY195" s="23" t="s">
        <v>143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79</v>
      </c>
      <c r="BK195" s="231">
        <f>ROUND(I195*H195,2)</f>
        <v>0</v>
      </c>
      <c r="BL195" s="23" t="s">
        <v>150</v>
      </c>
      <c r="BM195" s="23" t="s">
        <v>670</v>
      </c>
    </row>
    <row r="196" spans="2:51" s="12" customFormat="1" ht="13.5">
      <c r="B196" s="244"/>
      <c r="C196" s="245"/>
      <c r="D196" s="234" t="s">
        <v>152</v>
      </c>
      <c r="E196" s="246" t="s">
        <v>21</v>
      </c>
      <c r="F196" s="247" t="s">
        <v>671</v>
      </c>
      <c r="G196" s="245"/>
      <c r="H196" s="246" t="s">
        <v>21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152</v>
      </c>
      <c r="AU196" s="253" t="s">
        <v>81</v>
      </c>
      <c r="AV196" s="12" t="s">
        <v>79</v>
      </c>
      <c r="AW196" s="12" t="s">
        <v>35</v>
      </c>
      <c r="AX196" s="12" t="s">
        <v>71</v>
      </c>
      <c r="AY196" s="253" t="s">
        <v>143</v>
      </c>
    </row>
    <row r="197" spans="2:51" s="11" customFormat="1" ht="13.5">
      <c r="B197" s="232"/>
      <c r="C197" s="233"/>
      <c r="D197" s="234" t="s">
        <v>152</v>
      </c>
      <c r="E197" s="235" t="s">
        <v>21</v>
      </c>
      <c r="F197" s="236" t="s">
        <v>672</v>
      </c>
      <c r="G197" s="233"/>
      <c r="H197" s="237">
        <v>8.76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152</v>
      </c>
      <c r="AU197" s="243" t="s">
        <v>81</v>
      </c>
      <c r="AV197" s="11" t="s">
        <v>81</v>
      </c>
      <c r="AW197" s="11" t="s">
        <v>35</v>
      </c>
      <c r="AX197" s="11" t="s">
        <v>71</v>
      </c>
      <c r="AY197" s="243" t="s">
        <v>143</v>
      </c>
    </row>
    <row r="198" spans="2:51" s="12" customFormat="1" ht="13.5">
      <c r="B198" s="244"/>
      <c r="C198" s="245"/>
      <c r="D198" s="234" t="s">
        <v>152</v>
      </c>
      <c r="E198" s="246" t="s">
        <v>21</v>
      </c>
      <c r="F198" s="247" t="s">
        <v>673</v>
      </c>
      <c r="G198" s="245"/>
      <c r="H198" s="246" t="s">
        <v>21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152</v>
      </c>
      <c r="AU198" s="253" t="s">
        <v>81</v>
      </c>
      <c r="AV198" s="12" t="s">
        <v>79</v>
      </c>
      <c r="AW198" s="12" t="s">
        <v>35</v>
      </c>
      <c r="AX198" s="12" t="s">
        <v>71</v>
      </c>
      <c r="AY198" s="253" t="s">
        <v>143</v>
      </c>
    </row>
    <row r="199" spans="2:51" s="11" customFormat="1" ht="13.5">
      <c r="B199" s="232"/>
      <c r="C199" s="233"/>
      <c r="D199" s="234" t="s">
        <v>152</v>
      </c>
      <c r="E199" s="235" t="s">
        <v>21</v>
      </c>
      <c r="F199" s="236" t="s">
        <v>674</v>
      </c>
      <c r="G199" s="233"/>
      <c r="H199" s="237">
        <v>21.9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152</v>
      </c>
      <c r="AU199" s="243" t="s">
        <v>81</v>
      </c>
      <c r="AV199" s="11" t="s">
        <v>81</v>
      </c>
      <c r="AW199" s="11" t="s">
        <v>35</v>
      </c>
      <c r="AX199" s="11" t="s">
        <v>71</v>
      </c>
      <c r="AY199" s="243" t="s">
        <v>143</v>
      </c>
    </row>
    <row r="200" spans="2:65" s="1" customFormat="1" ht="16.5" customHeight="1">
      <c r="B200" s="45"/>
      <c r="C200" s="220" t="s">
        <v>312</v>
      </c>
      <c r="D200" s="220" t="s">
        <v>145</v>
      </c>
      <c r="E200" s="221" t="s">
        <v>675</v>
      </c>
      <c r="F200" s="222" t="s">
        <v>676</v>
      </c>
      <c r="G200" s="223" t="s">
        <v>221</v>
      </c>
      <c r="H200" s="224">
        <v>30.66</v>
      </c>
      <c r="I200" s="225"/>
      <c r="J200" s="226">
        <f>ROUND(I200*H200,2)</f>
        <v>0</v>
      </c>
      <c r="K200" s="222" t="s">
        <v>149</v>
      </c>
      <c r="L200" s="71"/>
      <c r="M200" s="227" t="s">
        <v>21</v>
      </c>
      <c r="N200" s="228" t="s">
        <v>42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150</v>
      </c>
      <c r="AT200" s="23" t="s">
        <v>145</v>
      </c>
      <c r="AU200" s="23" t="s">
        <v>81</v>
      </c>
      <c r="AY200" s="23" t="s">
        <v>143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79</v>
      </c>
      <c r="BK200" s="231">
        <f>ROUND(I200*H200,2)</f>
        <v>0</v>
      </c>
      <c r="BL200" s="23" t="s">
        <v>150</v>
      </c>
      <c r="BM200" s="23" t="s">
        <v>677</v>
      </c>
    </row>
    <row r="201" spans="2:65" s="1" customFormat="1" ht="16.5" customHeight="1">
      <c r="B201" s="45"/>
      <c r="C201" s="220" t="s">
        <v>316</v>
      </c>
      <c r="D201" s="220" t="s">
        <v>145</v>
      </c>
      <c r="E201" s="221" t="s">
        <v>678</v>
      </c>
      <c r="F201" s="222" t="s">
        <v>679</v>
      </c>
      <c r="G201" s="223" t="s">
        <v>221</v>
      </c>
      <c r="H201" s="224">
        <v>21.9</v>
      </c>
      <c r="I201" s="225"/>
      <c r="J201" s="226">
        <f>ROUND(I201*H201,2)</f>
        <v>0</v>
      </c>
      <c r="K201" s="222" t="s">
        <v>149</v>
      </c>
      <c r="L201" s="71"/>
      <c r="M201" s="227" t="s">
        <v>21</v>
      </c>
      <c r="N201" s="228" t="s">
        <v>42</v>
      </c>
      <c r="O201" s="46"/>
      <c r="P201" s="229">
        <f>O201*H201</f>
        <v>0</v>
      </c>
      <c r="Q201" s="229">
        <v>0.001</v>
      </c>
      <c r="R201" s="229">
        <f>Q201*H201</f>
        <v>0.0219</v>
      </c>
      <c r="S201" s="229">
        <v>0</v>
      </c>
      <c r="T201" s="230">
        <f>S201*H201</f>
        <v>0</v>
      </c>
      <c r="AR201" s="23" t="s">
        <v>150</v>
      </c>
      <c r="AT201" s="23" t="s">
        <v>145</v>
      </c>
      <c r="AU201" s="23" t="s">
        <v>81</v>
      </c>
      <c r="AY201" s="23" t="s">
        <v>143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79</v>
      </c>
      <c r="BK201" s="231">
        <f>ROUND(I201*H201,2)</f>
        <v>0</v>
      </c>
      <c r="BL201" s="23" t="s">
        <v>150</v>
      </c>
      <c r="BM201" s="23" t="s">
        <v>680</v>
      </c>
    </row>
    <row r="202" spans="2:51" s="12" customFormat="1" ht="13.5">
      <c r="B202" s="244"/>
      <c r="C202" s="245"/>
      <c r="D202" s="234" t="s">
        <v>152</v>
      </c>
      <c r="E202" s="246" t="s">
        <v>21</v>
      </c>
      <c r="F202" s="247" t="s">
        <v>673</v>
      </c>
      <c r="G202" s="245"/>
      <c r="H202" s="246" t="s">
        <v>21</v>
      </c>
      <c r="I202" s="248"/>
      <c r="J202" s="245"/>
      <c r="K202" s="245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152</v>
      </c>
      <c r="AU202" s="253" t="s">
        <v>81</v>
      </c>
      <c r="AV202" s="12" t="s">
        <v>79</v>
      </c>
      <c r="AW202" s="12" t="s">
        <v>35</v>
      </c>
      <c r="AX202" s="12" t="s">
        <v>71</v>
      </c>
      <c r="AY202" s="253" t="s">
        <v>143</v>
      </c>
    </row>
    <row r="203" spans="2:51" s="11" customFormat="1" ht="13.5">
      <c r="B203" s="232"/>
      <c r="C203" s="233"/>
      <c r="D203" s="234" t="s">
        <v>152</v>
      </c>
      <c r="E203" s="235" t="s">
        <v>21</v>
      </c>
      <c r="F203" s="236" t="s">
        <v>674</v>
      </c>
      <c r="G203" s="233"/>
      <c r="H203" s="237">
        <v>21.9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152</v>
      </c>
      <c r="AU203" s="243" t="s">
        <v>81</v>
      </c>
      <c r="AV203" s="11" t="s">
        <v>81</v>
      </c>
      <c r="AW203" s="11" t="s">
        <v>35</v>
      </c>
      <c r="AX203" s="11" t="s">
        <v>71</v>
      </c>
      <c r="AY203" s="243" t="s">
        <v>143</v>
      </c>
    </row>
    <row r="204" spans="2:65" s="1" customFormat="1" ht="16.5" customHeight="1">
      <c r="B204" s="45"/>
      <c r="C204" s="220" t="s">
        <v>321</v>
      </c>
      <c r="D204" s="220" t="s">
        <v>145</v>
      </c>
      <c r="E204" s="221" t="s">
        <v>681</v>
      </c>
      <c r="F204" s="222" t="s">
        <v>682</v>
      </c>
      <c r="G204" s="223" t="s">
        <v>221</v>
      </c>
      <c r="H204" s="224">
        <v>21.9</v>
      </c>
      <c r="I204" s="225"/>
      <c r="J204" s="226">
        <f>ROUND(I204*H204,2)</f>
        <v>0</v>
      </c>
      <c r="K204" s="222" t="s">
        <v>149</v>
      </c>
      <c r="L204" s="71"/>
      <c r="M204" s="227" t="s">
        <v>21</v>
      </c>
      <c r="N204" s="228" t="s">
        <v>42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" t="s">
        <v>150</v>
      </c>
      <c r="AT204" s="23" t="s">
        <v>145</v>
      </c>
      <c r="AU204" s="23" t="s">
        <v>81</v>
      </c>
      <c r="AY204" s="23" t="s">
        <v>143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79</v>
      </c>
      <c r="BK204" s="231">
        <f>ROUND(I204*H204,2)</f>
        <v>0</v>
      </c>
      <c r="BL204" s="23" t="s">
        <v>150</v>
      </c>
      <c r="BM204" s="23" t="s">
        <v>683</v>
      </c>
    </row>
    <row r="205" spans="2:63" s="10" customFormat="1" ht="29.85" customHeight="1">
      <c r="B205" s="204"/>
      <c r="C205" s="205"/>
      <c r="D205" s="206" t="s">
        <v>70</v>
      </c>
      <c r="E205" s="218" t="s">
        <v>174</v>
      </c>
      <c r="F205" s="218" t="s">
        <v>684</v>
      </c>
      <c r="G205" s="205"/>
      <c r="H205" s="205"/>
      <c r="I205" s="208"/>
      <c r="J205" s="219">
        <f>BK205</f>
        <v>0</v>
      </c>
      <c r="K205" s="205"/>
      <c r="L205" s="210"/>
      <c r="M205" s="211"/>
      <c r="N205" s="212"/>
      <c r="O205" s="212"/>
      <c r="P205" s="213">
        <f>P206+P211</f>
        <v>0</v>
      </c>
      <c r="Q205" s="212"/>
      <c r="R205" s="213">
        <f>R206+R211</f>
        <v>10.559296279999998</v>
      </c>
      <c r="S205" s="212"/>
      <c r="T205" s="214">
        <f>T206+T211</f>
        <v>0</v>
      </c>
      <c r="AR205" s="215" t="s">
        <v>79</v>
      </c>
      <c r="AT205" s="216" t="s">
        <v>70</v>
      </c>
      <c r="AU205" s="216" t="s">
        <v>79</v>
      </c>
      <c r="AY205" s="215" t="s">
        <v>143</v>
      </c>
      <c r="BK205" s="217">
        <f>BK206+BK211</f>
        <v>0</v>
      </c>
    </row>
    <row r="206" spans="2:63" s="10" customFormat="1" ht="14.85" customHeight="1">
      <c r="B206" s="204"/>
      <c r="C206" s="205"/>
      <c r="D206" s="206" t="s">
        <v>70</v>
      </c>
      <c r="E206" s="218" t="s">
        <v>472</v>
      </c>
      <c r="F206" s="218" t="s">
        <v>685</v>
      </c>
      <c r="G206" s="205"/>
      <c r="H206" s="205"/>
      <c r="I206" s="208"/>
      <c r="J206" s="219">
        <f>BK206</f>
        <v>0</v>
      </c>
      <c r="K206" s="205"/>
      <c r="L206" s="210"/>
      <c r="M206" s="211"/>
      <c r="N206" s="212"/>
      <c r="O206" s="212"/>
      <c r="P206" s="213">
        <f>SUM(P207:P210)</f>
        <v>0</v>
      </c>
      <c r="Q206" s="212"/>
      <c r="R206" s="213">
        <f>SUM(R207:R210)</f>
        <v>0.311</v>
      </c>
      <c r="S206" s="212"/>
      <c r="T206" s="214">
        <f>SUM(T207:T210)</f>
        <v>0</v>
      </c>
      <c r="AR206" s="215" t="s">
        <v>79</v>
      </c>
      <c r="AT206" s="216" t="s">
        <v>70</v>
      </c>
      <c r="AU206" s="216" t="s">
        <v>81</v>
      </c>
      <c r="AY206" s="215" t="s">
        <v>143</v>
      </c>
      <c r="BK206" s="217">
        <f>SUM(BK207:BK210)</f>
        <v>0</v>
      </c>
    </row>
    <row r="207" spans="2:65" s="1" customFormat="1" ht="16.5" customHeight="1">
      <c r="B207" s="45"/>
      <c r="C207" s="220" t="s">
        <v>326</v>
      </c>
      <c r="D207" s="220" t="s">
        <v>145</v>
      </c>
      <c r="E207" s="221" t="s">
        <v>686</v>
      </c>
      <c r="F207" s="222" t="s">
        <v>687</v>
      </c>
      <c r="G207" s="223" t="s">
        <v>221</v>
      </c>
      <c r="H207" s="224">
        <v>12.5</v>
      </c>
      <c r="I207" s="225"/>
      <c r="J207" s="226">
        <f>ROUND(I207*H207,2)</f>
        <v>0</v>
      </c>
      <c r="K207" s="222" t="s">
        <v>149</v>
      </c>
      <c r="L207" s="71"/>
      <c r="M207" s="227" t="s">
        <v>21</v>
      </c>
      <c r="N207" s="228" t="s">
        <v>42</v>
      </c>
      <c r="O207" s="46"/>
      <c r="P207" s="229">
        <f>O207*H207</f>
        <v>0</v>
      </c>
      <c r="Q207" s="229">
        <v>0.0065</v>
      </c>
      <c r="R207" s="229">
        <f>Q207*H207</f>
        <v>0.08125</v>
      </c>
      <c r="S207" s="229">
        <v>0</v>
      </c>
      <c r="T207" s="230">
        <f>S207*H207</f>
        <v>0</v>
      </c>
      <c r="AR207" s="23" t="s">
        <v>150</v>
      </c>
      <c r="AT207" s="23" t="s">
        <v>145</v>
      </c>
      <c r="AU207" s="23" t="s">
        <v>159</v>
      </c>
      <c r="AY207" s="23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79</v>
      </c>
      <c r="BK207" s="231">
        <f>ROUND(I207*H207,2)</f>
        <v>0</v>
      </c>
      <c r="BL207" s="23" t="s">
        <v>150</v>
      </c>
      <c r="BM207" s="23" t="s">
        <v>688</v>
      </c>
    </row>
    <row r="208" spans="2:51" s="11" customFormat="1" ht="13.5">
      <c r="B208" s="232"/>
      <c r="C208" s="233"/>
      <c r="D208" s="234" t="s">
        <v>152</v>
      </c>
      <c r="E208" s="235" t="s">
        <v>21</v>
      </c>
      <c r="F208" s="236" t="s">
        <v>689</v>
      </c>
      <c r="G208" s="233"/>
      <c r="H208" s="237">
        <v>12.5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152</v>
      </c>
      <c r="AU208" s="243" t="s">
        <v>159</v>
      </c>
      <c r="AV208" s="11" t="s">
        <v>81</v>
      </c>
      <c r="AW208" s="11" t="s">
        <v>35</v>
      </c>
      <c r="AX208" s="11" t="s">
        <v>79</v>
      </c>
      <c r="AY208" s="243" t="s">
        <v>143</v>
      </c>
    </row>
    <row r="209" spans="2:65" s="1" customFormat="1" ht="16.5" customHeight="1">
      <c r="B209" s="45"/>
      <c r="C209" s="220" t="s">
        <v>331</v>
      </c>
      <c r="D209" s="220" t="s">
        <v>145</v>
      </c>
      <c r="E209" s="221" t="s">
        <v>690</v>
      </c>
      <c r="F209" s="222" t="s">
        <v>691</v>
      </c>
      <c r="G209" s="223" t="s">
        <v>221</v>
      </c>
      <c r="H209" s="224">
        <v>12.5</v>
      </c>
      <c r="I209" s="225"/>
      <c r="J209" s="226">
        <f>ROUND(I209*H209,2)</f>
        <v>0</v>
      </c>
      <c r="K209" s="222" t="s">
        <v>149</v>
      </c>
      <c r="L209" s="71"/>
      <c r="M209" s="227" t="s">
        <v>21</v>
      </c>
      <c r="N209" s="228" t="s">
        <v>42</v>
      </c>
      <c r="O209" s="46"/>
      <c r="P209" s="229">
        <f>O209*H209</f>
        <v>0</v>
      </c>
      <c r="Q209" s="229">
        <v>0.01838</v>
      </c>
      <c r="R209" s="229">
        <f>Q209*H209</f>
        <v>0.22975</v>
      </c>
      <c r="S209" s="229">
        <v>0</v>
      </c>
      <c r="T209" s="230">
        <f>S209*H209</f>
        <v>0</v>
      </c>
      <c r="AR209" s="23" t="s">
        <v>150</v>
      </c>
      <c r="AT209" s="23" t="s">
        <v>145</v>
      </c>
      <c r="AU209" s="23" t="s">
        <v>159</v>
      </c>
      <c r="AY209" s="23" t="s">
        <v>143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79</v>
      </c>
      <c r="BK209" s="231">
        <f>ROUND(I209*H209,2)</f>
        <v>0</v>
      </c>
      <c r="BL209" s="23" t="s">
        <v>150</v>
      </c>
      <c r="BM209" s="23" t="s">
        <v>692</v>
      </c>
    </row>
    <row r="210" spans="2:51" s="11" customFormat="1" ht="13.5">
      <c r="B210" s="232"/>
      <c r="C210" s="233"/>
      <c r="D210" s="234" t="s">
        <v>152</v>
      </c>
      <c r="E210" s="235" t="s">
        <v>21</v>
      </c>
      <c r="F210" s="236" t="s">
        <v>689</v>
      </c>
      <c r="G210" s="233"/>
      <c r="H210" s="237">
        <v>12.5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152</v>
      </c>
      <c r="AU210" s="243" t="s">
        <v>159</v>
      </c>
      <c r="AV210" s="11" t="s">
        <v>81</v>
      </c>
      <c r="AW210" s="11" t="s">
        <v>35</v>
      </c>
      <c r="AX210" s="11" t="s">
        <v>79</v>
      </c>
      <c r="AY210" s="243" t="s">
        <v>143</v>
      </c>
    </row>
    <row r="211" spans="2:63" s="10" customFormat="1" ht="22.3" customHeight="1">
      <c r="B211" s="204"/>
      <c r="C211" s="205"/>
      <c r="D211" s="206" t="s">
        <v>70</v>
      </c>
      <c r="E211" s="218" t="s">
        <v>480</v>
      </c>
      <c r="F211" s="218" t="s">
        <v>693</v>
      </c>
      <c r="G211" s="205"/>
      <c r="H211" s="205"/>
      <c r="I211" s="208"/>
      <c r="J211" s="219">
        <f>BK211</f>
        <v>0</v>
      </c>
      <c r="K211" s="205"/>
      <c r="L211" s="210"/>
      <c r="M211" s="211"/>
      <c r="N211" s="212"/>
      <c r="O211" s="212"/>
      <c r="P211" s="213">
        <f>SUM(P212:P216)</f>
        <v>0</v>
      </c>
      <c r="Q211" s="212"/>
      <c r="R211" s="213">
        <f>SUM(R212:R216)</f>
        <v>10.248296279999998</v>
      </c>
      <c r="S211" s="212"/>
      <c r="T211" s="214">
        <f>SUM(T212:T216)</f>
        <v>0</v>
      </c>
      <c r="AR211" s="215" t="s">
        <v>79</v>
      </c>
      <c r="AT211" s="216" t="s">
        <v>70</v>
      </c>
      <c r="AU211" s="216" t="s">
        <v>81</v>
      </c>
      <c r="AY211" s="215" t="s">
        <v>143</v>
      </c>
      <c r="BK211" s="217">
        <f>SUM(BK212:BK216)</f>
        <v>0</v>
      </c>
    </row>
    <row r="212" spans="2:65" s="1" customFormat="1" ht="25.5" customHeight="1">
      <c r="B212" s="45"/>
      <c r="C212" s="220" t="s">
        <v>336</v>
      </c>
      <c r="D212" s="220" t="s">
        <v>145</v>
      </c>
      <c r="E212" s="221" t="s">
        <v>694</v>
      </c>
      <c r="F212" s="222" t="s">
        <v>695</v>
      </c>
      <c r="G212" s="223" t="s">
        <v>148</v>
      </c>
      <c r="H212" s="224">
        <v>4.542</v>
      </c>
      <c r="I212" s="225"/>
      <c r="J212" s="226">
        <f>ROUND(I212*H212,2)</f>
        <v>0</v>
      </c>
      <c r="K212" s="222" t="s">
        <v>149</v>
      </c>
      <c r="L212" s="71"/>
      <c r="M212" s="227" t="s">
        <v>21</v>
      </c>
      <c r="N212" s="228" t="s">
        <v>42</v>
      </c>
      <c r="O212" s="46"/>
      <c r="P212" s="229">
        <f>O212*H212</f>
        <v>0</v>
      </c>
      <c r="Q212" s="229">
        <v>2.25634</v>
      </c>
      <c r="R212" s="229">
        <f>Q212*H212</f>
        <v>10.248296279999998</v>
      </c>
      <c r="S212" s="229">
        <v>0</v>
      </c>
      <c r="T212" s="230">
        <f>S212*H212</f>
        <v>0</v>
      </c>
      <c r="AR212" s="23" t="s">
        <v>150</v>
      </c>
      <c r="AT212" s="23" t="s">
        <v>145</v>
      </c>
      <c r="AU212" s="23" t="s">
        <v>159</v>
      </c>
      <c r="AY212" s="23" t="s">
        <v>143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79</v>
      </c>
      <c r="BK212" s="231">
        <f>ROUND(I212*H212,2)</f>
        <v>0</v>
      </c>
      <c r="BL212" s="23" t="s">
        <v>150</v>
      </c>
      <c r="BM212" s="23" t="s">
        <v>696</v>
      </c>
    </row>
    <row r="213" spans="2:51" s="12" customFormat="1" ht="13.5">
      <c r="B213" s="244"/>
      <c r="C213" s="245"/>
      <c r="D213" s="234" t="s">
        <v>152</v>
      </c>
      <c r="E213" s="246" t="s">
        <v>21</v>
      </c>
      <c r="F213" s="247" t="s">
        <v>697</v>
      </c>
      <c r="G213" s="245"/>
      <c r="H213" s="246" t="s">
        <v>21</v>
      </c>
      <c r="I213" s="248"/>
      <c r="J213" s="245"/>
      <c r="K213" s="245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152</v>
      </c>
      <c r="AU213" s="253" t="s">
        <v>159</v>
      </c>
      <c r="AV213" s="12" t="s">
        <v>79</v>
      </c>
      <c r="AW213" s="12" t="s">
        <v>35</v>
      </c>
      <c r="AX213" s="12" t="s">
        <v>71</v>
      </c>
      <c r="AY213" s="253" t="s">
        <v>143</v>
      </c>
    </row>
    <row r="214" spans="2:51" s="11" customFormat="1" ht="13.5">
      <c r="B214" s="232"/>
      <c r="C214" s="233"/>
      <c r="D214" s="234" t="s">
        <v>152</v>
      </c>
      <c r="E214" s="235" t="s">
        <v>21</v>
      </c>
      <c r="F214" s="236" t="s">
        <v>698</v>
      </c>
      <c r="G214" s="233"/>
      <c r="H214" s="237">
        <v>4.542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152</v>
      </c>
      <c r="AU214" s="243" t="s">
        <v>159</v>
      </c>
      <c r="AV214" s="11" t="s">
        <v>81</v>
      </c>
      <c r="AW214" s="11" t="s">
        <v>35</v>
      </c>
      <c r="AX214" s="11" t="s">
        <v>71</v>
      </c>
      <c r="AY214" s="243" t="s">
        <v>143</v>
      </c>
    </row>
    <row r="215" spans="2:65" s="1" customFormat="1" ht="16.5" customHeight="1">
      <c r="B215" s="45"/>
      <c r="C215" s="220" t="s">
        <v>341</v>
      </c>
      <c r="D215" s="220" t="s">
        <v>145</v>
      </c>
      <c r="E215" s="221" t="s">
        <v>699</v>
      </c>
      <c r="F215" s="222" t="s">
        <v>700</v>
      </c>
      <c r="G215" s="223" t="s">
        <v>148</v>
      </c>
      <c r="H215" s="224">
        <v>4.542</v>
      </c>
      <c r="I215" s="225"/>
      <c r="J215" s="226">
        <f>ROUND(I215*H215,2)</f>
        <v>0</v>
      </c>
      <c r="K215" s="222" t="s">
        <v>149</v>
      </c>
      <c r="L215" s="71"/>
      <c r="M215" s="227" t="s">
        <v>21</v>
      </c>
      <c r="N215" s="228" t="s">
        <v>42</v>
      </c>
      <c r="O215" s="4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" t="s">
        <v>150</v>
      </c>
      <c r="AT215" s="23" t="s">
        <v>145</v>
      </c>
      <c r="AU215" s="23" t="s">
        <v>159</v>
      </c>
      <c r="AY215" s="23" t="s">
        <v>143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79</v>
      </c>
      <c r="BK215" s="231">
        <f>ROUND(I215*H215,2)</f>
        <v>0</v>
      </c>
      <c r="BL215" s="23" t="s">
        <v>150</v>
      </c>
      <c r="BM215" s="23" t="s">
        <v>701</v>
      </c>
    </row>
    <row r="216" spans="2:51" s="11" customFormat="1" ht="13.5">
      <c r="B216" s="232"/>
      <c r="C216" s="233"/>
      <c r="D216" s="234" t="s">
        <v>152</v>
      </c>
      <c r="E216" s="235" t="s">
        <v>21</v>
      </c>
      <c r="F216" s="236" t="s">
        <v>702</v>
      </c>
      <c r="G216" s="233"/>
      <c r="H216" s="237">
        <v>4.542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152</v>
      </c>
      <c r="AU216" s="243" t="s">
        <v>159</v>
      </c>
      <c r="AV216" s="11" t="s">
        <v>81</v>
      </c>
      <c r="AW216" s="11" t="s">
        <v>35</v>
      </c>
      <c r="AX216" s="11" t="s">
        <v>79</v>
      </c>
      <c r="AY216" s="243" t="s">
        <v>143</v>
      </c>
    </row>
    <row r="217" spans="2:63" s="10" customFormat="1" ht="29.85" customHeight="1">
      <c r="B217" s="204"/>
      <c r="C217" s="205"/>
      <c r="D217" s="206" t="s">
        <v>70</v>
      </c>
      <c r="E217" s="218" t="s">
        <v>193</v>
      </c>
      <c r="F217" s="218" t="s">
        <v>703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P218+P249+P278</f>
        <v>0</v>
      </c>
      <c r="Q217" s="212"/>
      <c r="R217" s="213">
        <f>R218+R249+R278</f>
        <v>0.04505660000000001</v>
      </c>
      <c r="S217" s="212"/>
      <c r="T217" s="214">
        <f>T218+T249+T278</f>
        <v>14.157719999999998</v>
      </c>
      <c r="AR217" s="215" t="s">
        <v>79</v>
      </c>
      <c r="AT217" s="216" t="s">
        <v>70</v>
      </c>
      <c r="AU217" s="216" t="s">
        <v>79</v>
      </c>
      <c r="AY217" s="215" t="s">
        <v>143</v>
      </c>
      <c r="BK217" s="217">
        <f>BK218+BK249+BK278</f>
        <v>0</v>
      </c>
    </row>
    <row r="218" spans="2:63" s="10" customFormat="1" ht="14.85" customHeight="1">
      <c r="B218" s="204"/>
      <c r="C218" s="205"/>
      <c r="D218" s="206" t="s">
        <v>70</v>
      </c>
      <c r="E218" s="218" t="s">
        <v>704</v>
      </c>
      <c r="F218" s="218" t="s">
        <v>705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SUM(P219:P248)</f>
        <v>0</v>
      </c>
      <c r="Q218" s="212"/>
      <c r="R218" s="213">
        <f>SUM(R219:R248)</f>
        <v>0.04127460000000001</v>
      </c>
      <c r="S218" s="212"/>
      <c r="T218" s="214">
        <f>SUM(T219:T248)</f>
        <v>0.0064</v>
      </c>
      <c r="AR218" s="215" t="s">
        <v>79</v>
      </c>
      <c r="AT218" s="216" t="s">
        <v>70</v>
      </c>
      <c r="AU218" s="216" t="s">
        <v>81</v>
      </c>
      <c r="AY218" s="215" t="s">
        <v>143</v>
      </c>
      <c r="BK218" s="217">
        <f>SUM(BK219:BK248)</f>
        <v>0</v>
      </c>
    </row>
    <row r="219" spans="2:65" s="1" customFormat="1" ht="25.5" customHeight="1">
      <c r="B219" s="45"/>
      <c r="C219" s="220" t="s">
        <v>346</v>
      </c>
      <c r="D219" s="220" t="s">
        <v>145</v>
      </c>
      <c r="E219" s="221" t="s">
        <v>706</v>
      </c>
      <c r="F219" s="222" t="s">
        <v>707</v>
      </c>
      <c r="G219" s="223" t="s">
        <v>221</v>
      </c>
      <c r="H219" s="224">
        <v>23.25</v>
      </c>
      <c r="I219" s="225"/>
      <c r="J219" s="226">
        <f>ROUND(I219*H219,2)</f>
        <v>0</v>
      </c>
      <c r="K219" s="222" t="s">
        <v>149</v>
      </c>
      <c r="L219" s="71"/>
      <c r="M219" s="227" t="s">
        <v>21</v>
      </c>
      <c r="N219" s="228" t="s">
        <v>42</v>
      </c>
      <c r="O219" s="4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" t="s">
        <v>150</v>
      </c>
      <c r="AT219" s="23" t="s">
        <v>145</v>
      </c>
      <c r="AU219" s="23" t="s">
        <v>159</v>
      </c>
      <c r="AY219" s="23" t="s">
        <v>143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79</v>
      </c>
      <c r="BK219" s="231">
        <f>ROUND(I219*H219,2)</f>
        <v>0</v>
      </c>
      <c r="BL219" s="23" t="s">
        <v>150</v>
      </c>
      <c r="BM219" s="23" t="s">
        <v>708</v>
      </c>
    </row>
    <row r="220" spans="2:51" s="11" customFormat="1" ht="13.5">
      <c r="B220" s="232"/>
      <c r="C220" s="233"/>
      <c r="D220" s="234" t="s">
        <v>152</v>
      </c>
      <c r="E220" s="235" t="s">
        <v>21</v>
      </c>
      <c r="F220" s="236" t="s">
        <v>709</v>
      </c>
      <c r="G220" s="233"/>
      <c r="H220" s="237">
        <v>23.25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159</v>
      </c>
      <c r="AV220" s="11" t="s">
        <v>81</v>
      </c>
      <c r="AW220" s="11" t="s">
        <v>35</v>
      </c>
      <c r="AX220" s="11" t="s">
        <v>71</v>
      </c>
      <c r="AY220" s="243" t="s">
        <v>143</v>
      </c>
    </row>
    <row r="221" spans="2:65" s="1" customFormat="1" ht="25.5" customHeight="1">
      <c r="B221" s="45"/>
      <c r="C221" s="220" t="s">
        <v>351</v>
      </c>
      <c r="D221" s="220" t="s">
        <v>145</v>
      </c>
      <c r="E221" s="221" t="s">
        <v>710</v>
      </c>
      <c r="F221" s="222" t="s">
        <v>711</v>
      </c>
      <c r="G221" s="223" t="s">
        <v>221</v>
      </c>
      <c r="H221" s="224">
        <v>2.46</v>
      </c>
      <c r="I221" s="225"/>
      <c r="J221" s="226">
        <f>ROUND(I221*H221,2)</f>
        <v>0</v>
      </c>
      <c r="K221" s="222" t="s">
        <v>149</v>
      </c>
      <c r="L221" s="71"/>
      <c r="M221" s="227" t="s">
        <v>21</v>
      </c>
      <c r="N221" s="228" t="s">
        <v>42</v>
      </c>
      <c r="O221" s="46"/>
      <c r="P221" s="229">
        <f>O221*H221</f>
        <v>0</v>
      </c>
      <c r="Q221" s="229">
        <v>0.00063</v>
      </c>
      <c r="R221" s="229">
        <f>Q221*H221</f>
        <v>0.0015498</v>
      </c>
      <c r="S221" s="229">
        <v>0</v>
      </c>
      <c r="T221" s="230">
        <f>S221*H221</f>
        <v>0</v>
      </c>
      <c r="AR221" s="23" t="s">
        <v>150</v>
      </c>
      <c r="AT221" s="23" t="s">
        <v>145</v>
      </c>
      <c r="AU221" s="23" t="s">
        <v>159</v>
      </c>
      <c r="AY221" s="23" t="s">
        <v>143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79</v>
      </c>
      <c r="BK221" s="231">
        <f>ROUND(I221*H221,2)</f>
        <v>0</v>
      </c>
      <c r="BL221" s="23" t="s">
        <v>150</v>
      </c>
      <c r="BM221" s="23" t="s">
        <v>712</v>
      </c>
    </row>
    <row r="222" spans="2:51" s="11" customFormat="1" ht="13.5">
      <c r="B222" s="232"/>
      <c r="C222" s="233"/>
      <c r="D222" s="234" t="s">
        <v>152</v>
      </c>
      <c r="E222" s="235" t="s">
        <v>21</v>
      </c>
      <c r="F222" s="236" t="s">
        <v>713</v>
      </c>
      <c r="G222" s="233"/>
      <c r="H222" s="237">
        <v>2.46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152</v>
      </c>
      <c r="AU222" s="243" t="s">
        <v>159</v>
      </c>
      <c r="AV222" s="11" t="s">
        <v>81</v>
      </c>
      <c r="AW222" s="11" t="s">
        <v>35</v>
      </c>
      <c r="AX222" s="11" t="s">
        <v>71</v>
      </c>
      <c r="AY222" s="243" t="s">
        <v>143</v>
      </c>
    </row>
    <row r="223" spans="2:65" s="1" customFormat="1" ht="25.5" customHeight="1">
      <c r="B223" s="45"/>
      <c r="C223" s="220" t="s">
        <v>357</v>
      </c>
      <c r="D223" s="220" t="s">
        <v>145</v>
      </c>
      <c r="E223" s="221" t="s">
        <v>714</v>
      </c>
      <c r="F223" s="222" t="s">
        <v>715</v>
      </c>
      <c r="G223" s="223" t="s">
        <v>279</v>
      </c>
      <c r="H223" s="224">
        <v>28</v>
      </c>
      <c r="I223" s="225"/>
      <c r="J223" s="226">
        <f>ROUND(I223*H223,2)</f>
        <v>0</v>
      </c>
      <c r="K223" s="222" t="s">
        <v>149</v>
      </c>
      <c r="L223" s="71"/>
      <c r="M223" s="227" t="s">
        <v>21</v>
      </c>
      <c r="N223" s="228" t="s">
        <v>42</v>
      </c>
      <c r="O223" s="46"/>
      <c r="P223" s="229">
        <f>O223*H223</f>
        <v>0</v>
      </c>
      <c r="Q223" s="229">
        <v>0.00036</v>
      </c>
      <c r="R223" s="229">
        <f>Q223*H223</f>
        <v>0.01008</v>
      </c>
      <c r="S223" s="229">
        <v>0</v>
      </c>
      <c r="T223" s="230">
        <f>S223*H223</f>
        <v>0</v>
      </c>
      <c r="AR223" s="23" t="s">
        <v>150</v>
      </c>
      <c r="AT223" s="23" t="s">
        <v>145</v>
      </c>
      <c r="AU223" s="23" t="s">
        <v>159</v>
      </c>
      <c r="AY223" s="23" t="s">
        <v>143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79</v>
      </c>
      <c r="BK223" s="231">
        <f>ROUND(I223*H223,2)</f>
        <v>0</v>
      </c>
      <c r="BL223" s="23" t="s">
        <v>150</v>
      </c>
      <c r="BM223" s="23" t="s">
        <v>716</v>
      </c>
    </row>
    <row r="224" spans="2:51" s="12" customFormat="1" ht="13.5">
      <c r="B224" s="244"/>
      <c r="C224" s="245"/>
      <c r="D224" s="234" t="s">
        <v>152</v>
      </c>
      <c r="E224" s="246" t="s">
        <v>21</v>
      </c>
      <c r="F224" s="247" t="s">
        <v>717</v>
      </c>
      <c r="G224" s="245"/>
      <c r="H224" s="246" t="s">
        <v>21</v>
      </c>
      <c r="I224" s="248"/>
      <c r="J224" s="245"/>
      <c r="K224" s="245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152</v>
      </c>
      <c r="AU224" s="253" t="s">
        <v>159</v>
      </c>
      <c r="AV224" s="12" t="s">
        <v>79</v>
      </c>
      <c r="AW224" s="12" t="s">
        <v>35</v>
      </c>
      <c r="AX224" s="12" t="s">
        <v>71</v>
      </c>
      <c r="AY224" s="253" t="s">
        <v>143</v>
      </c>
    </row>
    <row r="225" spans="2:51" s="11" customFormat="1" ht="13.5">
      <c r="B225" s="232"/>
      <c r="C225" s="233"/>
      <c r="D225" s="234" t="s">
        <v>152</v>
      </c>
      <c r="E225" s="235" t="s">
        <v>21</v>
      </c>
      <c r="F225" s="236" t="s">
        <v>718</v>
      </c>
      <c r="G225" s="233"/>
      <c r="H225" s="237">
        <v>28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152</v>
      </c>
      <c r="AU225" s="243" t="s">
        <v>159</v>
      </c>
      <c r="AV225" s="11" t="s">
        <v>81</v>
      </c>
      <c r="AW225" s="11" t="s">
        <v>35</v>
      </c>
      <c r="AX225" s="11" t="s">
        <v>71</v>
      </c>
      <c r="AY225" s="243" t="s">
        <v>143</v>
      </c>
    </row>
    <row r="226" spans="2:65" s="1" customFormat="1" ht="16.5" customHeight="1">
      <c r="B226" s="45"/>
      <c r="C226" s="220" t="s">
        <v>361</v>
      </c>
      <c r="D226" s="220" t="s">
        <v>145</v>
      </c>
      <c r="E226" s="221" t="s">
        <v>719</v>
      </c>
      <c r="F226" s="222" t="s">
        <v>720</v>
      </c>
      <c r="G226" s="223" t="s">
        <v>279</v>
      </c>
      <c r="H226" s="224">
        <v>20</v>
      </c>
      <c r="I226" s="225"/>
      <c r="J226" s="226">
        <f>ROUND(I226*H226,2)</f>
        <v>0</v>
      </c>
      <c r="K226" s="222" t="s">
        <v>149</v>
      </c>
      <c r="L226" s="71"/>
      <c r="M226" s="227" t="s">
        <v>21</v>
      </c>
      <c r="N226" s="228" t="s">
        <v>42</v>
      </c>
      <c r="O226" s="46"/>
      <c r="P226" s="229">
        <f>O226*H226</f>
        <v>0</v>
      </c>
      <c r="Q226" s="229">
        <v>0.00022</v>
      </c>
      <c r="R226" s="229">
        <f>Q226*H226</f>
        <v>0.0044</v>
      </c>
      <c r="S226" s="229">
        <v>0</v>
      </c>
      <c r="T226" s="230">
        <f>S226*H226</f>
        <v>0</v>
      </c>
      <c r="AR226" s="23" t="s">
        <v>150</v>
      </c>
      <c r="AT226" s="23" t="s">
        <v>145</v>
      </c>
      <c r="AU226" s="23" t="s">
        <v>159</v>
      </c>
      <c r="AY226" s="23" t="s">
        <v>143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79</v>
      </c>
      <c r="BK226" s="231">
        <f>ROUND(I226*H226,2)</f>
        <v>0</v>
      </c>
      <c r="BL226" s="23" t="s">
        <v>150</v>
      </c>
      <c r="BM226" s="23" t="s">
        <v>721</v>
      </c>
    </row>
    <row r="227" spans="2:51" s="12" customFormat="1" ht="13.5">
      <c r="B227" s="244"/>
      <c r="C227" s="245"/>
      <c r="D227" s="234" t="s">
        <v>152</v>
      </c>
      <c r="E227" s="246" t="s">
        <v>21</v>
      </c>
      <c r="F227" s="247" t="s">
        <v>722</v>
      </c>
      <c r="G227" s="245"/>
      <c r="H227" s="246" t="s">
        <v>21</v>
      </c>
      <c r="I227" s="248"/>
      <c r="J227" s="245"/>
      <c r="K227" s="245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152</v>
      </c>
      <c r="AU227" s="253" t="s">
        <v>159</v>
      </c>
      <c r="AV227" s="12" t="s">
        <v>79</v>
      </c>
      <c r="AW227" s="12" t="s">
        <v>35</v>
      </c>
      <c r="AX227" s="12" t="s">
        <v>71</v>
      </c>
      <c r="AY227" s="253" t="s">
        <v>143</v>
      </c>
    </row>
    <row r="228" spans="2:51" s="11" customFormat="1" ht="13.5">
      <c r="B228" s="232"/>
      <c r="C228" s="233"/>
      <c r="D228" s="234" t="s">
        <v>152</v>
      </c>
      <c r="E228" s="235" t="s">
        <v>21</v>
      </c>
      <c r="F228" s="236" t="s">
        <v>723</v>
      </c>
      <c r="G228" s="233"/>
      <c r="H228" s="237">
        <v>20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152</v>
      </c>
      <c r="AU228" s="243" t="s">
        <v>159</v>
      </c>
      <c r="AV228" s="11" t="s">
        <v>81</v>
      </c>
      <c r="AW228" s="11" t="s">
        <v>35</v>
      </c>
      <c r="AX228" s="11" t="s">
        <v>71</v>
      </c>
      <c r="AY228" s="243" t="s">
        <v>143</v>
      </c>
    </row>
    <row r="229" spans="2:65" s="1" customFormat="1" ht="16.5" customHeight="1">
      <c r="B229" s="45"/>
      <c r="C229" s="220" t="s">
        <v>724</v>
      </c>
      <c r="D229" s="220" t="s">
        <v>145</v>
      </c>
      <c r="E229" s="221" t="s">
        <v>725</v>
      </c>
      <c r="F229" s="222" t="s">
        <v>726</v>
      </c>
      <c r="G229" s="223" t="s">
        <v>279</v>
      </c>
      <c r="H229" s="224">
        <v>20</v>
      </c>
      <c r="I229" s="225"/>
      <c r="J229" s="226">
        <f>ROUND(I229*H229,2)</f>
        <v>0</v>
      </c>
      <c r="K229" s="222" t="s">
        <v>21</v>
      </c>
      <c r="L229" s="71"/>
      <c r="M229" s="227" t="s">
        <v>21</v>
      </c>
      <c r="N229" s="228" t="s">
        <v>42</v>
      </c>
      <c r="O229" s="46"/>
      <c r="P229" s="229">
        <f>O229*H229</f>
        <v>0</v>
      </c>
      <c r="Q229" s="229">
        <v>0.00022</v>
      </c>
      <c r="R229" s="229">
        <f>Q229*H229</f>
        <v>0.0044</v>
      </c>
      <c r="S229" s="229">
        <v>0</v>
      </c>
      <c r="T229" s="230">
        <f>S229*H229</f>
        <v>0</v>
      </c>
      <c r="AR229" s="23" t="s">
        <v>150</v>
      </c>
      <c r="AT229" s="23" t="s">
        <v>145</v>
      </c>
      <c r="AU229" s="23" t="s">
        <v>159</v>
      </c>
      <c r="AY229" s="23" t="s">
        <v>143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79</v>
      </c>
      <c r="BK229" s="231">
        <f>ROUND(I229*H229,2)</f>
        <v>0</v>
      </c>
      <c r="BL229" s="23" t="s">
        <v>150</v>
      </c>
      <c r="BM229" s="23" t="s">
        <v>727</v>
      </c>
    </row>
    <row r="230" spans="2:51" s="12" customFormat="1" ht="13.5">
      <c r="B230" s="244"/>
      <c r="C230" s="245"/>
      <c r="D230" s="234" t="s">
        <v>152</v>
      </c>
      <c r="E230" s="246" t="s">
        <v>21</v>
      </c>
      <c r="F230" s="247" t="s">
        <v>722</v>
      </c>
      <c r="G230" s="245"/>
      <c r="H230" s="246" t="s">
        <v>21</v>
      </c>
      <c r="I230" s="248"/>
      <c r="J230" s="245"/>
      <c r="K230" s="245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152</v>
      </c>
      <c r="AU230" s="253" t="s">
        <v>159</v>
      </c>
      <c r="AV230" s="12" t="s">
        <v>79</v>
      </c>
      <c r="AW230" s="12" t="s">
        <v>35</v>
      </c>
      <c r="AX230" s="12" t="s">
        <v>71</v>
      </c>
      <c r="AY230" s="253" t="s">
        <v>143</v>
      </c>
    </row>
    <row r="231" spans="2:51" s="11" customFormat="1" ht="13.5">
      <c r="B231" s="232"/>
      <c r="C231" s="233"/>
      <c r="D231" s="234" t="s">
        <v>152</v>
      </c>
      <c r="E231" s="235" t="s">
        <v>21</v>
      </c>
      <c r="F231" s="236" t="s">
        <v>723</v>
      </c>
      <c r="G231" s="233"/>
      <c r="H231" s="237">
        <v>20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152</v>
      </c>
      <c r="AU231" s="243" t="s">
        <v>159</v>
      </c>
      <c r="AV231" s="11" t="s">
        <v>81</v>
      </c>
      <c r="AW231" s="11" t="s">
        <v>35</v>
      </c>
      <c r="AX231" s="11" t="s">
        <v>71</v>
      </c>
      <c r="AY231" s="243" t="s">
        <v>143</v>
      </c>
    </row>
    <row r="232" spans="2:65" s="1" customFormat="1" ht="16.5" customHeight="1">
      <c r="B232" s="45"/>
      <c r="C232" s="220" t="s">
        <v>366</v>
      </c>
      <c r="D232" s="220" t="s">
        <v>145</v>
      </c>
      <c r="E232" s="221" t="s">
        <v>728</v>
      </c>
      <c r="F232" s="222" t="s">
        <v>729</v>
      </c>
      <c r="G232" s="223" t="s">
        <v>279</v>
      </c>
      <c r="H232" s="224">
        <v>62</v>
      </c>
      <c r="I232" s="225"/>
      <c r="J232" s="226">
        <f>ROUND(I232*H232,2)</f>
        <v>0</v>
      </c>
      <c r="K232" s="222" t="s">
        <v>290</v>
      </c>
      <c r="L232" s="71"/>
      <c r="M232" s="227" t="s">
        <v>21</v>
      </c>
      <c r="N232" s="228" t="s">
        <v>42</v>
      </c>
      <c r="O232" s="46"/>
      <c r="P232" s="229">
        <f>O232*H232</f>
        <v>0</v>
      </c>
      <c r="Q232" s="229">
        <v>0.00022</v>
      </c>
      <c r="R232" s="229">
        <f>Q232*H232</f>
        <v>0.013640000000000001</v>
      </c>
      <c r="S232" s="229">
        <v>0</v>
      </c>
      <c r="T232" s="230">
        <f>S232*H232</f>
        <v>0</v>
      </c>
      <c r="AR232" s="23" t="s">
        <v>150</v>
      </c>
      <c r="AT232" s="23" t="s">
        <v>145</v>
      </c>
      <c r="AU232" s="23" t="s">
        <v>159</v>
      </c>
      <c r="AY232" s="23" t="s">
        <v>143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79</v>
      </c>
      <c r="BK232" s="231">
        <f>ROUND(I232*H232,2)</f>
        <v>0</v>
      </c>
      <c r="BL232" s="23" t="s">
        <v>150</v>
      </c>
      <c r="BM232" s="23" t="s">
        <v>730</v>
      </c>
    </row>
    <row r="233" spans="2:51" s="12" customFormat="1" ht="13.5">
      <c r="B233" s="244"/>
      <c r="C233" s="245"/>
      <c r="D233" s="234" t="s">
        <v>152</v>
      </c>
      <c r="E233" s="246" t="s">
        <v>21</v>
      </c>
      <c r="F233" s="247" t="s">
        <v>722</v>
      </c>
      <c r="G233" s="245"/>
      <c r="H233" s="246" t="s">
        <v>21</v>
      </c>
      <c r="I233" s="248"/>
      <c r="J233" s="245"/>
      <c r="K233" s="245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152</v>
      </c>
      <c r="AU233" s="253" t="s">
        <v>159</v>
      </c>
      <c r="AV233" s="12" t="s">
        <v>79</v>
      </c>
      <c r="AW233" s="12" t="s">
        <v>35</v>
      </c>
      <c r="AX233" s="12" t="s">
        <v>71</v>
      </c>
      <c r="AY233" s="253" t="s">
        <v>143</v>
      </c>
    </row>
    <row r="234" spans="2:51" s="11" customFormat="1" ht="13.5">
      <c r="B234" s="232"/>
      <c r="C234" s="233"/>
      <c r="D234" s="234" t="s">
        <v>152</v>
      </c>
      <c r="E234" s="235" t="s">
        <v>21</v>
      </c>
      <c r="F234" s="236" t="s">
        <v>731</v>
      </c>
      <c r="G234" s="233"/>
      <c r="H234" s="237">
        <v>62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152</v>
      </c>
      <c r="AU234" s="243" t="s">
        <v>159</v>
      </c>
      <c r="AV234" s="11" t="s">
        <v>81</v>
      </c>
      <c r="AW234" s="11" t="s">
        <v>35</v>
      </c>
      <c r="AX234" s="11" t="s">
        <v>71</v>
      </c>
      <c r="AY234" s="243" t="s">
        <v>143</v>
      </c>
    </row>
    <row r="235" spans="2:65" s="1" customFormat="1" ht="16.5" customHeight="1">
      <c r="B235" s="45"/>
      <c r="C235" s="220" t="s">
        <v>371</v>
      </c>
      <c r="D235" s="220" t="s">
        <v>145</v>
      </c>
      <c r="E235" s="221" t="s">
        <v>732</v>
      </c>
      <c r="F235" s="222" t="s">
        <v>733</v>
      </c>
      <c r="G235" s="223" t="s">
        <v>279</v>
      </c>
      <c r="H235" s="224">
        <v>20</v>
      </c>
      <c r="I235" s="225"/>
      <c r="J235" s="226">
        <f>ROUND(I235*H235,2)</f>
        <v>0</v>
      </c>
      <c r="K235" s="222" t="s">
        <v>290</v>
      </c>
      <c r="L235" s="71"/>
      <c r="M235" s="227" t="s">
        <v>21</v>
      </c>
      <c r="N235" s="228" t="s">
        <v>42</v>
      </c>
      <c r="O235" s="46"/>
      <c r="P235" s="229">
        <f>O235*H235</f>
        <v>0</v>
      </c>
      <c r="Q235" s="229">
        <v>0.00022</v>
      </c>
      <c r="R235" s="229">
        <f>Q235*H235</f>
        <v>0.0044</v>
      </c>
      <c r="S235" s="229">
        <v>0</v>
      </c>
      <c r="T235" s="230">
        <f>S235*H235</f>
        <v>0</v>
      </c>
      <c r="AR235" s="23" t="s">
        <v>150</v>
      </c>
      <c r="AT235" s="23" t="s">
        <v>145</v>
      </c>
      <c r="AU235" s="23" t="s">
        <v>159</v>
      </c>
      <c r="AY235" s="23" t="s">
        <v>143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79</v>
      </c>
      <c r="BK235" s="231">
        <f>ROUND(I235*H235,2)</f>
        <v>0</v>
      </c>
      <c r="BL235" s="23" t="s">
        <v>150</v>
      </c>
      <c r="BM235" s="23" t="s">
        <v>734</v>
      </c>
    </row>
    <row r="236" spans="2:51" s="12" customFormat="1" ht="13.5">
      <c r="B236" s="244"/>
      <c r="C236" s="245"/>
      <c r="D236" s="234" t="s">
        <v>152</v>
      </c>
      <c r="E236" s="246" t="s">
        <v>21</v>
      </c>
      <c r="F236" s="247" t="s">
        <v>722</v>
      </c>
      <c r="G236" s="245"/>
      <c r="H236" s="246" t="s">
        <v>21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152</v>
      </c>
      <c r="AU236" s="253" t="s">
        <v>159</v>
      </c>
      <c r="AV236" s="12" t="s">
        <v>79</v>
      </c>
      <c r="AW236" s="12" t="s">
        <v>35</v>
      </c>
      <c r="AX236" s="12" t="s">
        <v>71</v>
      </c>
      <c r="AY236" s="253" t="s">
        <v>143</v>
      </c>
    </row>
    <row r="237" spans="2:51" s="11" customFormat="1" ht="13.5">
      <c r="B237" s="232"/>
      <c r="C237" s="233"/>
      <c r="D237" s="234" t="s">
        <v>152</v>
      </c>
      <c r="E237" s="235" t="s">
        <v>21</v>
      </c>
      <c r="F237" s="236" t="s">
        <v>723</v>
      </c>
      <c r="G237" s="233"/>
      <c r="H237" s="237">
        <v>20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152</v>
      </c>
      <c r="AU237" s="243" t="s">
        <v>159</v>
      </c>
      <c r="AV237" s="11" t="s">
        <v>81</v>
      </c>
      <c r="AW237" s="11" t="s">
        <v>35</v>
      </c>
      <c r="AX237" s="11" t="s">
        <v>71</v>
      </c>
      <c r="AY237" s="243" t="s">
        <v>143</v>
      </c>
    </row>
    <row r="238" spans="2:65" s="1" customFormat="1" ht="16.5" customHeight="1">
      <c r="B238" s="45"/>
      <c r="C238" s="220" t="s">
        <v>383</v>
      </c>
      <c r="D238" s="220" t="s">
        <v>145</v>
      </c>
      <c r="E238" s="221" t="s">
        <v>735</v>
      </c>
      <c r="F238" s="222" t="s">
        <v>736</v>
      </c>
      <c r="G238" s="223" t="s">
        <v>279</v>
      </c>
      <c r="H238" s="224">
        <v>6.4</v>
      </c>
      <c r="I238" s="225"/>
      <c r="J238" s="226">
        <f>ROUND(I238*H238,2)</f>
        <v>0</v>
      </c>
      <c r="K238" s="222" t="s">
        <v>290</v>
      </c>
      <c r="L238" s="71"/>
      <c r="M238" s="227" t="s">
        <v>21</v>
      </c>
      <c r="N238" s="228" t="s">
        <v>42</v>
      </c>
      <c r="O238" s="46"/>
      <c r="P238" s="229">
        <f>O238*H238</f>
        <v>0</v>
      </c>
      <c r="Q238" s="229">
        <v>2E-05</v>
      </c>
      <c r="R238" s="229">
        <f>Q238*H238</f>
        <v>0.00012800000000000002</v>
      </c>
      <c r="S238" s="229">
        <v>0.001</v>
      </c>
      <c r="T238" s="230">
        <f>S238*H238</f>
        <v>0.0064</v>
      </c>
      <c r="AR238" s="23" t="s">
        <v>150</v>
      </c>
      <c r="AT238" s="23" t="s">
        <v>145</v>
      </c>
      <c r="AU238" s="23" t="s">
        <v>159</v>
      </c>
      <c r="AY238" s="23" t="s">
        <v>143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79</v>
      </c>
      <c r="BK238" s="231">
        <f>ROUND(I238*H238,2)</f>
        <v>0</v>
      </c>
      <c r="BL238" s="23" t="s">
        <v>150</v>
      </c>
      <c r="BM238" s="23" t="s">
        <v>737</v>
      </c>
    </row>
    <row r="239" spans="2:51" s="12" customFormat="1" ht="13.5">
      <c r="B239" s="244"/>
      <c r="C239" s="245"/>
      <c r="D239" s="234" t="s">
        <v>152</v>
      </c>
      <c r="E239" s="246" t="s">
        <v>21</v>
      </c>
      <c r="F239" s="247" t="s">
        <v>722</v>
      </c>
      <c r="G239" s="245"/>
      <c r="H239" s="246" t="s">
        <v>21</v>
      </c>
      <c r="I239" s="248"/>
      <c r="J239" s="245"/>
      <c r="K239" s="245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152</v>
      </c>
      <c r="AU239" s="253" t="s">
        <v>159</v>
      </c>
      <c r="AV239" s="12" t="s">
        <v>79</v>
      </c>
      <c r="AW239" s="12" t="s">
        <v>35</v>
      </c>
      <c r="AX239" s="12" t="s">
        <v>71</v>
      </c>
      <c r="AY239" s="253" t="s">
        <v>143</v>
      </c>
    </row>
    <row r="240" spans="2:51" s="11" customFormat="1" ht="13.5">
      <c r="B240" s="232"/>
      <c r="C240" s="233"/>
      <c r="D240" s="234" t="s">
        <v>152</v>
      </c>
      <c r="E240" s="235" t="s">
        <v>21</v>
      </c>
      <c r="F240" s="236" t="s">
        <v>738</v>
      </c>
      <c r="G240" s="233"/>
      <c r="H240" s="237">
        <v>6.4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152</v>
      </c>
      <c r="AU240" s="243" t="s">
        <v>159</v>
      </c>
      <c r="AV240" s="11" t="s">
        <v>81</v>
      </c>
      <c r="AW240" s="11" t="s">
        <v>35</v>
      </c>
      <c r="AX240" s="11" t="s">
        <v>79</v>
      </c>
      <c r="AY240" s="243" t="s">
        <v>143</v>
      </c>
    </row>
    <row r="241" spans="2:65" s="1" customFormat="1" ht="16.5" customHeight="1">
      <c r="B241" s="45"/>
      <c r="C241" s="220" t="s">
        <v>388</v>
      </c>
      <c r="D241" s="220" t="s">
        <v>145</v>
      </c>
      <c r="E241" s="221" t="s">
        <v>739</v>
      </c>
      <c r="F241" s="222" t="s">
        <v>740</v>
      </c>
      <c r="G241" s="223" t="s">
        <v>279</v>
      </c>
      <c r="H241" s="224">
        <v>11.2</v>
      </c>
      <c r="I241" s="225"/>
      <c r="J241" s="226">
        <f>ROUND(I241*H241,2)</f>
        <v>0</v>
      </c>
      <c r="K241" s="222" t="s">
        <v>290</v>
      </c>
      <c r="L241" s="71"/>
      <c r="M241" s="227" t="s">
        <v>21</v>
      </c>
      <c r="N241" s="228" t="s">
        <v>42</v>
      </c>
      <c r="O241" s="46"/>
      <c r="P241" s="229">
        <f>O241*H241</f>
        <v>0</v>
      </c>
      <c r="Q241" s="229">
        <v>5E-05</v>
      </c>
      <c r="R241" s="229">
        <f>Q241*H241</f>
        <v>0.00056</v>
      </c>
      <c r="S241" s="229">
        <v>0</v>
      </c>
      <c r="T241" s="230">
        <f>S241*H241</f>
        <v>0</v>
      </c>
      <c r="AR241" s="23" t="s">
        <v>150</v>
      </c>
      <c r="AT241" s="23" t="s">
        <v>145</v>
      </c>
      <c r="AU241" s="23" t="s">
        <v>159</v>
      </c>
      <c r="AY241" s="23" t="s">
        <v>143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79</v>
      </c>
      <c r="BK241" s="231">
        <f>ROUND(I241*H241,2)</f>
        <v>0</v>
      </c>
      <c r="BL241" s="23" t="s">
        <v>150</v>
      </c>
      <c r="BM241" s="23" t="s">
        <v>741</v>
      </c>
    </row>
    <row r="242" spans="2:51" s="12" customFormat="1" ht="13.5">
      <c r="B242" s="244"/>
      <c r="C242" s="245"/>
      <c r="D242" s="234" t="s">
        <v>152</v>
      </c>
      <c r="E242" s="246" t="s">
        <v>21</v>
      </c>
      <c r="F242" s="247" t="s">
        <v>722</v>
      </c>
      <c r="G242" s="245"/>
      <c r="H242" s="246" t="s">
        <v>21</v>
      </c>
      <c r="I242" s="248"/>
      <c r="J242" s="245"/>
      <c r="K242" s="245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152</v>
      </c>
      <c r="AU242" s="253" t="s">
        <v>159</v>
      </c>
      <c r="AV242" s="12" t="s">
        <v>79</v>
      </c>
      <c r="AW242" s="12" t="s">
        <v>35</v>
      </c>
      <c r="AX242" s="12" t="s">
        <v>71</v>
      </c>
      <c r="AY242" s="253" t="s">
        <v>143</v>
      </c>
    </row>
    <row r="243" spans="2:51" s="11" customFormat="1" ht="13.5">
      <c r="B243" s="232"/>
      <c r="C243" s="233"/>
      <c r="D243" s="234" t="s">
        <v>152</v>
      </c>
      <c r="E243" s="235" t="s">
        <v>21</v>
      </c>
      <c r="F243" s="236" t="s">
        <v>742</v>
      </c>
      <c r="G243" s="233"/>
      <c r="H243" s="237">
        <v>11.2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152</v>
      </c>
      <c r="AU243" s="243" t="s">
        <v>159</v>
      </c>
      <c r="AV243" s="11" t="s">
        <v>81</v>
      </c>
      <c r="AW243" s="11" t="s">
        <v>35</v>
      </c>
      <c r="AX243" s="11" t="s">
        <v>79</v>
      </c>
      <c r="AY243" s="243" t="s">
        <v>143</v>
      </c>
    </row>
    <row r="244" spans="2:65" s="1" customFormat="1" ht="16.5" customHeight="1">
      <c r="B244" s="45"/>
      <c r="C244" s="220" t="s">
        <v>393</v>
      </c>
      <c r="D244" s="220" t="s">
        <v>145</v>
      </c>
      <c r="E244" s="221" t="s">
        <v>743</v>
      </c>
      <c r="F244" s="222" t="s">
        <v>744</v>
      </c>
      <c r="G244" s="223" t="s">
        <v>148</v>
      </c>
      <c r="H244" s="224">
        <v>0.06</v>
      </c>
      <c r="I244" s="225"/>
      <c r="J244" s="226">
        <f>ROUND(I244*H244,2)</f>
        <v>0</v>
      </c>
      <c r="K244" s="222" t="s">
        <v>21</v>
      </c>
      <c r="L244" s="71"/>
      <c r="M244" s="227" t="s">
        <v>21</v>
      </c>
      <c r="N244" s="228" t="s">
        <v>42</v>
      </c>
      <c r="O244" s="46"/>
      <c r="P244" s="229">
        <f>O244*H244</f>
        <v>0</v>
      </c>
      <c r="Q244" s="229">
        <v>0.03528</v>
      </c>
      <c r="R244" s="229">
        <f>Q244*H244</f>
        <v>0.0021168</v>
      </c>
      <c r="S244" s="229">
        <v>0</v>
      </c>
      <c r="T244" s="230">
        <f>S244*H244</f>
        <v>0</v>
      </c>
      <c r="AR244" s="23" t="s">
        <v>150</v>
      </c>
      <c r="AT244" s="23" t="s">
        <v>145</v>
      </c>
      <c r="AU244" s="23" t="s">
        <v>159</v>
      </c>
      <c r="AY244" s="23" t="s">
        <v>143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23" t="s">
        <v>79</v>
      </c>
      <c r="BK244" s="231">
        <f>ROUND(I244*H244,2)</f>
        <v>0</v>
      </c>
      <c r="BL244" s="23" t="s">
        <v>150</v>
      </c>
      <c r="BM244" s="23" t="s">
        <v>745</v>
      </c>
    </row>
    <row r="245" spans="2:51" s="12" customFormat="1" ht="13.5">
      <c r="B245" s="244"/>
      <c r="C245" s="245"/>
      <c r="D245" s="234" t="s">
        <v>152</v>
      </c>
      <c r="E245" s="246" t="s">
        <v>21</v>
      </c>
      <c r="F245" s="247" t="s">
        <v>746</v>
      </c>
      <c r="G245" s="245"/>
      <c r="H245" s="246" t="s">
        <v>21</v>
      </c>
      <c r="I245" s="248"/>
      <c r="J245" s="245"/>
      <c r="K245" s="245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152</v>
      </c>
      <c r="AU245" s="253" t="s">
        <v>159</v>
      </c>
      <c r="AV245" s="12" t="s">
        <v>79</v>
      </c>
      <c r="AW245" s="12" t="s">
        <v>35</v>
      </c>
      <c r="AX245" s="12" t="s">
        <v>71</v>
      </c>
      <c r="AY245" s="253" t="s">
        <v>143</v>
      </c>
    </row>
    <row r="246" spans="2:51" s="12" customFormat="1" ht="13.5">
      <c r="B246" s="244"/>
      <c r="C246" s="245"/>
      <c r="D246" s="234" t="s">
        <v>152</v>
      </c>
      <c r="E246" s="246" t="s">
        <v>21</v>
      </c>
      <c r="F246" s="247" t="s">
        <v>747</v>
      </c>
      <c r="G246" s="245"/>
      <c r="H246" s="246" t="s">
        <v>21</v>
      </c>
      <c r="I246" s="248"/>
      <c r="J246" s="245"/>
      <c r="K246" s="245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152</v>
      </c>
      <c r="AU246" s="253" t="s">
        <v>159</v>
      </c>
      <c r="AV246" s="12" t="s">
        <v>79</v>
      </c>
      <c r="AW246" s="12" t="s">
        <v>35</v>
      </c>
      <c r="AX246" s="12" t="s">
        <v>71</v>
      </c>
      <c r="AY246" s="253" t="s">
        <v>143</v>
      </c>
    </row>
    <row r="247" spans="2:51" s="12" customFormat="1" ht="13.5">
      <c r="B247" s="244"/>
      <c r="C247" s="245"/>
      <c r="D247" s="234" t="s">
        <v>152</v>
      </c>
      <c r="E247" s="246" t="s">
        <v>21</v>
      </c>
      <c r="F247" s="247" t="s">
        <v>748</v>
      </c>
      <c r="G247" s="245"/>
      <c r="H247" s="246" t="s">
        <v>21</v>
      </c>
      <c r="I247" s="248"/>
      <c r="J247" s="245"/>
      <c r="K247" s="245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152</v>
      </c>
      <c r="AU247" s="253" t="s">
        <v>159</v>
      </c>
      <c r="AV247" s="12" t="s">
        <v>79</v>
      </c>
      <c r="AW247" s="12" t="s">
        <v>35</v>
      </c>
      <c r="AX247" s="12" t="s">
        <v>71</v>
      </c>
      <c r="AY247" s="253" t="s">
        <v>143</v>
      </c>
    </row>
    <row r="248" spans="2:51" s="11" customFormat="1" ht="13.5">
      <c r="B248" s="232"/>
      <c r="C248" s="233"/>
      <c r="D248" s="234" t="s">
        <v>152</v>
      </c>
      <c r="E248" s="235" t="s">
        <v>21</v>
      </c>
      <c r="F248" s="236" t="s">
        <v>749</v>
      </c>
      <c r="G248" s="233"/>
      <c r="H248" s="237">
        <v>0.06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159</v>
      </c>
      <c r="AV248" s="11" t="s">
        <v>81</v>
      </c>
      <c r="AW248" s="11" t="s">
        <v>35</v>
      </c>
      <c r="AX248" s="11" t="s">
        <v>79</v>
      </c>
      <c r="AY248" s="243" t="s">
        <v>143</v>
      </c>
    </row>
    <row r="249" spans="2:63" s="10" customFormat="1" ht="22.3" customHeight="1">
      <c r="B249" s="204"/>
      <c r="C249" s="205"/>
      <c r="D249" s="206" t="s">
        <v>70</v>
      </c>
      <c r="E249" s="218" t="s">
        <v>750</v>
      </c>
      <c r="F249" s="218" t="s">
        <v>751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SUM(P250:P277)</f>
        <v>0</v>
      </c>
      <c r="Q249" s="212"/>
      <c r="R249" s="213">
        <f>SUM(R250:R277)</f>
        <v>0.0037819999999999998</v>
      </c>
      <c r="S249" s="212"/>
      <c r="T249" s="214">
        <f>SUM(T250:T277)</f>
        <v>14.151319999999998</v>
      </c>
      <c r="AR249" s="215" t="s">
        <v>79</v>
      </c>
      <c r="AT249" s="216" t="s">
        <v>70</v>
      </c>
      <c r="AU249" s="216" t="s">
        <v>81</v>
      </c>
      <c r="AY249" s="215" t="s">
        <v>143</v>
      </c>
      <c r="BK249" s="217">
        <f>SUM(BK250:BK277)</f>
        <v>0</v>
      </c>
    </row>
    <row r="250" spans="2:65" s="1" customFormat="1" ht="16.5" customHeight="1">
      <c r="B250" s="45"/>
      <c r="C250" s="220" t="s">
        <v>398</v>
      </c>
      <c r="D250" s="220" t="s">
        <v>145</v>
      </c>
      <c r="E250" s="221" t="s">
        <v>752</v>
      </c>
      <c r="F250" s="222" t="s">
        <v>753</v>
      </c>
      <c r="G250" s="223" t="s">
        <v>279</v>
      </c>
      <c r="H250" s="224">
        <v>15</v>
      </c>
      <c r="I250" s="225"/>
      <c r="J250" s="226">
        <f>ROUND(I250*H250,2)</f>
        <v>0</v>
      </c>
      <c r="K250" s="222" t="s">
        <v>290</v>
      </c>
      <c r="L250" s="71"/>
      <c r="M250" s="227" t="s">
        <v>21</v>
      </c>
      <c r="N250" s="228" t="s">
        <v>42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0.2</v>
      </c>
      <c r="T250" s="230">
        <f>S250*H250</f>
        <v>3</v>
      </c>
      <c r="AR250" s="23" t="s">
        <v>150</v>
      </c>
      <c r="AT250" s="23" t="s">
        <v>145</v>
      </c>
      <c r="AU250" s="23" t="s">
        <v>159</v>
      </c>
      <c r="AY250" s="23" t="s">
        <v>143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79</v>
      </c>
      <c r="BK250" s="231">
        <f>ROUND(I250*H250,2)</f>
        <v>0</v>
      </c>
      <c r="BL250" s="23" t="s">
        <v>150</v>
      </c>
      <c r="BM250" s="23" t="s">
        <v>754</v>
      </c>
    </row>
    <row r="251" spans="2:51" s="11" customFormat="1" ht="13.5">
      <c r="B251" s="232"/>
      <c r="C251" s="233"/>
      <c r="D251" s="234" t="s">
        <v>152</v>
      </c>
      <c r="E251" s="235" t="s">
        <v>21</v>
      </c>
      <c r="F251" s="236" t="s">
        <v>755</v>
      </c>
      <c r="G251" s="233"/>
      <c r="H251" s="237">
        <v>15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152</v>
      </c>
      <c r="AU251" s="243" t="s">
        <v>159</v>
      </c>
      <c r="AV251" s="11" t="s">
        <v>81</v>
      </c>
      <c r="AW251" s="11" t="s">
        <v>35</v>
      </c>
      <c r="AX251" s="11" t="s">
        <v>79</v>
      </c>
      <c r="AY251" s="243" t="s">
        <v>143</v>
      </c>
    </row>
    <row r="252" spans="2:65" s="1" customFormat="1" ht="16.5" customHeight="1">
      <c r="B252" s="45"/>
      <c r="C252" s="220" t="s">
        <v>403</v>
      </c>
      <c r="D252" s="220" t="s">
        <v>145</v>
      </c>
      <c r="E252" s="221" t="s">
        <v>756</v>
      </c>
      <c r="F252" s="222" t="s">
        <v>757</v>
      </c>
      <c r="G252" s="223" t="s">
        <v>148</v>
      </c>
      <c r="H252" s="224">
        <v>1.638</v>
      </c>
      <c r="I252" s="225"/>
      <c r="J252" s="226">
        <f>ROUND(I252*H252,2)</f>
        <v>0</v>
      </c>
      <c r="K252" s="222" t="s">
        <v>149</v>
      </c>
      <c r="L252" s="71"/>
      <c r="M252" s="227" t="s">
        <v>21</v>
      </c>
      <c r="N252" s="228" t="s">
        <v>42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2.4</v>
      </c>
      <c r="T252" s="230">
        <f>S252*H252</f>
        <v>3.9311999999999996</v>
      </c>
      <c r="AR252" s="23" t="s">
        <v>150</v>
      </c>
      <c r="AT252" s="23" t="s">
        <v>145</v>
      </c>
      <c r="AU252" s="23" t="s">
        <v>159</v>
      </c>
      <c r="AY252" s="23" t="s">
        <v>143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79</v>
      </c>
      <c r="BK252" s="231">
        <f>ROUND(I252*H252,2)</f>
        <v>0</v>
      </c>
      <c r="BL252" s="23" t="s">
        <v>150</v>
      </c>
      <c r="BM252" s="23" t="s">
        <v>758</v>
      </c>
    </row>
    <row r="253" spans="2:51" s="12" customFormat="1" ht="13.5">
      <c r="B253" s="244"/>
      <c r="C253" s="245"/>
      <c r="D253" s="234" t="s">
        <v>152</v>
      </c>
      <c r="E253" s="246" t="s">
        <v>21</v>
      </c>
      <c r="F253" s="247" t="s">
        <v>759</v>
      </c>
      <c r="G253" s="245"/>
      <c r="H253" s="246" t="s">
        <v>21</v>
      </c>
      <c r="I253" s="248"/>
      <c r="J253" s="245"/>
      <c r="K253" s="245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152</v>
      </c>
      <c r="AU253" s="253" t="s">
        <v>159</v>
      </c>
      <c r="AV253" s="12" t="s">
        <v>79</v>
      </c>
      <c r="AW253" s="12" t="s">
        <v>35</v>
      </c>
      <c r="AX253" s="12" t="s">
        <v>71</v>
      </c>
      <c r="AY253" s="253" t="s">
        <v>143</v>
      </c>
    </row>
    <row r="254" spans="2:51" s="11" customFormat="1" ht="13.5">
      <c r="B254" s="232"/>
      <c r="C254" s="233"/>
      <c r="D254" s="234" t="s">
        <v>152</v>
      </c>
      <c r="E254" s="235" t="s">
        <v>21</v>
      </c>
      <c r="F254" s="236" t="s">
        <v>760</v>
      </c>
      <c r="G254" s="233"/>
      <c r="H254" s="237">
        <v>1.638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152</v>
      </c>
      <c r="AU254" s="243" t="s">
        <v>159</v>
      </c>
      <c r="AV254" s="11" t="s">
        <v>81</v>
      </c>
      <c r="AW254" s="11" t="s">
        <v>35</v>
      </c>
      <c r="AX254" s="11" t="s">
        <v>79</v>
      </c>
      <c r="AY254" s="243" t="s">
        <v>143</v>
      </c>
    </row>
    <row r="255" spans="2:65" s="1" customFormat="1" ht="16.5" customHeight="1">
      <c r="B255" s="45"/>
      <c r="C255" s="220" t="s">
        <v>408</v>
      </c>
      <c r="D255" s="220" t="s">
        <v>145</v>
      </c>
      <c r="E255" s="221" t="s">
        <v>761</v>
      </c>
      <c r="F255" s="222" t="s">
        <v>762</v>
      </c>
      <c r="G255" s="223" t="s">
        <v>221</v>
      </c>
      <c r="H255" s="224">
        <v>9.92</v>
      </c>
      <c r="I255" s="225"/>
      <c r="J255" s="226">
        <f>ROUND(I255*H255,2)</f>
        <v>0</v>
      </c>
      <c r="K255" s="222" t="s">
        <v>149</v>
      </c>
      <c r="L255" s="71"/>
      <c r="M255" s="227" t="s">
        <v>21</v>
      </c>
      <c r="N255" s="228" t="s">
        <v>42</v>
      </c>
      <c r="O255" s="46"/>
      <c r="P255" s="229">
        <f>O255*H255</f>
        <v>0</v>
      </c>
      <c r="Q255" s="229">
        <v>0</v>
      </c>
      <c r="R255" s="229">
        <f>Q255*H255</f>
        <v>0</v>
      </c>
      <c r="S255" s="229">
        <v>0.261</v>
      </c>
      <c r="T255" s="230">
        <f>S255*H255</f>
        <v>2.58912</v>
      </c>
      <c r="AR255" s="23" t="s">
        <v>150</v>
      </c>
      <c r="AT255" s="23" t="s">
        <v>145</v>
      </c>
      <c r="AU255" s="23" t="s">
        <v>159</v>
      </c>
      <c r="AY255" s="23" t="s">
        <v>143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79</v>
      </c>
      <c r="BK255" s="231">
        <f>ROUND(I255*H255,2)</f>
        <v>0</v>
      </c>
      <c r="BL255" s="23" t="s">
        <v>150</v>
      </c>
      <c r="BM255" s="23" t="s">
        <v>763</v>
      </c>
    </row>
    <row r="256" spans="2:51" s="12" customFormat="1" ht="13.5">
      <c r="B256" s="244"/>
      <c r="C256" s="245"/>
      <c r="D256" s="234" t="s">
        <v>152</v>
      </c>
      <c r="E256" s="246" t="s">
        <v>21</v>
      </c>
      <c r="F256" s="247" t="s">
        <v>650</v>
      </c>
      <c r="G256" s="245"/>
      <c r="H256" s="246" t="s">
        <v>21</v>
      </c>
      <c r="I256" s="248"/>
      <c r="J256" s="245"/>
      <c r="K256" s="245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152</v>
      </c>
      <c r="AU256" s="253" t="s">
        <v>159</v>
      </c>
      <c r="AV256" s="12" t="s">
        <v>79</v>
      </c>
      <c r="AW256" s="12" t="s">
        <v>35</v>
      </c>
      <c r="AX256" s="12" t="s">
        <v>71</v>
      </c>
      <c r="AY256" s="253" t="s">
        <v>143</v>
      </c>
    </row>
    <row r="257" spans="2:51" s="11" customFormat="1" ht="13.5">
      <c r="B257" s="232"/>
      <c r="C257" s="233"/>
      <c r="D257" s="234" t="s">
        <v>152</v>
      </c>
      <c r="E257" s="235" t="s">
        <v>21</v>
      </c>
      <c r="F257" s="236" t="s">
        <v>764</v>
      </c>
      <c r="G257" s="233"/>
      <c r="H257" s="237">
        <v>9.92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152</v>
      </c>
      <c r="AU257" s="243" t="s">
        <v>159</v>
      </c>
      <c r="AV257" s="11" t="s">
        <v>81</v>
      </c>
      <c r="AW257" s="11" t="s">
        <v>35</v>
      </c>
      <c r="AX257" s="11" t="s">
        <v>79</v>
      </c>
      <c r="AY257" s="243" t="s">
        <v>143</v>
      </c>
    </row>
    <row r="258" spans="2:65" s="1" customFormat="1" ht="25.5" customHeight="1">
      <c r="B258" s="45"/>
      <c r="C258" s="220" t="s">
        <v>412</v>
      </c>
      <c r="D258" s="220" t="s">
        <v>145</v>
      </c>
      <c r="E258" s="221" t="s">
        <v>765</v>
      </c>
      <c r="F258" s="222" t="s">
        <v>766</v>
      </c>
      <c r="G258" s="223" t="s">
        <v>221</v>
      </c>
      <c r="H258" s="224">
        <v>0.5</v>
      </c>
      <c r="I258" s="225"/>
      <c r="J258" s="226">
        <f>ROUND(I258*H258,2)</f>
        <v>0</v>
      </c>
      <c r="K258" s="222" t="s">
        <v>149</v>
      </c>
      <c r="L258" s="71"/>
      <c r="M258" s="227" t="s">
        <v>21</v>
      </c>
      <c r="N258" s="228" t="s">
        <v>42</v>
      </c>
      <c r="O258" s="46"/>
      <c r="P258" s="229">
        <f>O258*H258</f>
        <v>0</v>
      </c>
      <c r="Q258" s="229">
        <v>0</v>
      </c>
      <c r="R258" s="229">
        <f>Q258*H258</f>
        <v>0</v>
      </c>
      <c r="S258" s="229">
        <v>0.27</v>
      </c>
      <c r="T258" s="230">
        <f>S258*H258</f>
        <v>0.135</v>
      </c>
      <c r="AR258" s="23" t="s">
        <v>150</v>
      </c>
      <c r="AT258" s="23" t="s">
        <v>145</v>
      </c>
      <c r="AU258" s="23" t="s">
        <v>159</v>
      </c>
      <c r="AY258" s="23" t="s">
        <v>143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23" t="s">
        <v>79</v>
      </c>
      <c r="BK258" s="231">
        <f>ROUND(I258*H258,2)</f>
        <v>0</v>
      </c>
      <c r="BL258" s="23" t="s">
        <v>150</v>
      </c>
      <c r="BM258" s="23" t="s">
        <v>767</v>
      </c>
    </row>
    <row r="259" spans="2:51" s="12" customFormat="1" ht="13.5">
      <c r="B259" s="244"/>
      <c r="C259" s="245"/>
      <c r="D259" s="234" t="s">
        <v>152</v>
      </c>
      <c r="E259" s="246" t="s">
        <v>21</v>
      </c>
      <c r="F259" s="247" t="s">
        <v>768</v>
      </c>
      <c r="G259" s="245"/>
      <c r="H259" s="246" t="s">
        <v>21</v>
      </c>
      <c r="I259" s="248"/>
      <c r="J259" s="245"/>
      <c r="K259" s="245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152</v>
      </c>
      <c r="AU259" s="253" t="s">
        <v>159</v>
      </c>
      <c r="AV259" s="12" t="s">
        <v>79</v>
      </c>
      <c r="AW259" s="12" t="s">
        <v>35</v>
      </c>
      <c r="AX259" s="12" t="s">
        <v>71</v>
      </c>
      <c r="AY259" s="253" t="s">
        <v>143</v>
      </c>
    </row>
    <row r="260" spans="2:51" s="11" customFormat="1" ht="13.5">
      <c r="B260" s="232"/>
      <c r="C260" s="233"/>
      <c r="D260" s="234" t="s">
        <v>152</v>
      </c>
      <c r="E260" s="235" t="s">
        <v>21</v>
      </c>
      <c r="F260" s="236" t="s">
        <v>769</v>
      </c>
      <c r="G260" s="233"/>
      <c r="H260" s="237">
        <v>0.5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152</v>
      </c>
      <c r="AU260" s="243" t="s">
        <v>159</v>
      </c>
      <c r="AV260" s="11" t="s">
        <v>81</v>
      </c>
      <c r="AW260" s="11" t="s">
        <v>35</v>
      </c>
      <c r="AX260" s="11" t="s">
        <v>79</v>
      </c>
      <c r="AY260" s="243" t="s">
        <v>143</v>
      </c>
    </row>
    <row r="261" spans="2:65" s="1" customFormat="1" ht="25.5" customHeight="1">
      <c r="B261" s="45"/>
      <c r="C261" s="220" t="s">
        <v>417</v>
      </c>
      <c r="D261" s="220" t="s">
        <v>145</v>
      </c>
      <c r="E261" s="221" t="s">
        <v>770</v>
      </c>
      <c r="F261" s="222" t="s">
        <v>771</v>
      </c>
      <c r="G261" s="223" t="s">
        <v>289</v>
      </c>
      <c r="H261" s="224">
        <v>1</v>
      </c>
      <c r="I261" s="225"/>
      <c r="J261" s="226">
        <f>ROUND(I261*H261,2)</f>
        <v>0</v>
      </c>
      <c r="K261" s="222" t="s">
        <v>149</v>
      </c>
      <c r="L261" s="71"/>
      <c r="M261" s="227" t="s">
        <v>21</v>
      </c>
      <c r="N261" s="228" t="s">
        <v>42</v>
      </c>
      <c r="O261" s="46"/>
      <c r="P261" s="229">
        <f>O261*H261</f>
        <v>0</v>
      </c>
      <c r="Q261" s="229">
        <v>0</v>
      </c>
      <c r="R261" s="229">
        <f>Q261*H261</f>
        <v>0</v>
      </c>
      <c r="S261" s="229">
        <v>0.276</v>
      </c>
      <c r="T261" s="230">
        <f>S261*H261</f>
        <v>0.276</v>
      </c>
      <c r="AR261" s="23" t="s">
        <v>150</v>
      </c>
      <c r="AT261" s="23" t="s">
        <v>145</v>
      </c>
      <c r="AU261" s="23" t="s">
        <v>159</v>
      </c>
      <c r="AY261" s="23" t="s">
        <v>143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79</v>
      </c>
      <c r="BK261" s="231">
        <f>ROUND(I261*H261,2)</f>
        <v>0</v>
      </c>
      <c r="BL261" s="23" t="s">
        <v>150</v>
      </c>
      <c r="BM261" s="23" t="s">
        <v>772</v>
      </c>
    </row>
    <row r="262" spans="2:51" s="12" customFormat="1" ht="13.5">
      <c r="B262" s="244"/>
      <c r="C262" s="245"/>
      <c r="D262" s="234" t="s">
        <v>152</v>
      </c>
      <c r="E262" s="246" t="s">
        <v>21</v>
      </c>
      <c r="F262" s="247" t="s">
        <v>773</v>
      </c>
      <c r="G262" s="245"/>
      <c r="H262" s="246" t="s">
        <v>21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152</v>
      </c>
      <c r="AU262" s="253" t="s">
        <v>159</v>
      </c>
      <c r="AV262" s="12" t="s">
        <v>79</v>
      </c>
      <c r="AW262" s="12" t="s">
        <v>35</v>
      </c>
      <c r="AX262" s="12" t="s">
        <v>71</v>
      </c>
      <c r="AY262" s="253" t="s">
        <v>143</v>
      </c>
    </row>
    <row r="263" spans="2:51" s="11" customFormat="1" ht="13.5">
      <c r="B263" s="232"/>
      <c r="C263" s="233"/>
      <c r="D263" s="234" t="s">
        <v>152</v>
      </c>
      <c r="E263" s="235" t="s">
        <v>21</v>
      </c>
      <c r="F263" s="236" t="s">
        <v>79</v>
      </c>
      <c r="G263" s="233"/>
      <c r="H263" s="237">
        <v>1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152</v>
      </c>
      <c r="AU263" s="243" t="s">
        <v>159</v>
      </c>
      <c r="AV263" s="11" t="s">
        <v>81</v>
      </c>
      <c r="AW263" s="11" t="s">
        <v>35</v>
      </c>
      <c r="AX263" s="11" t="s">
        <v>79</v>
      </c>
      <c r="AY263" s="243" t="s">
        <v>143</v>
      </c>
    </row>
    <row r="264" spans="2:65" s="1" customFormat="1" ht="25.5" customHeight="1">
      <c r="B264" s="45"/>
      <c r="C264" s="220" t="s">
        <v>422</v>
      </c>
      <c r="D264" s="220" t="s">
        <v>145</v>
      </c>
      <c r="E264" s="221" t="s">
        <v>774</v>
      </c>
      <c r="F264" s="222" t="s">
        <v>775</v>
      </c>
      <c r="G264" s="223" t="s">
        <v>148</v>
      </c>
      <c r="H264" s="224">
        <v>2.07</v>
      </c>
      <c r="I264" s="225"/>
      <c r="J264" s="226">
        <f>ROUND(I264*H264,2)</f>
        <v>0</v>
      </c>
      <c r="K264" s="222" t="s">
        <v>149</v>
      </c>
      <c r="L264" s="71"/>
      <c r="M264" s="227" t="s">
        <v>21</v>
      </c>
      <c r="N264" s="228" t="s">
        <v>42</v>
      </c>
      <c r="O264" s="46"/>
      <c r="P264" s="229">
        <f>O264*H264</f>
        <v>0</v>
      </c>
      <c r="Q264" s="229">
        <v>0</v>
      </c>
      <c r="R264" s="229">
        <f>Q264*H264</f>
        <v>0</v>
      </c>
      <c r="S264" s="229">
        <v>1.8</v>
      </c>
      <c r="T264" s="230">
        <f>S264*H264</f>
        <v>3.726</v>
      </c>
      <c r="AR264" s="23" t="s">
        <v>150</v>
      </c>
      <c r="AT264" s="23" t="s">
        <v>145</v>
      </c>
      <c r="AU264" s="23" t="s">
        <v>159</v>
      </c>
      <c r="AY264" s="23" t="s">
        <v>143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79</v>
      </c>
      <c r="BK264" s="231">
        <f>ROUND(I264*H264,2)</f>
        <v>0</v>
      </c>
      <c r="BL264" s="23" t="s">
        <v>150</v>
      </c>
      <c r="BM264" s="23" t="s">
        <v>776</v>
      </c>
    </row>
    <row r="265" spans="2:51" s="11" customFormat="1" ht="13.5">
      <c r="B265" s="232"/>
      <c r="C265" s="233"/>
      <c r="D265" s="234" t="s">
        <v>152</v>
      </c>
      <c r="E265" s="235" t="s">
        <v>21</v>
      </c>
      <c r="F265" s="236" t="s">
        <v>777</v>
      </c>
      <c r="G265" s="233"/>
      <c r="H265" s="237">
        <v>2.07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152</v>
      </c>
      <c r="AU265" s="243" t="s">
        <v>159</v>
      </c>
      <c r="AV265" s="11" t="s">
        <v>81</v>
      </c>
      <c r="AW265" s="11" t="s">
        <v>35</v>
      </c>
      <c r="AX265" s="11" t="s">
        <v>79</v>
      </c>
      <c r="AY265" s="243" t="s">
        <v>143</v>
      </c>
    </row>
    <row r="266" spans="2:65" s="1" customFormat="1" ht="16.5" customHeight="1">
      <c r="B266" s="45"/>
      <c r="C266" s="220" t="s">
        <v>427</v>
      </c>
      <c r="D266" s="220" t="s">
        <v>145</v>
      </c>
      <c r="E266" s="221" t="s">
        <v>778</v>
      </c>
      <c r="F266" s="222" t="s">
        <v>779</v>
      </c>
      <c r="G266" s="223" t="s">
        <v>279</v>
      </c>
      <c r="H266" s="224">
        <v>6.1</v>
      </c>
      <c r="I266" s="225"/>
      <c r="J266" s="226">
        <f>ROUND(I266*H266,2)</f>
        <v>0</v>
      </c>
      <c r="K266" s="222" t="s">
        <v>290</v>
      </c>
      <c r="L266" s="71"/>
      <c r="M266" s="227" t="s">
        <v>21</v>
      </c>
      <c r="N266" s="228" t="s">
        <v>42</v>
      </c>
      <c r="O266" s="46"/>
      <c r="P266" s="229">
        <f>O266*H266</f>
        <v>0</v>
      </c>
      <c r="Q266" s="229">
        <v>0.00062</v>
      </c>
      <c r="R266" s="229">
        <f>Q266*H266</f>
        <v>0.0037819999999999998</v>
      </c>
      <c r="S266" s="229">
        <v>0</v>
      </c>
      <c r="T266" s="230">
        <f>S266*H266</f>
        <v>0</v>
      </c>
      <c r="AR266" s="23" t="s">
        <v>150</v>
      </c>
      <c r="AT266" s="23" t="s">
        <v>145</v>
      </c>
      <c r="AU266" s="23" t="s">
        <v>159</v>
      </c>
      <c r="AY266" s="23" t="s">
        <v>143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79</v>
      </c>
      <c r="BK266" s="231">
        <f>ROUND(I266*H266,2)</f>
        <v>0</v>
      </c>
      <c r="BL266" s="23" t="s">
        <v>150</v>
      </c>
      <c r="BM266" s="23" t="s">
        <v>780</v>
      </c>
    </row>
    <row r="267" spans="2:51" s="11" customFormat="1" ht="13.5">
      <c r="B267" s="232"/>
      <c r="C267" s="233"/>
      <c r="D267" s="234" t="s">
        <v>152</v>
      </c>
      <c r="E267" s="235" t="s">
        <v>21</v>
      </c>
      <c r="F267" s="236" t="s">
        <v>781</v>
      </c>
      <c r="G267" s="233"/>
      <c r="H267" s="237">
        <v>6.1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152</v>
      </c>
      <c r="AU267" s="243" t="s">
        <v>159</v>
      </c>
      <c r="AV267" s="11" t="s">
        <v>81</v>
      </c>
      <c r="AW267" s="11" t="s">
        <v>35</v>
      </c>
      <c r="AX267" s="11" t="s">
        <v>79</v>
      </c>
      <c r="AY267" s="243" t="s">
        <v>143</v>
      </c>
    </row>
    <row r="268" spans="2:65" s="1" customFormat="1" ht="25.5" customHeight="1">
      <c r="B268" s="45"/>
      <c r="C268" s="220" t="s">
        <v>432</v>
      </c>
      <c r="D268" s="220" t="s">
        <v>145</v>
      </c>
      <c r="E268" s="221" t="s">
        <v>782</v>
      </c>
      <c r="F268" s="222" t="s">
        <v>783</v>
      </c>
      <c r="G268" s="223" t="s">
        <v>279</v>
      </c>
      <c r="H268" s="224">
        <v>7.6</v>
      </c>
      <c r="I268" s="225"/>
      <c r="J268" s="226">
        <f>ROUND(I268*H268,2)</f>
        <v>0</v>
      </c>
      <c r="K268" s="222" t="s">
        <v>149</v>
      </c>
      <c r="L268" s="71"/>
      <c r="M268" s="227" t="s">
        <v>21</v>
      </c>
      <c r="N268" s="228" t="s">
        <v>42</v>
      </c>
      <c r="O268" s="46"/>
      <c r="P268" s="229">
        <f>O268*H268</f>
        <v>0</v>
      </c>
      <c r="Q268" s="229">
        <v>0</v>
      </c>
      <c r="R268" s="229">
        <f>Q268*H268</f>
        <v>0</v>
      </c>
      <c r="S268" s="229">
        <v>0.065</v>
      </c>
      <c r="T268" s="230">
        <f>S268*H268</f>
        <v>0.494</v>
      </c>
      <c r="AR268" s="23" t="s">
        <v>150</v>
      </c>
      <c r="AT268" s="23" t="s">
        <v>145</v>
      </c>
      <c r="AU268" s="23" t="s">
        <v>159</v>
      </c>
      <c r="AY268" s="23" t="s">
        <v>143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79</v>
      </c>
      <c r="BK268" s="231">
        <f>ROUND(I268*H268,2)</f>
        <v>0</v>
      </c>
      <c r="BL268" s="23" t="s">
        <v>150</v>
      </c>
      <c r="BM268" s="23" t="s">
        <v>784</v>
      </c>
    </row>
    <row r="269" spans="2:51" s="11" customFormat="1" ht="13.5">
      <c r="B269" s="232"/>
      <c r="C269" s="233"/>
      <c r="D269" s="234" t="s">
        <v>152</v>
      </c>
      <c r="E269" s="235" t="s">
        <v>21</v>
      </c>
      <c r="F269" s="236" t="s">
        <v>785</v>
      </c>
      <c r="G269" s="233"/>
      <c r="H269" s="237">
        <v>7.6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152</v>
      </c>
      <c r="AU269" s="243" t="s">
        <v>159</v>
      </c>
      <c r="AV269" s="11" t="s">
        <v>81</v>
      </c>
      <c r="AW269" s="11" t="s">
        <v>35</v>
      </c>
      <c r="AX269" s="11" t="s">
        <v>79</v>
      </c>
      <c r="AY269" s="243" t="s">
        <v>143</v>
      </c>
    </row>
    <row r="270" spans="2:65" s="1" customFormat="1" ht="25.5" customHeight="1">
      <c r="B270" s="45"/>
      <c r="C270" s="220" t="s">
        <v>436</v>
      </c>
      <c r="D270" s="220" t="s">
        <v>145</v>
      </c>
      <c r="E270" s="221" t="s">
        <v>786</v>
      </c>
      <c r="F270" s="222" t="s">
        <v>787</v>
      </c>
      <c r="G270" s="223" t="s">
        <v>205</v>
      </c>
      <c r="H270" s="224">
        <v>14.158</v>
      </c>
      <c r="I270" s="225"/>
      <c r="J270" s="226">
        <f>ROUND(I270*H270,2)</f>
        <v>0</v>
      </c>
      <c r="K270" s="222" t="s">
        <v>149</v>
      </c>
      <c r="L270" s="71"/>
      <c r="M270" s="227" t="s">
        <v>21</v>
      </c>
      <c r="N270" s="228" t="s">
        <v>42</v>
      </c>
      <c r="O270" s="46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AR270" s="23" t="s">
        <v>150</v>
      </c>
      <c r="AT270" s="23" t="s">
        <v>145</v>
      </c>
      <c r="AU270" s="23" t="s">
        <v>159</v>
      </c>
      <c r="AY270" s="23" t="s">
        <v>143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23" t="s">
        <v>79</v>
      </c>
      <c r="BK270" s="231">
        <f>ROUND(I270*H270,2)</f>
        <v>0</v>
      </c>
      <c r="BL270" s="23" t="s">
        <v>150</v>
      </c>
      <c r="BM270" s="23" t="s">
        <v>788</v>
      </c>
    </row>
    <row r="271" spans="2:65" s="1" customFormat="1" ht="25.5" customHeight="1">
      <c r="B271" s="45"/>
      <c r="C271" s="220" t="s">
        <v>440</v>
      </c>
      <c r="D271" s="220" t="s">
        <v>145</v>
      </c>
      <c r="E271" s="221" t="s">
        <v>313</v>
      </c>
      <c r="F271" s="222" t="s">
        <v>314</v>
      </c>
      <c r="G271" s="223" t="s">
        <v>205</v>
      </c>
      <c r="H271" s="224">
        <v>14.158</v>
      </c>
      <c r="I271" s="225"/>
      <c r="J271" s="226">
        <f>ROUND(I271*H271,2)</f>
        <v>0</v>
      </c>
      <c r="K271" s="222" t="s">
        <v>149</v>
      </c>
      <c r="L271" s="71"/>
      <c r="M271" s="227" t="s">
        <v>21</v>
      </c>
      <c r="N271" s="228" t="s">
        <v>42</v>
      </c>
      <c r="O271" s="4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AR271" s="23" t="s">
        <v>150</v>
      </c>
      <c r="AT271" s="23" t="s">
        <v>145</v>
      </c>
      <c r="AU271" s="23" t="s">
        <v>159</v>
      </c>
      <c r="AY271" s="23" t="s">
        <v>143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79</v>
      </c>
      <c r="BK271" s="231">
        <f>ROUND(I271*H271,2)</f>
        <v>0</v>
      </c>
      <c r="BL271" s="23" t="s">
        <v>150</v>
      </c>
      <c r="BM271" s="23" t="s">
        <v>789</v>
      </c>
    </row>
    <row r="272" spans="2:65" s="1" customFormat="1" ht="25.5" customHeight="1">
      <c r="B272" s="45"/>
      <c r="C272" s="220" t="s">
        <v>445</v>
      </c>
      <c r="D272" s="220" t="s">
        <v>145</v>
      </c>
      <c r="E272" s="221" t="s">
        <v>317</v>
      </c>
      <c r="F272" s="222" t="s">
        <v>318</v>
      </c>
      <c r="G272" s="223" t="s">
        <v>205</v>
      </c>
      <c r="H272" s="224">
        <v>42.474</v>
      </c>
      <c r="I272" s="225"/>
      <c r="J272" s="226">
        <f>ROUND(I272*H272,2)</f>
        <v>0</v>
      </c>
      <c r="K272" s="222" t="s">
        <v>149</v>
      </c>
      <c r="L272" s="71"/>
      <c r="M272" s="227" t="s">
        <v>21</v>
      </c>
      <c r="N272" s="228" t="s">
        <v>42</v>
      </c>
      <c r="O272" s="4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AR272" s="23" t="s">
        <v>150</v>
      </c>
      <c r="AT272" s="23" t="s">
        <v>145</v>
      </c>
      <c r="AU272" s="23" t="s">
        <v>159</v>
      </c>
      <c r="AY272" s="23" t="s">
        <v>143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79</v>
      </c>
      <c r="BK272" s="231">
        <f>ROUND(I272*H272,2)</f>
        <v>0</v>
      </c>
      <c r="BL272" s="23" t="s">
        <v>150</v>
      </c>
      <c r="BM272" s="23" t="s">
        <v>790</v>
      </c>
    </row>
    <row r="273" spans="2:51" s="11" customFormat="1" ht="13.5">
      <c r="B273" s="232"/>
      <c r="C273" s="233"/>
      <c r="D273" s="234" t="s">
        <v>152</v>
      </c>
      <c r="E273" s="233"/>
      <c r="F273" s="236" t="s">
        <v>791</v>
      </c>
      <c r="G273" s="233"/>
      <c r="H273" s="237">
        <v>42.474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152</v>
      </c>
      <c r="AU273" s="243" t="s">
        <v>159</v>
      </c>
      <c r="AV273" s="11" t="s">
        <v>81</v>
      </c>
      <c r="AW273" s="11" t="s">
        <v>6</v>
      </c>
      <c r="AX273" s="11" t="s">
        <v>79</v>
      </c>
      <c r="AY273" s="243" t="s">
        <v>143</v>
      </c>
    </row>
    <row r="274" spans="2:65" s="1" customFormat="1" ht="25.5" customHeight="1">
      <c r="B274" s="45"/>
      <c r="C274" s="220" t="s">
        <v>453</v>
      </c>
      <c r="D274" s="220" t="s">
        <v>145</v>
      </c>
      <c r="E274" s="221" t="s">
        <v>792</v>
      </c>
      <c r="F274" s="222" t="s">
        <v>793</v>
      </c>
      <c r="G274" s="223" t="s">
        <v>205</v>
      </c>
      <c r="H274" s="224">
        <v>7.079</v>
      </c>
      <c r="I274" s="225"/>
      <c r="J274" s="226">
        <f>ROUND(I274*H274,2)</f>
        <v>0</v>
      </c>
      <c r="K274" s="222" t="s">
        <v>149</v>
      </c>
      <c r="L274" s="71"/>
      <c r="M274" s="227" t="s">
        <v>21</v>
      </c>
      <c r="N274" s="228" t="s">
        <v>42</v>
      </c>
      <c r="O274" s="4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AR274" s="23" t="s">
        <v>150</v>
      </c>
      <c r="AT274" s="23" t="s">
        <v>145</v>
      </c>
      <c r="AU274" s="23" t="s">
        <v>159</v>
      </c>
      <c r="AY274" s="23" t="s">
        <v>143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79</v>
      </c>
      <c r="BK274" s="231">
        <f>ROUND(I274*H274,2)</f>
        <v>0</v>
      </c>
      <c r="BL274" s="23" t="s">
        <v>150</v>
      </c>
      <c r="BM274" s="23" t="s">
        <v>794</v>
      </c>
    </row>
    <row r="275" spans="2:51" s="11" customFormat="1" ht="13.5">
      <c r="B275" s="232"/>
      <c r="C275" s="233"/>
      <c r="D275" s="234" t="s">
        <v>152</v>
      </c>
      <c r="E275" s="233"/>
      <c r="F275" s="236" t="s">
        <v>795</v>
      </c>
      <c r="G275" s="233"/>
      <c r="H275" s="237">
        <v>7.079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152</v>
      </c>
      <c r="AU275" s="243" t="s">
        <v>159</v>
      </c>
      <c r="AV275" s="11" t="s">
        <v>81</v>
      </c>
      <c r="AW275" s="11" t="s">
        <v>6</v>
      </c>
      <c r="AX275" s="11" t="s">
        <v>79</v>
      </c>
      <c r="AY275" s="243" t="s">
        <v>143</v>
      </c>
    </row>
    <row r="276" spans="2:65" s="1" customFormat="1" ht="25.5" customHeight="1">
      <c r="B276" s="45"/>
      <c r="C276" s="220" t="s">
        <v>458</v>
      </c>
      <c r="D276" s="220" t="s">
        <v>145</v>
      </c>
      <c r="E276" s="221" t="s">
        <v>796</v>
      </c>
      <c r="F276" s="222" t="s">
        <v>797</v>
      </c>
      <c r="G276" s="223" t="s">
        <v>205</v>
      </c>
      <c r="H276" s="224">
        <v>7.079</v>
      </c>
      <c r="I276" s="225"/>
      <c r="J276" s="226">
        <f>ROUND(I276*H276,2)</f>
        <v>0</v>
      </c>
      <c r="K276" s="222" t="s">
        <v>149</v>
      </c>
      <c r="L276" s="71"/>
      <c r="M276" s="227" t="s">
        <v>21</v>
      </c>
      <c r="N276" s="228" t="s">
        <v>42</v>
      </c>
      <c r="O276" s="4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AR276" s="23" t="s">
        <v>150</v>
      </c>
      <c r="AT276" s="23" t="s">
        <v>145</v>
      </c>
      <c r="AU276" s="23" t="s">
        <v>159</v>
      </c>
      <c r="AY276" s="23" t="s">
        <v>143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79</v>
      </c>
      <c r="BK276" s="231">
        <f>ROUND(I276*H276,2)</f>
        <v>0</v>
      </c>
      <c r="BL276" s="23" t="s">
        <v>150</v>
      </c>
      <c r="BM276" s="23" t="s">
        <v>798</v>
      </c>
    </row>
    <row r="277" spans="2:51" s="11" customFormat="1" ht="13.5">
      <c r="B277" s="232"/>
      <c r="C277" s="233"/>
      <c r="D277" s="234" t="s">
        <v>152</v>
      </c>
      <c r="E277" s="233"/>
      <c r="F277" s="236" t="s">
        <v>795</v>
      </c>
      <c r="G277" s="233"/>
      <c r="H277" s="237">
        <v>7.079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152</v>
      </c>
      <c r="AU277" s="243" t="s">
        <v>159</v>
      </c>
      <c r="AV277" s="11" t="s">
        <v>81</v>
      </c>
      <c r="AW277" s="11" t="s">
        <v>6</v>
      </c>
      <c r="AX277" s="11" t="s">
        <v>79</v>
      </c>
      <c r="AY277" s="243" t="s">
        <v>143</v>
      </c>
    </row>
    <row r="278" spans="2:63" s="10" customFormat="1" ht="22.3" customHeight="1">
      <c r="B278" s="204"/>
      <c r="C278" s="205"/>
      <c r="D278" s="206" t="s">
        <v>70</v>
      </c>
      <c r="E278" s="218" t="s">
        <v>799</v>
      </c>
      <c r="F278" s="218" t="s">
        <v>800</v>
      </c>
      <c r="G278" s="205"/>
      <c r="H278" s="205"/>
      <c r="I278" s="208"/>
      <c r="J278" s="219">
        <f>BK278</f>
        <v>0</v>
      </c>
      <c r="K278" s="205"/>
      <c r="L278" s="210"/>
      <c r="M278" s="211"/>
      <c r="N278" s="212"/>
      <c r="O278" s="212"/>
      <c r="P278" s="213">
        <f>P279</f>
        <v>0</v>
      </c>
      <c r="Q278" s="212"/>
      <c r="R278" s="213">
        <f>R279</f>
        <v>0</v>
      </c>
      <c r="S278" s="212"/>
      <c r="T278" s="214">
        <f>T279</f>
        <v>0</v>
      </c>
      <c r="AR278" s="215" t="s">
        <v>79</v>
      </c>
      <c r="AT278" s="216" t="s">
        <v>70</v>
      </c>
      <c r="AU278" s="216" t="s">
        <v>81</v>
      </c>
      <c r="AY278" s="215" t="s">
        <v>143</v>
      </c>
      <c r="BK278" s="217">
        <f>BK279</f>
        <v>0</v>
      </c>
    </row>
    <row r="279" spans="2:65" s="1" customFormat="1" ht="16.5" customHeight="1">
      <c r="B279" s="45"/>
      <c r="C279" s="220" t="s">
        <v>464</v>
      </c>
      <c r="D279" s="220" t="s">
        <v>145</v>
      </c>
      <c r="E279" s="221" t="s">
        <v>801</v>
      </c>
      <c r="F279" s="222" t="s">
        <v>802</v>
      </c>
      <c r="G279" s="223" t="s">
        <v>205</v>
      </c>
      <c r="H279" s="224">
        <v>91.397</v>
      </c>
      <c r="I279" s="225"/>
      <c r="J279" s="226">
        <f>ROUND(I279*H279,2)</f>
        <v>0</v>
      </c>
      <c r="K279" s="222" t="s">
        <v>149</v>
      </c>
      <c r="L279" s="71"/>
      <c r="M279" s="227" t="s">
        <v>21</v>
      </c>
      <c r="N279" s="228" t="s">
        <v>42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AR279" s="23" t="s">
        <v>150</v>
      </c>
      <c r="AT279" s="23" t="s">
        <v>145</v>
      </c>
      <c r="AU279" s="23" t="s">
        <v>159</v>
      </c>
      <c r="AY279" s="23" t="s">
        <v>143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79</v>
      </c>
      <c r="BK279" s="231">
        <f>ROUND(I279*H279,2)</f>
        <v>0</v>
      </c>
      <c r="BL279" s="23" t="s">
        <v>150</v>
      </c>
      <c r="BM279" s="23" t="s">
        <v>803</v>
      </c>
    </row>
    <row r="280" spans="2:63" s="10" customFormat="1" ht="37.4" customHeight="1">
      <c r="B280" s="204"/>
      <c r="C280" s="205"/>
      <c r="D280" s="206" t="s">
        <v>70</v>
      </c>
      <c r="E280" s="207" t="s">
        <v>804</v>
      </c>
      <c r="F280" s="207" t="s">
        <v>805</v>
      </c>
      <c r="G280" s="205"/>
      <c r="H280" s="205"/>
      <c r="I280" s="208"/>
      <c r="J280" s="209">
        <f>BK280</f>
        <v>0</v>
      </c>
      <c r="K280" s="205"/>
      <c r="L280" s="210"/>
      <c r="M280" s="211"/>
      <c r="N280" s="212"/>
      <c r="O280" s="212"/>
      <c r="P280" s="213">
        <f>P281+P303</f>
        <v>0</v>
      </c>
      <c r="Q280" s="212"/>
      <c r="R280" s="213">
        <f>R281+R303</f>
        <v>0.693193</v>
      </c>
      <c r="S280" s="212"/>
      <c r="T280" s="214">
        <f>T281+T303</f>
        <v>0</v>
      </c>
      <c r="AR280" s="215" t="s">
        <v>81</v>
      </c>
      <c r="AT280" s="216" t="s">
        <v>70</v>
      </c>
      <c r="AU280" s="216" t="s">
        <v>71</v>
      </c>
      <c r="AY280" s="215" t="s">
        <v>143</v>
      </c>
      <c r="BK280" s="217">
        <f>BK281+BK303</f>
        <v>0</v>
      </c>
    </row>
    <row r="281" spans="2:63" s="10" customFormat="1" ht="19.9" customHeight="1">
      <c r="B281" s="204"/>
      <c r="C281" s="205"/>
      <c r="D281" s="206" t="s">
        <v>70</v>
      </c>
      <c r="E281" s="218" t="s">
        <v>806</v>
      </c>
      <c r="F281" s="218" t="s">
        <v>807</v>
      </c>
      <c r="G281" s="205"/>
      <c r="H281" s="205"/>
      <c r="I281" s="208"/>
      <c r="J281" s="219">
        <f>BK281</f>
        <v>0</v>
      </c>
      <c r="K281" s="205"/>
      <c r="L281" s="210"/>
      <c r="M281" s="211"/>
      <c r="N281" s="212"/>
      <c r="O281" s="212"/>
      <c r="P281" s="213">
        <f>SUM(P282:P302)</f>
        <v>0</v>
      </c>
      <c r="Q281" s="212"/>
      <c r="R281" s="213">
        <f>SUM(R282:R302)</f>
        <v>0.655693</v>
      </c>
      <c r="S281" s="212"/>
      <c r="T281" s="214">
        <f>SUM(T282:T302)</f>
        <v>0</v>
      </c>
      <c r="AR281" s="215" t="s">
        <v>81</v>
      </c>
      <c r="AT281" s="216" t="s">
        <v>70</v>
      </c>
      <c r="AU281" s="216" t="s">
        <v>79</v>
      </c>
      <c r="AY281" s="215" t="s">
        <v>143</v>
      </c>
      <c r="BK281" s="217">
        <f>SUM(BK282:BK302)</f>
        <v>0</v>
      </c>
    </row>
    <row r="282" spans="2:65" s="1" customFormat="1" ht="25.5" customHeight="1">
      <c r="B282" s="45"/>
      <c r="C282" s="220" t="s">
        <v>472</v>
      </c>
      <c r="D282" s="220" t="s">
        <v>145</v>
      </c>
      <c r="E282" s="221" t="s">
        <v>808</v>
      </c>
      <c r="F282" s="222" t="s">
        <v>809</v>
      </c>
      <c r="G282" s="223" t="s">
        <v>221</v>
      </c>
      <c r="H282" s="224">
        <v>45</v>
      </c>
      <c r="I282" s="225"/>
      <c r="J282" s="226">
        <f>ROUND(I282*H282,2)</f>
        <v>0</v>
      </c>
      <c r="K282" s="222" t="s">
        <v>149</v>
      </c>
      <c r="L282" s="71"/>
      <c r="M282" s="227" t="s">
        <v>21</v>
      </c>
      <c r="N282" s="228" t="s">
        <v>42</v>
      </c>
      <c r="O282" s="4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" t="s">
        <v>228</v>
      </c>
      <c r="AT282" s="23" t="s">
        <v>145</v>
      </c>
      <c r="AU282" s="23" t="s">
        <v>81</v>
      </c>
      <c r="AY282" s="23" t="s">
        <v>143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23" t="s">
        <v>79</v>
      </c>
      <c r="BK282" s="231">
        <f>ROUND(I282*H282,2)</f>
        <v>0</v>
      </c>
      <c r="BL282" s="23" t="s">
        <v>228</v>
      </c>
      <c r="BM282" s="23" t="s">
        <v>810</v>
      </c>
    </row>
    <row r="283" spans="2:51" s="11" customFormat="1" ht="13.5">
      <c r="B283" s="232"/>
      <c r="C283" s="233"/>
      <c r="D283" s="234" t="s">
        <v>152</v>
      </c>
      <c r="E283" s="235" t="s">
        <v>21</v>
      </c>
      <c r="F283" s="236" t="s">
        <v>811</v>
      </c>
      <c r="G283" s="233"/>
      <c r="H283" s="237">
        <v>45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152</v>
      </c>
      <c r="AU283" s="243" t="s">
        <v>81</v>
      </c>
      <c r="AV283" s="11" t="s">
        <v>81</v>
      </c>
      <c r="AW283" s="11" t="s">
        <v>35</v>
      </c>
      <c r="AX283" s="11" t="s">
        <v>71</v>
      </c>
      <c r="AY283" s="243" t="s">
        <v>143</v>
      </c>
    </row>
    <row r="284" spans="2:65" s="1" customFormat="1" ht="25.5" customHeight="1">
      <c r="B284" s="45"/>
      <c r="C284" s="220" t="s">
        <v>476</v>
      </c>
      <c r="D284" s="220" t="s">
        <v>145</v>
      </c>
      <c r="E284" s="221" t="s">
        <v>812</v>
      </c>
      <c r="F284" s="222" t="s">
        <v>813</v>
      </c>
      <c r="G284" s="223" t="s">
        <v>221</v>
      </c>
      <c r="H284" s="224">
        <v>60</v>
      </c>
      <c r="I284" s="225"/>
      <c r="J284" s="226">
        <f>ROUND(I284*H284,2)</f>
        <v>0</v>
      </c>
      <c r="K284" s="222" t="s">
        <v>149</v>
      </c>
      <c r="L284" s="71"/>
      <c r="M284" s="227" t="s">
        <v>21</v>
      </c>
      <c r="N284" s="228" t="s">
        <v>42</v>
      </c>
      <c r="O284" s="4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AR284" s="23" t="s">
        <v>228</v>
      </c>
      <c r="AT284" s="23" t="s">
        <v>145</v>
      </c>
      <c r="AU284" s="23" t="s">
        <v>81</v>
      </c>
      <c r="AY284" s="23" t="s">
        <v>143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23" t="s">
        <v>79</v>
      </c>
      <c r="BK284" s="231">
        <f>ROUND(I284*H284,2)</f>
        <v>0</v>
      </c>
      <c r="BL284" s="23" t="s">
        <v>228</v>
      </c>
      <c r="BM284" s="23" t="s">
        <v>814</v>
      </c>
    </row>
    <row r="285" spans="2:51" s="11" customFormat="1" ht="13.5">
      <c r="B285" s="232"/>
      <c r="C285" s="233"/>
      <c r="D285" s="234" t="s">
        <v>152</v>
      </c>
      <c r="E285" s="235" t="s">
        <v>21</v>
      </c>
      <c r="F285" s="236" t="s">
        <v>815</v>
      </c>
      <c r="G285" s="233"/>
      <c r="H285" s="237">
        <v>60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152</v>
      </c>
      <c r="AU285" s="243" t="s">
        <v>81</v>
      </c>
      <c r="AV285" s="11" t="s">
        <v>81</v>
      </c>
      <c r="AW285" s="11" t="s">
        <v>35</v>
      </c>
      <c r="AX285" s="11" t="s">
        <v>71</v>
      </c>
      <c r="AY285" s="243" t="s">
        <v>143</v>
      </c>
    </row>
    <row r="286" spans="2:65" s="1" customFormat="1" ht="16.5" customHeight="1">
      <c r="B286" s="45"/>
      <c r="C286" s="254" t="s">
        <v>480</v>
      </c>
      <c r="D286" s="254" t="s">
        <v>352</v>
      </c>
      <c r="E286" s="255" t="s">
        <v>816</v>
      </c>
      <c r="F286" s="256" t="s">
        <v>817</v>
      </c>
      <c r="G286" s="257" t="s">
        <v>303</v>
      </c>
      <c r="H286" s="258">
        <v>173.25</v>
      </c>
      <c r="I286" s="259"/>
      <c r="J286" s="260">
        <f>ROUND(I286*H286,2)</f>
        <v>0</v>
      </c>
      <c r="K286" s="256" t="s">
        <v>290</v>
      </c>
      <c r="L286" s="261"/>
      <c r="M286" s="262" t="s">
        <v>21</v>
      </c>
      <c r="N286" s="263" t="s">
        <v>42</v>
      </c>
      <c r="O286" s="46"/>
      <c r="P286" s="229">
        <f>O286*H286</f>
        <v>0</v>
      </c>
      <c r="Q286" s="229">
        <v>0.001</v>
      </c>
      <c r="R286" s="229">
        <f>Q286*H286</f>
        <v>0.17325000000000002</v>
      </c>
      <c r="S286" s="229">
        <v>0</v>
      </c>
      <c r="T286" s="230">
        <f>S286*H286</f>
        <v>0</v>
      </c>
      <c r="AR286" s="23" t="s">
        <v>316</v>
      </c>
      <c r="AT286" s="23" t="s">
        <v>352</v>
      </c>
      <c r="AU286" s="23" t="s">
        <v>81</v>
      </c>
      <c r="AY286" s="23" t="s">
        <v>143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23" t="s">
        <v>79</v>
      </c>
      <c r="BK286" s="231">
        <f>ROUND(I286*H286,2)</f>
        <v>0</v>
      </c>
      <c r="BL286" s="23" t="s">
        <v>228</v>
      </c>
      <c r="BM286" s="23" t="s">
        <v>818</v>
      </c>
    </row>
    <row r="287" spans="2:51" s="11" customFormat="1" ht="13.5">
      <c r="B287" s="232"/>
      <c r="C287" s="233"/>
      <c r="D287" s="234" t="s">
        <v>152</v>
      </c>
      <c r="E287" s="235" t="s">
        <v>21</v>
      </c>
      <c r="F287" s="236" t="s">
        <v>819</v>
      </c>
      <c r="G287" s="233"/>
      <c r="H287" s="237">
        <v>173.25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152</v>
      </c>
      <c r="AU287" s="243" t="s">
        <v>81</v>
      </c>
      <c r="AV287" s="11" t="s">
        <v>81</v>
      </c>
      <c r="AW287" s="11" t="s">
        <v>35</v>
      </c>
      <c r="AX287" s="11" t="s">
        <v>71</v>
      </c>
      <c r="AY287" s="243" t="s">
        <v>143</v>
      </c>
    </row>
    <row r="288" spans="2:65" s="1" customFormat="1" ht="25.5" customHeight="1">
      <c r="B288" s="45"/>
      <c r="C288" s="220" t="s">
        <v>486</v>
      </c>
      <c r="D288" s="220" t="s">
        <v>145</v>
      </c>
      <c r="E288" s="221" t="s">
        <v>820</v>
      </c>
      <c r="F288" s="222" t="s">
        <v>821</v>
      </c>
      <c r="G288" s="223" t="s">
        <v>221</v>
      </c>
      <c r="H288" s="224">
        <v>48.825</v>
      </c>
      <c r="I288" s="225"/>
      <c r="J288" s="226">
        <f>ROUND(I288*H288,2)</f>
        <v>0</v>
      </c>
      <c r="K288" s="222" t="s">
        <v>149</v>
      </c>
      <c r="L288" s="71"/>
      <c r="M288" s="227" t="s">
        <v>21</v>
      </c>
      <c r="N288" s="228" t="s">
        <v>42</v>
      </c>
      <c r="O288" s="4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AR288" s="23" t="s">
        <v>228</v>
      </c>
      <c r="AT288" s="23" t="s">
        <v>145</v>
      </c>
      <c r="AU288" s="23" t="s">
        <v>81</v>
      </c>
      <c r="AY288" s="23" t="s">
        <v>143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79</v>
      </c>
      <c r="BK288" s="231">
        <f>ROUND(I288*H288,2)</f>
        <v>0</v>
      </c>
      <c r="BL288" s="23" t="s">
        <v>228</v>
      </c>
      <c r="BM288" s="23" t="s">
        <v>822</v>
      </c>
    </row>
    <row r="289" spans="2:51" s="11" customFormat="1" ht="13.5">
      <c r="B289" s="232"/>
      <c r="C289" s="233"/>
      <c r="D289" s="234" t="s">
        <v>152</v>
      </c>
      <c r="E289" s="235" t="s">
        <v>21</v>
      </c>
      <c r="F289" s="236" t="s">
        <v>823</v>
      </c>
      <c r="G289" s="233"/>
      <c r="H289" s="237">
        <v>48.825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152</v>
      </c>
      <c r="AU289" s="243" t="s">
        <v>81</v>
      </c>
      <c r="AV289" s="11" t="s">
        <v>81</v>
      </c>
      <c r="AW289" s="11" t="s">
        <v>35</v>
      </c>
      <c r="AX289" s="11" t="s">
        <v>71</v>
      </c>
      <c r="AY289" s="243" t="s">
        <v>143</v>
      </c>
    </row>
    <row r="290" spans="2:65" s="1" customFormat="1" ht="16.5" customHeight="1">
      <c r="B290" s="45"/>
      <c r="C290" s="220" t="s">
        <v>490</v>
      </c>
      <c r="D290" s="220" t="s">
        <v>145</v>
      </c>
      <c r="E290" s="221" t="s">
        <v>824</v>
      </c>
      <c r="F290" s="222" t="s">
        <v>825</v>
      </c>
      <c r="G290" s="223" t="s">
        <v>221</v>
      </c>
      <c r="H290" s="224">
        <v>24.87</v>
      </c>
      <c r="I290" s="225"/>
      <c r="J290" s="226">
        <f>ROUND(I290*H290,2)</f>
        <v>0</v>
      </c>
      <c r="K290" s="222" t="s">
        <v>149</v>
      </c>
      <c r="L290" s="71"/>
      <c r="M290" s="227" t="s">
        <v>21</v>
      </c>
      <c r="N290" s="228" t="s">
        <v>42</v>
      </c>
      <c r="O290" s="4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AR290" s="23" t="s">
        <v>228</v>
      </c>
      <c r="AT290" s="23" t="s">
        <v>145</v>
      </c>
      <c r="AU290" s="23" t="s">
        <v>81</v>
      </c>
      <c r="AY290" s="23" t="s">
        <v>143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23" t="s">
        <v>79</v>
      </c>
      <c r="BK290" s="231">
        <f>ROUND(I290*H290,2)</f>
        <v>0</v>
      </c>
      <c r="BL290" s="23" t="s">
        <v>228</v>
      </c>
      <c r="BM290" s="23" t="s">
        <v>826</v>
      </c>
    </row>
    <row r="291" spans="2:51" s="11" customFormat="1" ht="13.5">
      <c r="B291" s="232"/>
      <c r="C291" s="233"/>
      <c r="D291" s="234" t="s">
        <v>152</v>
      </c>
      <c r="E291" s="235" t="s">
        <v>21</v>
      </c>
      <c r="F291" s="236" t="s">
        <v>764</v>
      </c>
      <c r="G291" s="233"/>
      <c r="H291" s="237">
        <v>9.92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152</v>
      </c>
      <c r="AU291" s="243" t="s">
        <v>81</v>
      </c>
      <c r="AV291" s="11" t="s">
        <v>81</v>
      </c>
      <c r="AW291" s="11" t="s">
        <v>35</v>
      </c>
      <c r="AX291" s="11" t="s">
        <v>71</v>
      </c>
      <c r="AY291" s="243" t="s">
        <v>143</v>
      </c>
    </row>
    <row r="292" spans="2:51" s="11" customFormat="1" ht="13.5">
      <c r="B292" s="232"/>
      <c r="C292" s="233"/>
      <c r="D292" s="234" t="s">
        <v>152</v>
      </c>
      <c r="E292" s="235" t="s">
        <v>21</v>
      </c>
      <c r="F292" s="236" t="s">
        <v>827</v>
      </c>
      <c r="G292" s="233"/>
      <c r="H292" s="237">
        <v>14.95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152</v>
      </c>
      <c r="AU292" s="243" t="s">
        <v>81</v>
      </c>
      <c r="AV292" s="11" t="s">
        <v>81</v>
      </c>
      <c r="AW292" s="11" t="s">
        <v>35</v>
      </c>
      <c r="AX292" s="11" t="s">
        <v>71</v>
      </c>
      <c r="AY292" s="243" t="s">
        <v>143</v>
      </c>
    </row>
    <row r="293" spans="2:65" s="1" customFormat="1" ht="16.5" customHeight="1">
      <c r="B293" s="45"/>
      <c r="C293" s="254" t="s">
        <v>496</v>
      </c>
      <c r="D293" s="254" t="s">
        <v>352</v>
      </c>
      <c r="E293" s="255" t="s">
        <v>828</v>
      </c>
      <c r="F293" s="256" t="s">
        <v>829</v>
      </c>
      <c r="G293" s="257" t="s">
        <v>205</v>
      </c>
      <c r="H293" s="258">
        <v>0.023</v>
      </c>
      <c r="I293" s="259"/>
      <c r="J293" s="260">
        <f>ROUND(I293*H293,2)</f>
        <v>0</v>
      </c>
      <c r="K293" s="256" t="s">
        <v>149</v>
      </c>
      <c r="L293" s="261"/>
      <c r="M293" s="262" t="s">
        <v>21</v>
      </c>
      <c r="N293" s="263" t="s">
        <v>42</v>
      </c>
      <c r="O293" s="46"/>
      <c r="P293" s="229">
        <f>O293*H293</f>
        <v>0</v>
      </c>
      <c r="Q293" s="229">
        <v>1</v>
      </c>
      <c r="R293" s="229">
        <f>Q293*H293</f>
        <v>0.023</v>
      </c>
      <c r="S293" s="229">
        <v>0</v>
      </c>
      <c r="T293" s="230">
        <f>S293*H293</f>
        <v>0</v>
      </c>
      <c r="AR293" s="23" t="s">
        <v>316</v>
      </c>
      <c r="AT293" s="23" t="s">
        <v>352</v>
      </c>
      <c r="AU293" s="23" t="s">
        <v>81</v>
      </c>
      <c r="AY293" s="23" t="s">
        <v>143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23" t="s">
        <v>79</v>
      </c>
      <c r="BK293" s="231">
        <f>ROUND(I293*H293,2)</f>
        <v>0</v>
      </c>
      <c r="BL293" s="23" t="s">
        <v>228</v>
      </c>
      <c r="BM293" s="23" t="s">
        <v>830</v>
      </c>
    </row>
    <row r="294" spans="2:51" s="11" customFormat="1" ht="13.5">
      <c r="B294" s="232"/>
      <c r="C294" s="233"/>
      <c r="D294" s="234" t="s">
        <v>152</v>
      </c>
      <c r="E294" s="235" t="s">
        <v>21</v>
      </c>
      <c r="F294" s="236" t="s">
        <v>831</v>
      </c>
      <c r="G294" s="233"/>
      <c r="H294" s="237">
        <v>0.023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152</v>
      </c>
      <c r="AU294" s="243" t="s">
        <v>81</v>
      </c>
      <c r="AV294" s="11" t="s">
        <v>81</v>
      </c>
      <c r="AW294" s="11" t="s">
        <v>35</v>
      </c>
      <c r="AX294" s="11" t="s">
        <v>71</v>
      </c>
      <c r="AY294" s="243" t="s">
        <v>143</v>
      </c>
    </row>
    <row r="295" spans="2:65" s="1" customFormat="1" ht="16.5" customHeight="1">
      <c r="B295" s="45"/>
      <c r="C295" s="220" t="s">
        <v>502</v>
      </c>
      <c r="D295" s="220" t="s">
        <v>145</v>
      </c>
      <c r="E295" s="221" t="s">
        <v>832</v>
      </c>
      <c r="F295" s="222" t="s">
        <v>833</v>
      </c>
      <c r="G295" s="223" t="s">
        <v>221</v>
      </c>
      <c r="H295" s="224">
        <v>48.825</v>
      </c>
      <c r="I295" s="225"/>
      <c r="J295" s="226">
        <f>ROUND(I295*H295,2)</f>
        <v>0</v>
      </c>
      <c r="K295" s="222" t="s">
        <v>149</v>
      </c>
      <c r="L295" s="71"/>
      <c r="M295" s="227" t="s">
        <v>21</v>
      </c>
      <c r="N295" s="228" t="s">
        <v>42</v>
      </c>
      <c r="O295" s="46"/>
      <c r="P295" s="229">
        <f>O295*H295</f>
        <v>0</v>
      </c>
      <c r="Q295" s="229">
        <v>0.0004</v>
      </c>
      <c r="R295" s="229">
        <f>Q295*H295</f>
        <v>0.019530000000000002</v>
      </c>
      <c r="S295" s="229">
        <v>0</v>
      </c>
      <c r="T295" s="230">
        <f>S295*H295</f>
        <v>0</v>
      </c>
      <c r="AR295" s="23" t="s">
        <v>228</v>
      </c>
      <c r="AT295" s="23" t="s">
        <v>145</v>
      </c>
      <c r="AU295" s="23" t="s">
        <v>81</v>
      </c>
      <c r="AY295" s="23" t="s">
        <v>143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23" t="s">
        <v>79</v>
      </c>
      <c r="BK295" s="231">
        <f>ROUND(I295*H295,2)</f>
        <v>0</v>
      </c>
      <c r="BL295" s="23" t="s">
        <v>228</v>
      </c>
      <c r="BM295" s="23" t="s">
        <v>834</v>
      </c>
    </row>
    <row r="296" spans="2:51" s="11" customFormat="1" ht="13.5">
      <c r="B296" s="232"/>
      <c r="C296" s="233"/>
      <c r="D296" s="234" t="s">
        <v>152</v>
      </c>
      <c r="E296" s="235" t="s">
        <v>21</v>
      </c>
      <c r="F296" s="236" t="s">
        <v>823</v>
      </c>
      <c r="G296" s="233"/>
      <c r="H296" s="237">
        <v>48.825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152</v>
      </c>
      <c r="AU296" s="243" t="s">
        <v>81</v>
      </c>
      <c r="AV296" s="11" t="s">
        <v>81</v>
      </c>
      <c r="AW296" s="11" t="s">
        <v>35</v>
      </c>
      <c r="AX296" s="11" t="s">
        <v>71</v>
      </c>
      <c r="AY296" s="243" t="s">
        <v>143</v>
      </c>
    </row>
    <row r="297" spans="2:65" s="1" customFormat="1" ht="16.5" customHeight="1">
      <c r="B297" s="45"/>
      <c r="C297" s="220" t="s">
        <v>506</v>
      </c>
      <c r="D297" s="220" t="s">
        <v>145</v>
      </c>
      <c r="E297" s="221" t="s">
        <v>835</v>
      </c>
      <c r="F297" s="222" t="s">
        <v>836</v>
      </c>
      <c r="G297" s="223" t="s">
        <v>221</v>
      </c>
      <c r="H297" s="224">
        <v>24.87</v>
      </c>
      <c r="I297" s="225"/>
      <c r="J297" s="226">
        <f>ROUND(I297*H297,2)</f>
        <v>0</v>
      </c>
      <c r="K297" s="222" t="s">
        <v>149</v>
      </c>
      <c r="L297" s="71"/>
      <c r="M297" s="227" t="s">
        <v>21</v>
      </c>
      <c r="N297" s="228" t="s">
        <v>42</v>
      </c>
      <c r="O297" s="46"/>
      <c r="P297" s="229">
        <f>O297*H297</f>
        <v>0</v>
      </c>
      <c r="Q297" s="229">
        <v>0.0004</v>
      </c>
      <c r="R297" s="229">
        <f>Q297*H297</f>
        <v>0.009948</v>
      </c>
      <c r="S297" s="229">
        <v>0</v>
      </c>
      <c r="T297" s="230">
        <f>S297*H297</f>
        <v>0</v>
      </c>
      <c r="AR297" s="23" t="s">
        <v>228</v>
      </c>
      <c r="AT297" s="23" t="s">
        <v>145</v>
      </c>
      <c r="AU297" s="23" t="s">
        <v>81</v>
      </c>
      <c r="AY297" s="23" t="s">
        <v>143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79</v>
      </c>
      <c r="BK297" s="231">
        <f>ROUND(I297*H297,2)</f>
        <v>0</v>
      </c>
      <c r="BL297" s="23" t="s">
        <v>228</v>
      </c>
      <c r="BM297" s="23" t="s">
        <v>837</v>
      </c>
    </row>
    <row r="298" spans="2:51" s="11" customFormat="1" ht="13.5">
      <c r="B298" s="232"/>
      <c r="C298" s="233"/>
      <c r="D298" s="234" t="s">
        <v>152</v>
      </c>
      <c r="E298" s="235" t="s">
        <v>21</v>
      </c>
      <c r="F298" s="236" t="s">
        <v>764</v>
      </c>
      <c r="G298" s="233"/>
      <c r="H298" s="237">
        <v>9.92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152</v>
      </c>
      <c r="AU298" s="243" t="s">
        <v>81</v>
      </c>
      <c r="AV298" s="11" t="s">
        <v>81</v>
      </c>
      <c r="AW298" s="11" t="s">
        <v>35</v>
      </c>
      <c r="AX298" s="11" t="s">
        <v>71</v>
      </c>
      <c r="AY298" s="243" t="s">
        <v>143</v>
      </c>
    </row>
    <row r="299" spans="2:51" s="11" customFormat="1" ht="13.5">
      <c r="B299" s="232"/>
      <c r="C299" s="233"/>
      <c r="D299" s="234" t="s">
        <v>152</v>
      </c>
      <c r="E299" s="235" t="s">
        <v>21</v>
      </c>
      <c r="F299" s="236" t="s">
        <v>827</v>
      </c>
      <c r="G299" s="233"/>
      <c r="H299" s="237">
        <v>14.95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152</v>
      </c>
      <c r="AU299" s="243" t="s">
        <v>81</v>
      </c>
      <c r="AV299" s="11" t="s">
        <v>81</v>
      </c>
      <c r="AW299" s="11" t="s">
        <v>35</v>
      </c>
      <c r="AX299" s="11" t="s">
        <v>71</v>
      </c>
      <c r="AY299" s="243" t="s">
        <v>143</v>
      </c>
    </row>
    <row r="300" spans="2:65" s="1" customFormat="1" ht="25.5" customHeight="1">
      <c r="B300" s="45"/>
      <c r="C300" s="254" t="s">
        <v>511</v>
      </c>
      <c r="D300" s="254" t="s">
        <v>352</v>
      </c>
      <c r="E300" s="255" t="s">
        <v>838</v>
      </c>
      <c r="F300" s="256" t="s">
        <v>839</v>
      </c>
      <c r="G300" s="257" t="s">
        <v>221</v>
      </c>
      <c r="H300" s="258">
        <v>85.993</v>
      </c>
      <c r="I300" s="259"/>
      <c r="J300" s="260">
        <f>ROUND(I300*H300,2)</f>
        <v>0</v>
      </c>
      <c r="K300" s="256" t="s">
        <v>290</v>
      </c>
      <c r="L300" s="261"/>
      <c r="M300" s="262" t="s">
        <v>21</v>
      </c>
      <c r="N300" s="263" t="s">
        <v>42</v>
      </c>
      <c r="O300" s="46"/>
      <c r="P300" s="229">
        <f>O300*H300</f>
        <v>0</v>
      </c>
      <c r="Q300" s="229">
        <v>0.005</v>
      </c>
      <c r="R300" s="229">
        <f>Q300*H300</f>
        <v>0.429965</v>
      </c>
      <c r="S300" s="229">
        <v>0</v>
      </c>
      <c r="T300" s="230">
        <f>S300*H300</f>
        <v>0</v>
      </c>
      <c r="AR300" s="23" t="s">
        <v>316</v>
      </c>
      <c r="AT300" s="23" t="s">
        <v>352</v>
      </c>
      <c r="AU300" s="23" t="s">
        <v>81</v>
      </c>
      <c r="AY300" s="23" t="s">
        <v>143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23" t="s">
        <v>79</v>
      </c>
      <c r="BK300" s="231">
        <f>ROUND(I300*H300,2)</f>
        <v>0</v>
      </c>
      <c r="BL300" s="23" t="s">
        <v>228</v>
      </c>
      <c r="BM300" s="23" t="s">
        <v>840</v>
      </c>
    </row>
    <row r="301" spans="2:51" s="11" customFormat="1" ht="13.5">
      <c r="B301" s="232"/>
      <c r="C301" s="233"/>
      <c r="D301" s="234" t="s">
        <v>152</v>
      </c>
      <c r="E301" s="235" t="s">
        <v>21</v>
      </c>
      <c r="F301" s="236" t="s">
        <v>841</v>
      </c>
      <c r="G301" s="233"/>
      <c r="H301" s="237">
        <v>85.993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152</v>
      </c>
      <c r="AU301" s="243" t="s">
        <v>81</v>
      </c>
      <c r="AV301" s="11" t="s">
        <v>81</v>
      </c>
      <c r="AW301" s="11" t="s">
        <v>35</v>
      </c>
      <c r="AX301" s="11" t="s">
        <v>71</v>
      </c>
      <c r="AY301" s="243" t="s">
        <v>143</v>
      </c>
    </row>
    <row r="302" spans="2:65" s="1" customFormat="1" ht="25.5" customHeight="1">
      <c r="B302" s="45"/>
      <c r="C302" s="220" t="s">
        <v>515</v>
      </c>
      <c r="D302" s="220" t="s">
        <v>145</v>
      </c>
      <c r="E302" s="221" t="s">
        <v>842</v>
      </c>
      <c r="F302" s="222" t="s">
        <v>843</v>
      </c>
      <c r="G302" s="223" t="s">
        <v>844</v>
      </c>
      <c r="H302" s="268"/>
      <c r="I302" s="225"/>
      <c r="J302" s="226">
        <f>ROUND(I302*H302,2)</f>
        <v>0</v>
      </c>
      <c r="K302" s="222" t="s">
        <v>149</v>
      </c>
      <c r="L302" s="71"/>
      <c r="M302" s="227" t="s">
        <v>21</v>
      </c>
      <c r="N302" s="228" t="s">
        <v>42</v>
      </c>
      <c r="O302" s="46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AR302" s="23" t="s">
        <v>228</v>
      </c>
      <c r="AT302" s="23" t="s">
        <v>145</v>
      </c>
      <c r="AU302" s="23" t="s">
        <v>81</v>
      </c>
      <c r="AY302" s="23" t="s">
        <v>143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79</v>
      </c>
      <c r="BK302" s="231">
        <f>ROUND(I302*H302,2)</f>
        <v>0</v>
      </c>
      <c r="BL302" s="23" t="s">
        <v>228</v>
      </c>
      <c r="BM302" s="23" t="s">
        <v>845</v>
      </c>
    </row>
    <row r="303" spans="2:63" s="10" customFormat="1" ht="29.85" customHeight="1">
      <c r="B303" s="204"/>
      <c r="C303" s="205"/>
      <c r="D303" s="206" t="s">
        <v>70</v>
      </c>
      <c r="E303" s="218" t="s">
        <v>846</v>
      </c>
      <c r="F303" s="218" t="s">
        <v>847</v>
      </c>
      <c r="G303" s="205"/>
      <c r="H303" s="205"/>
      <c r="I303" s="208"/>
      <c r="J303" s="219">
        <f>BK303</f>
        <v>0</v>
      </c>
      <c r="K303" s="205"/>
      <c r="L303" s="210"/>
      <c r="M303" s="211"/>
      <c r="N303" s="212"/>
      <c r="O303" s="212"/>
      <c r="P303" s="213">
        <f>SUM(P304:P308)</f>
        <v>0</v>
      </c>
      <c r="Q303" s="212"/>
      <c r="R303" s="213">
        <f>SUM(R304:R308)</f>
        <v>0.0375</v>
      </c>
      <c r="S303" s="212"/>
      <c r="T303" s="214">
        <f>SUM(T304:T308)</f>
        <v>0</v>
      </c>
      <c r="AR303" s="215" t="s">
        <v>81</v>
      </c>
      <c r="AT303" s="216" t="s">
        <v>70</v>
      </c>
      <c r="AU303" s="216" t="s">
        <v>79</v>
      </c>
      <c r="AY303" s="215" t="s">
        <v>143</v>
      </c>
      <c r="BK303" s="217">
        <f>SUM(BK304:BK308)</f>
        <v>0</v>
      </c>
    </row>
    <row r="304" spans="2:65" s="1" customFormat="1" ht="16.5" customHeight="1">
      <c r="B304" s="45"/>
      <c r="C304" s="220" t="s">
        <v>520</v>
      </c>
      <c r="D304" s="220" t="s">
        <v>145</v>
      </c>
      <c r="E304" s="221" t="s">
        <v>848</v>
      </c>
      <c r="F304" s="222" t="s">
        <v>849</v>
      </c>
      <c r="G304" s="223" t="s">
        <v>289</v>
      </c>
      <c r="H304" s="224">
        <v>1</v>
      </c>
      <c r="I304" s="225"/>
      <c r="J304" s="226">
        <f>ROUND(I304*H304,2)</f>
        <v>0</v>
      </c>
      <c r="K304" s="222" t="s">
        <v>290</v>
      </c>
      <c r="L304" s="71"/>
      <c r="M304" s="227" t="s">
        <v>21</v>
      </c>
      <c r="N304" s="228" t="s">
        <v>42</v>
      </c>
      <c r="O304" s="46"/>
      <c r="P304" s="229">
        <f>O304*H304</f>
        <v>0</v>
      </c>
      <c r="Q304" s="229">
        <v>0.0375</v>
      </c>
      <c r="R304" s="229">
        <f>Q304*H304</f>
        <v>0.0375</v>
      </c>
      <c r="S304" s="229">
        <v>0</v>
      </c>
      <c r="T304" s="230">
        <f>S304*H304</f>
        <v>0</v>
      </c>
      <c r="AR304" s="23" t="s">
        <v>228</v>
      </c>
      <c r="AT304" s="23" t="s">
        <v>145</v>
      </c>
      <c r="AU304" s="23" t="s">
        <v>81</v>
      </c>
      <c r="AY304" s="23" t="s">
        <v>143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79</v>
      </c>
      <c r="BK304" s="231">
        <f>ROUND(I304*H304,2)</f>
        <v>0</v>
      </c>
      <c r="BL304" s="23" t="s">
        <v>228</v>
      </c>
      <c r="BM304" s="23" t="s">
        <v>850</v>
      </c>
    </row>
    <row r="305" spans="2:51" s="12" customFormat="1" ht="13.5">
      <c r="B305" s="244"/>
      <c r="C305" s="245"/>
      <c r="D305" s="234" t="s">
        <v>152</v>
      </c>
      <c r="E305" s="246" t="s">
        <v>21</v>
      </c>
      <c r="F305" s="247" t="s">
        <v>851</v>
      </c>
      <c r="G305" s="245"/>
      <c r="H305" s="246" t="s">
        <v>21</v>
      </c>
      <c r="I305" s="248"/>
      <c r="J305" s="245"/>
      <c r="K305" s="245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152</v>
      </c>
      <c r="AU305" s="253" t="s">
        <v>81</v>
      </c>
      <c r="AV305" s="12" t="s">
        <v>79</v>
      </c>
      <c r="AW305" s="12" t="s">
        <v>35</v>
      </c>
      <c r="AX305" s="12" t="s">
        <v>71</v>
      </c>
      <c r="AY305" s="253" t="s">
        <v>143</v>
      </c>
    </row>
    <row r="306" spans="2:51" s="12" customFormat="1" ht="13.5">
      <c r="B306" s="244"/>
      <c r="C306" s="245"/>
      <c r="D306" s="234" t="s">
        <v>152</v>
      </c>
      <c r="E306" s="246" t="s">
        <v>21</v>
      </c>
      <c r="F306" s="247" t="s">
        <v>852</v>
      </c>
      <c r="G306" s="245"/>
      <c r="H306" s="246" t="s">
        <v>21</v>
      </c>
      <c r="I306" s="248"/>
      <c r="J306" s="245"/>
      <c r="K306" s="245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152</v>
      </c>
      <c r="AU306" s="253" t="s">
        <v>81</v>
      </c>
      <c r="AV306" s="12" t="s">
        <v>79</v>
      </c>
      <c r="AW306" s="12" t="s">
        <v>35</v>
      </c>
      <c r="AX306" s="12" t="s">
        <v>71</v>
      </c>
      <c r="AY306" s="253" t="s">
        <v>143</v>
      </c>
    </row>
    <row r="307" spans="2:51" s="11" customFormat="1" ht="13.5">
      <c r="B307" s="232"/>
      <c r="C307" s="233"/>
      <c r="D307" s="234" t="s">
        <v>152</v>
      </c>
      <c r="E307" s="235" t="s">
        <v>21</v>
      </c>
      <c r="F307" s="236" t="s">
        <v>79</v>
      </c>
      <c r="G307" s="233"/>
      <c r="H307" s="237">
        <v>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152</v>
      </c>
      <c r="AU307" s="243" t="s">
        <v>81</v>
      </c>
      <c r="AV307" s="11" t="s">
        <v>81</v>
      </c>
      <c r="AW307" s="11" t="s">
        <v>35</v>
      </c>
      <c r="AX307" s="11" t="s">
        <v>71</v>
      </c>
      <c r="AY307" s="243" t="s">
        <v>143</v>
      </c>
    </row>
    <row r="308" spans="2:65" s="1" customFormat="1" ht="16.5" customHeight="1">
      <c r="B308" s="45"/>
      <c r="C308" s="220" t="s">
        <v>526</v>
      </c>
      <c r="D308" s="220" t="s">
        <v>145</v>
      </c>
      <c r="E308" s="221" t="s">
        <v>853</v>
      </c>
      <c r="F308" s="222" t="s">
        <v>854</v>
      </c>
      <c r="G308" s="223" t="s">
        <v>844</v>
      </c>
      <c r="H308" s="268"/>
      <c r="I308" s="225"/>
      <c r="J308" s="226">
        <f>ROUND(I308*H308,2)</f>
        <v>0</v>
      </c>
      <c r="K308" s="222" t="s">
        <v>149</v>
      </c>
      <c r="L308" s="71"/>
      <c r="M308" s="227" t="s">
        <v>21</v>
      </c>
      <c r="N308" s="228" t="s">
        <v>42</v>
      </c>
      <c r="O308" s="46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AR308" s="23" t="s">
        <v>228</v>
      </c>
      <c r="AT308" s="23" t="s">
        <v>145</v>
      </c>
      <c r="AU308" s="23" t="s">
        <v>81</v>
      </c>
      <c r="AY308" s="23" t="s">
        <v>143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23" t="s">
        <v>79</v>
      </c>
      <c r="BK308" s="231">
        <f>ROUND(I308*H308,2)</f>
        <v>0</v>
      </c>
      <c r="BL308" s="23" t="s">
        <v>228</v>
      </c>
      <c r="BM308" s="23" t="s">
        <v>855</v>
      </c>
    </row>
    <row r="309" spans="2:63" s="10" customFormat="1" ht="37.4" customHeight="1">
      <c r="B309" s="204"/>
      <c r="C309" s="205"/>
      <c r="D309" s="206" t="s">
        <v>70</v>
      </c>
      <c r="E309" s="207" t="s">
        <v>856</v>
      </c>
      <c r="F309" s="207" t="s">
        <v>857</v>
      </c>
      <c r="G309" s="205"/>
      <c r="H309" s="205"/>
      <c r="I309" s="208"/>
      <c r="J309" s="209">
        <f>BK309</f>
        <v>0</v>
      </c>
      <c r="K309" s="205"/>
      <c r="L309" s="210"/>
      <c r="M309" s="211"/>
      <c r="N309" s="212"/>
      <c r="O309" s="212"/>
      <c r="P309" s="213">
        <f>SUM(P310:P333)</f>
        <v>0</v>
      </c>
      <c r="Q309" s="212"/>
      <c r="R309" s="213">
        <f>SUM(R310:R333)</f>
        <v>0.00912</v>
      </c>
      <c r="S309" s="212"/>
      <c r="T309" s="214">
        <f>SUM(T310:T333)</f>
        <v>0</v>
      </c>
      <c r="AR309" s="215" t="s">
        <v>159</v>
      </c>
      <c r="AT309" s="216" t="s">
        <v>70</v>
      </c>
      <c r="AU309" s="216" t="s">
        <v>71</v>
      </c>
      <c r="AY309" s="215" t="s">
        <v>143</v>
      </c>
      <c r="BK309" s="217">
        <f>SUM(BK310:BK333)</f>
        <v>0</v>
      </c>
    </row>
    <row r="310" spans="2:65" s="1" customFormat="1" ht="16.5" customHeight="1">
      <c r="B310" s="45"/>
      <c r="C310" s="220" t="s">
        <v>858</v>
      </c>
      <c r="D310" s="220" t="s">
        <v>145</v>
      </c>
      <c r="E310" s="221" t="s">
        <v>859</v>
      </c>
      <c r="F310" s="222" t="s">
        <v>860</v>
      </c>
      <c r="G310" s="223" t="s">
        <v>279</v>
      </c>
      <c r="H310" s="224">
        <v>25</v>
      </c>
      <c r="I310" s="225"/>
      <c r="J310" s="226">
        <f>ROUND(I310*H310,2)</f>
        <v>0</v>
      </c>
      <c r="K310" s="222" t="s">
        <v>149</v>
      </c>
      <c r="L310" s="71"/>
      <c r="M310" s="227" t="s">
        <v>21</v>
      </c>
      <c r="N310" s="228" t="s">
        <v>42</v>
      </c>
      <c r="O310" s="46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AR310" s="23" t="s">
        <v>228</v>
      </c>
      <c r="AT310" s="23" t="s">
        <v>145</v>
      </c>
      <c r="AU310" s="23" t="s">
        <v>79</v>
      </c>
      <c r="AY310" s="23" t="s">
        <v>143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23" t="s">
        <v>79</v>
      </c>
      <c r="BK310" s="231">
        <f>ROUND(I310*H310,2)</f>
        <v>0</v>
      </c>
      <c r="BL310" s="23" t="s">
        <v>228</v>
      </c>
      <c r="BM310" s="23" t="s">
        <v>861</v>
      </c>
    </row>
    <row r="311" spans="2:65" s="1" customFormat="1" ht="16.5" customHeight="1">
      <c r="B311" s="45"/>
      <c r="C311" s="254" t="s">
        <v>862</v>
      </c>
      <c r="D311" s="254" t="s">
        <v>352</v>
      </c>
      <c r="E311" s="255" t="s">
        <v>863</v>
      </c>
      <c r="F311" s="256" t="s">
        <v>864</v>
      </c>
      <c r="G311" s="257" t="s">
        <v>279</v>
      </c>
      <c r="H311" s="258">
        <v>25</v>
      </c>
      <c r="I311" s="259"/>
      <c r="J311" s="260">
        <f>ROUND(I311*H311,2)</f>
        <v>0</v>
      </c>
      <c r="K311" s="256" t="s">
        <v>149</v>
      </c>
      <c r="L311" s="261"/>
      <c r="M311" s="262" t="s">
        <v>21</v>
      </c>
      <c r="N311" s="263" t="s">
        <v>42</v>
      </c>
      <c r="O311" s="46"/>
      <c r="P311" s="229">
        <f>O311*H311</f>
        <v>0</v>
      </c>
      <c r="Q311" s="229">
        <v>0.00013</v>
      </c>
      <c r="R311" s="229">
        <f>Q311*H311</f>
        <v>0.00325</v>
      </c>
      <c r="S311" s="229">
        <v>0</v>
      </c>
      <c r="T311" s="230">
        <f>S311*H311</f>
        <v>0</v>
      </c>
      <c r="AR311" s="23" t="s">
        <v>187</v>
      </c>
      <c r="AT311" s="23" t="s">
        <v>352</v>
      </c>
      <c r="AU311" s="23" t="s">
        <v>79</v>
      </c>
      <c r="AY311" s="23" t="s">
        <v>143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79</v>
      </c>
      <c r="BK311" s="231">
        <f>ROUND(I311*H311,2)</f>
        <v>0</v>
      </c>
      <c r="BL311" s="23" t="s">
        <v>150</v>
      </c>
      <c r="BM311" s="23" t="s">
        <v>865</v>
      </c>
    </row>
    <row r="312" spans="2:51" s="11" customFormat="1" ht="13.5">
      <c r="B312" s="232"/>
      <c r="C312" s="233"/>
      <c r="D312" s="234" t="s">
        <v>152</v>
      </c>
      <c r="E312" s="235" t="s">
        <v>21</v>
      </c>
      <c r="F312" s="236" t="s">
        <v>276</v>
      </c>
      <c r="G312" s="233"/>
      <c r="H312" s="237">
        <v>25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152</v>
      </c>
      <c r="AU312" s="243" t="s">
        <v>79</v>
      </c>
      <c r="AV312" s="11" t="s">
        <v>81</v>
      </c>
      <c r="AW312" s="11" t="s">
        <v>35</v>
      </c>
      <c r="AX312" s="11" t="s">
        <v>71</v>
      </c>
      <c r="AY312" s="243" t="s">
        <v>143</v>
      </c>
    </row>
    <row r="313" spans="2:65" s="1" customFormat="1" ht="16.5" customHeight="1">
      <c r="B313" s="45"/>
      <c r="C313" s="220" t="s">
        <v>866</v>
      </c>
      <c r="D313" s="220" t="s">
        <v>145</v>
      </c>
      <c r="E313" s="221" t="s">
        <v>867</v>
      </c>
      <c r="F313" s="222" t="s">
        <v>868</v>
      </c>
      <c r="G313" s="223" t="s">
        <v>289</v>
      </c>
      <c r="H313" s="224">
        <v>1</v>
      </c>
      <c r="I313" s="225"/>
      <c r="J313" s="226">
        <f>ROUND(I313*H313,2)</f>
        <v>0</v>
      </c>
      <c r="K313" s="222" t="s">
        <v>149</v>
      </c>
      <c r="L313" s="71"/>
      <c r="M313" s="227" t="s">
        <v>21</v>
      </c>
      <c r="N313" s="228" t="s">
        <v>42</v>
      </c>
      <c r="O313" s="46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AR313" s="23" t="s">
        <v>228</v>
      </c>
      <c r="AT313" s="23" t="s">
        <v>145</v>
      </c>
      <c r="AU313" s="23" t="s">
        <v>79</v>
      </c>
      <c r="AY313" s="23" t="s">
        <v>143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23" t="s">
        <v>79</v>
      </c>
      <c r="BK313" s="231">
        <f>ROUND(I313*H313,2)</f>
        <v>0</v>
      </c>
      <c r="BL313" s="23" t="s">
        <v>228</v>
      </c>
      <c r="BM313" s="23" t="s">
        <v>869</v>
      </c>
    </row>
    <row r="314" spans="2:65" s="1" customFormat="1" ht="25.5" customHeight="1">
      <c r="B314" s="45"/>
      <c r="C314" s="254" t="s">
        <v>870</v>
      </c>
      <c r="D314" s="254" t="s">
        <v>352</v>
      </c>
      <c r="E314" s="255" t="s">
        <v>871</v>
      </c>
      <c r="F314" s="256" t="s">
        <v>872</v>
      </c>
      <c r="G314" s="257" t="s">
        <v>289</v>
      </c>
      <c r="H314" s="258">
        <v>1</v>
      </c>
      <c r="I314" s="259"/>
      <c r="J314" s="260">
        <f>ROUND(I314*H314,2)</f>
        <v>0</v>
      </c>
      <c r="K314" s="256" t="s">
        <v>149</v>
      </c>
      <c r="L314" s="261"/>
      <c r="M314" s="262" t="s">
        <v>21</v>
      </c>
      <c r="N314" s="263" t="s">
        <v>42</v>
      </c>
      <c r="O314" s="46"/>
      <c r="P314" s="229">
        <f>O314*H314</f>
        <v>0</v>
      </c>
      <c r="Q314" s="229">
        <v>0.00043</v>
      </c>
      <c r="R314" s="229">
        <f>Q314*H314</f>
        <v>0.00043</v>
      </c>
      <c r="S314" s="229">
        <v>0</v>
      </c>
      <c r="T314" s="230">
        <f>S314*H314</f>
        <v>0</v>
      </c>
      <c r="AR314" s="23" t="s">
        <v>187</v>
      </c>
      <c r="AT314" s="23" t="s">
        <v>352</v>
      </c>
      <c r="AU314" s="23" t="s">
        <v>79</v>
      </c>
      <c r="AY314" s="23" t="s">
        <v>143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23" t="s">
        <v>79</v>
      </c>
      <c r="BK314" s="231">
        <f>ROUND(I314*H314,2)</f>
        <v>0</v>
      </c>
      <c r="BL314" s="23" t="s">
        <v>150</v>
      </c>
      <c r="BM314" s="23" t="s">
        <v>873</v>
      </c>
    </row>
    <row r="315" spans="2:51" s="11" customFormat="1" ht="13.5">
      <c r="B315" s="232"/>
      <c r="C315" s="233"/>
      <c r="D315" s="234" t="s">
        <v>152</v>
      </c>
      <c r="E315" s="235" t="s">
        <v>21</v>
      </c>
      <c r="F315" s="236" t="s">
        <v>79</v>
      </c>
      <c r="G315" s="233"/>
      <c r="H315" s="237">
        <v>1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152</v>
      </c>
      <c r="AU315" s="243" t="s">
        <v>79</v>
      </c>
      <c r="AV315" s="11" t="s">
        <v>81</v>
      </c>
      <c r="AW315" s="11" t="s">
        <v>35</v>
      </c>
      <c r="AX315" s="11" t="s">
        <v>79</v>
      </c>
      <c r="AY315" s="243" t="s">
        <v>143</v>
      </c>
    </row>
    <row r="316" spans="2:65" s="1" customFormat="1" ht="16.5" customHeight="1">
      <c r="B316" s="45"/>
      <c r="C316" s="220" t="s">
        <v>874</v>
      </c>
      <c r="D316" s="220" t="s">
        <v>145</v>
      </c>
      <c r="E316" s="221" t="s">
        <v>875</v>
      </c>
      <c r="F316" s="222" t="s">
        <v>876</v>
      </c>
      <c r="G316" s="223" t="s">
        <v>279</v>
      </c>
      <c r="H316" s="224">
        <v>32</v>
      </c>
      <c r="I316" s="225"/>
      <c r="J316" s="226">
        <f>ROUND(I316*H316,2)</f>
        <v>0</v>
      </c>
      <c r="K316" s="222" t="s">
        <v>149</v>
      </c>
      <c r="L316" s="71"/>
      <c r="M316" s="227" t="s">
        <v>21</v>
      </c>
      <c r="N316" s="228" t="s">
        <v>42</v>
      </c>
      <c r="O316" s="46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AR316" s="23" t="s">
        <v>228</v>
      </c>
      <c r="AT316" s="23" t="s">
        <v>145</v>
      </c>
      <c r="AU316" s="23" t="s">
        <v>79</v>
      </c>
      <c r="AY316" s="23" t="s">
        <v>143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23" t="s">
        <v>79</v>
      </c>
      <c r="BK316" s="231">
        <f>ROUND(I316*H316,2)</f>
        <v>0</v>
      </c>
      <c r="BL316" s="23" t="s">
        <v>228</v>
      </c>
      <c r="BM316" s="23" t="s">
        <v>877</v>
      </c>
    </row>
    <row r="317" spans="2:65" s="1" customFormat="1" ht="16.5" customHeight="1">
      <c r="B317" s="45"/>
      <c r="C317" s="254" t="s">
        <v>878</v>
      </c>
      <c r="D317" s="254" t="s">
        <v>352</v>
      </c>
      <c r="E317" s="255" t="s">
        <v>879</v>
      </c>
      <c r="F317" s="256" t="s">
        <v>880</v>
      </c>
      <c r="G317" s="257" t="s">
        <v>279</v>
      </c>
      <c r="H317" s="258">
        <v>32</v>
      </c>
      <c r="I317" s="259"/>
      <c r="J317" s="260">
        <f>ROUND(I317*H317,2)</f>
        <v>0</v>
      </c>
      <c r="K317" s="256" t="s">
        <v>149</v>
      </c>
      <c r="L317" s="261"/>
      <c r="M317" s="262" t="s">
        <v>21</v>
      </c>
      <c r="N317" s="263" t="s">
        <v>42</v>
      </c>
      <c r="O317" s="46"/>
      <c r="P317" s="229">
        <f>O317*H317</f>
        <v>0</v>
      </c>
      <c r="Q317" s="229">
        <v>0.00017</v>
      </c>
      <c r="R317" s="229">
        <f>Q317*H317</f>
        <v>0.00544</v>
      </c>
      <c r="S317" s="229">
        <v>0</v>
      </c>
      <c r="T317" s="230">
        <f>S317*H317</f>
        <v>0</v>
      </c>
      <c r="AR317" s="23" t="s">
        <v>187</v>
      </c>
      <c r="AT317" s="23" t="s">
        <v>352</v>
      </c>
      <c r="AU317" s="23" t="s">
        <v>79</v>
      </c>
      <c r="AY317" s="23" t="s">
        <v>143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79</v>
      </c>
      <c r="BK317" s="231">
        <f>ROUND(I317*H317,2)</f>
        <v>0</v>
      </c>
      <c r="BL317" s="23" t="s">
        <v>150</v>
      </c>
      <c r="BM317" s="23" t="s">
        <v>881</v>
      </c>
    </row>
    <row r="318" spans="2:51" s="11" customFormat="1" ht="13.5">
      <c r="B318" s="232"/>
      <c r="C318" s="233"/>
      <c r="D318" s="234" t="s">
        <v>152</v>
      </c>
      <c r="E318" s="235" t="s">
        <v>21</v>
      </c>
      <c r="F318" s="236" t="s">
        <v>316</v>
      </c>
      <c r="G318" s="233"/>
      <c r="H318" s="237">
        <v>32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152</v>
      </c>
      <c r="AU318" s="243" t="s">
        <v>79</v>
      </c>
      <c r="AV318" s="11" t="s">
        <v>81</v>
      </c>
      <c r="AW318" s="11" t="s">
        <v>35</v>
      </c>
      <c r="AX318" s="11" t="s">
        <v>79</v>
      </c>
      <c r="AY318" s="243" t="s">
        <v>143</v>
      </c>
    </row>
    <row r="319" spans="2:65" s="1" customFormat="1" ht="16.5" customHeight="1">
      <c r="B319" s="45"/>
      <c r="C319" s="220" t="s">
        <v>882</v>
      </c>
      <c r="D319" s="220" t="s">
        <v>145</v>
      </c>
      <c r="E319" s="221" t="s">
        <v>883</v>
      </c>
      <c r="F319" s="222" t="s">
        <v>884</v>
      </c>
      <c r="G319" s="223" t="s">
        <v>289</v>
      </c>
      <c r="H319" s="224">
        <v>18</v>
      </c>
      <c r="I319" s="225"/>
      <c r="J319" s="226">
        <f>ROUND(I319*H319,2)</f>
        <v>0</v>
      </c>
      <c r="K319" s="222" t="s">
        <v>149</v>
      </c>
      <c r="L319" s="71"/>
      <c r="M319" s="227" t="s">
        <v>21</v>
      </c>
      <c r="N319" s="228" t="s">
        <v>42</v>
      </c>
      <c r="O319" s="46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AR319" s="23" t="s">
        <v>228</v>
      </c>
      <c r="AT319" s="23" t="s">
        <v>145</v>
      </c>
      <c r="AU319" s="23" t="s">
        <v>79</v>
      </c>
      <c r="AY319" s="23" t="s">
        <v>143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23" t="s">
        <v>79</v>
      </c>
      <c r="BK319" s="231">
        <f>ROUND(I319*H319,2)</f>
        <v>0</v>
      </c>
      <c r="BL319" s="23" t="s">
        <v>228</v>
      </c>
      <c r="BM319" s="23" t="s">
        <v>885</v>
      </c>
    </row>
    <row r="320" spans="2:51" s="11" customFormat="1" ht="13.5">
      <c r="B320" s="232"/>
      <c r="C320" s="233"/>
      <c r="D320" s="234" t="s">
        <v>152</v>
      </c>
      <c r="E320" s="235" t="s">
        <v>21</v>
      </c>
      <c r="F320" s="236" t="s">
        <v>241</v>
      </c>
      <c r="G320" s="233"/>
      <c r="H320" s="237">
        <v>18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152</v>
      </c>
      <c r="AU320" s="243" t="s">
        <v>79</v>
      </c>
      <c r="AV320" s="11" t="s">
        <v>81</v>
      </c>
      <c r="AW320" s="11" t="s">
        <v>35</v>
      </c>
      <c r="AX320" s="11" t="s">
        <v>79</v>
      </c>
      <c r="AY320" s="243" t="s">
        <v>143</v>
      </c>
    </row>
    <row r="321" spans="2:65" s="1" customFormat="1" ht="16.5" customHeight="1">
      <c r="B321" s="45"/>
      <c r="C321" s="220" t="s">
        <v>886</v>
      </c>
      <c r="D321" s="220" t="s">
        <v>145</v>
      </c>
      <c r="E321" s="221" t="s">
        <v>887</v>
      </c>
      <c r="F321" s="222" t="s">
        <v>888</v>
      </c>
      <c r="G321" s="223" t="s">
        <v>289</v>
      </c>
      <c r="H321" s="224">
        <v>3</v>
      </c>
      <c r="I321" s="225"/>
      <c r="J321" s="226">
        <f>ROUND(I321*H321,2)</f>
        <v>0</v>
      </c>
      <c r="K321" s="222" t="s">
        <v>149</v>
      </c>
      <c r="L321" s="71"/>
      <c r="M321" s="227" t="s">
        <v>21</v>
      </c>
      <c r="N321" s="228" t="s">
        <v>42</v>
      </c>
      <c r="O321" s="4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AR321" s="23" t="s">
        <v>228</v>
      </c>
      <c r="AT321" s="23" t="s">
        <v>145</v>
      </c>
      <c r="AU321" s="23" t="s">
        <v>79</v>
      </c>
      <c r="AY321" s="23" t="s">
        <v>143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79</v>
      </c>
      <c r="BK321" s="231">
        <f>ROUND(I321*H321,2)</f>
        <v>0</v>
      </c>
      <c r="BL321" s="23" t="s">
        <v>228</v>
      </c>
      <c r="BM321" s="23" t="s">
        <v>889</v>
      </c>
    </row>
    <row r="322" spans="2:65" s="1" customFormat="1" ht="25.5" customHeight="1">
      <c r="B322" s="45"/>
      <c r="C322" s="254" t="s">
        <v>890</v>
      </c>
      <c r="D322" s="254" t="s">
        <v>352</v>
      </c>
      <c r="E322" s="255" t="s">
        <v>891</v>
      </c>
      <c r="F322" s="256" t="s">
        <v>892</v>
      </c>
      <c r="G322" s="257" t="s">
        <v>893</v>
      </c>
      <c r="H322" s="258">
        <v>3</v>
      </c>
      <c r="I322" s="259"/>
      <c r="J322" s="260">
        <f>ROUND(I322*H322,2)</f>
        <v>0</v>
      </c>
      <c r="K322" s="256" t="s">
        <v>290</v>
      </c>
      <c r="L322" s="261"/>
      <c r="M322" s="262" t="s">
        <v>21</v>
      </c>
      <c r="N322" s="263" t="s">
        <v>42</v>
      </c>
      <c r="O322" s="46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AR322" s="23" t="s">
        <v>894</v>
      </c>
      <c r="AT322" s="23" t="s">
        <v>352</v>
      </c>
      <c r="AU322" s="23" t="s">
        <v>79</v>
      </c>
      <c r="AY322" s="23" t="s">
        <v>143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23" t="s">
        <v>79</v>
      </c>
      <c r="BK322" s="231">
        <f>ROUND(I322*H322,2)</f>
        <v>0</v>
      </c>
      <c r="BL322" s="23" t="s">
        <v>894</v>
      </c>
      <c r="BM322" s="23" t="s">
        <v>895</v>
      </c>
    </row>
    <row r="323" spans="2:51" s="11" customFormat="1" ht="13.5">
      <c r="B323" s="232"/>
      <c r="C323" s="233"/>
      <c r="D323" s="234" t="s">
        <v>152</v>
      </c>
      <c r="E323" s="235" t="s">
        <v>21</v>
      </c>
      <c r="F323" s="236" t="s">
        <v>159</v>
      </c>
      <c r="G323" s="233"/>
      <c r="H323" s="237">
        <v>3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152</v>
      </c>
      <c r="AU323" s="243" t="s">
        <v>79</v>
      </c>
      <c r="AV323" s="11" t="s">
        <v>81</v>
      </c>
      <c r="AW323" s="11" t="s">
        <v>35</v>
      </c>
      <c r="AX323" s="11" t="s">
        <v>79</v>
      </c>
      <c r="AY323" s="243" t="s">
        <v>143</v>
      </c>
    </row>
    <row r="324" spans="2:65" s="1" customFormat="1" ht="16.5" customHeight="1">
      <c r="B324" s="45"/>
      <c r="C324" s="220" t="s">
        <v>896</v>
      </c>
      <c r="D324" s="220" t="s">
        <v>145</v>
      </c>
      <c r="E324" s="221" t="s">
        <v>897</v>
      </c>
      <c r="F324" s="222" t="s">
        <v>898</v>
      </c>
      <c r="G324" s="223" t="s">
        <v>289</v>
      </c>
      <c r="H324" s="224">
        <v>1</v>
      </c>
      <c r="I324" s="225"/>
      <c r="J324" s="226">
        <f>ROUND(I324*H324,2)</f>
        <v>0</v>
      </c>
      <c r="K324" s="222" t="s">
        <v>149</v>
      </c>
      <c r="L324" s="71"/>
      <c r="M324" s="227" t="s">
        <v>21</v>
      </c>
      <c r="N324" s="228" t="s">
        <v>42</v>
      </c>
      <c r="O324" s="46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AR324" s="23" t="s">
        <v>228</v>
      </c>
      <c r="AT324" s="23" t="s">
        <v>145</v>
      </c>
      <c r="AU324" s="23" t="s">
        <v>79</v>
      </c>
      <c r="AY324" s="23" t="s">
        <v>143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23" t="s">
        <v>79</v>
      </c>
      <c r="BK324" s="231">
        <f>ROUND(I324*H324,2)</f>
        <v>0</v>
      </c>
      <c r="BL324" s="23" t="s">
        <v>228</v>
      </c>
      <c r="BM324" s="23" t="s">
        <v>899</v>
      </c>
    </row>
    <row r="325" spans="2:51" s="11" customFormat="1" ht="13.5">
      <c r="B325" s="232"/>
      <c r="C325" s="233"/>
      <c r="D325" s="234" t="s">
        <v>152</v>
      </c>
      <c r="E325" s="235" t="s">
        <v>21</v>
      </c>
      <c r="F325" s="236" t="s">
        <v>79</v>
      </c>
      <c r="G325" s="233"/>
      <c r="H325" s="237">
        <v>1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152</v>
      </c>
      <c r="AU325" s="243" t="s">
        <v>79</v>
      </c>
      <c r="AV325" s="11" t="s">
        <v>81</v>
      </c>
      <c r="AW325" s="11" t="s">
        <v>35</v>
      </c>
      <c r="AX325" s="11" t="s">
        <v>79</v>
      </c>
      <c r="AY325" s="243" t="s">
        <v>143</v>
      </c>
    </row>
    <row r="326" spans="2:65" s="1" customFormat="1" ht="16.5" customHeight="1">
      <c r="B326" s="45"/>
      <c r="C326" s="220" t="s">
        <v>900</v>
      </c>
      <c r="D326" s="220" t="s">
        <v>145</v>
      </c>
      <c r="E326" s="221" t="s">
        <v>901</v>
      </c>
      <c r="F326" s="222" t="s">
        <v>902</v>
      </c>
      <c r="G326" s="223" t="s">
        <v>903</v>
      </c>
      <c r="H326" s="224">
        <v>1</v>
      </c>
      <c r="I326" s="225"/>
      <c r="J326" s="226">
        <f>ROUND(I326*H326,2)</f>
        <v>0</v>
      </c>
      <c r="K326" s="222" t="s">
        <v>290</v>
      </c>
      <c r="L326" s="71"/>
      <c r="M326" s="227" t="s">
        <v>21</v>
      </c>
      <c r="N326" s="228" t="s">
        <v>42</v>
      </c>
      <c r="O326" s="46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AR326" s="23" t="s">
        <v>894</v>
      </c>
      <c r="AT326" s="23" t="s">
        <v>145</v>
      </c>
      <c r="AU326" s="23" t="s">
        <v>79</v>
      </c>
      <c r="AY326" s="23" t="s">
        <v>143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79</v>
      </c>
      <c r="BK326" s="231">
        <f>ROUND(I326*H326,2)</f>
        <v>0</v>
      </c>
      <c r="BL326" s="23" t="s">
        <v>894</v>
      </c>
      <c r="BM326" s="23" t="s">
        <v>904</v>
      </c>
    </row>
    <row r="327" spans="2:51" s="11" customFormat="1" ht="13.5">
      <c r="B327" s="232"/>
      <c r="C327" s="233"/>
      <c r="D327" s="234" t="s">
        <v>152</v>
      </c>
      <c r="E327" s="235" t="s">
        <v>21</v>
      </c>
      <c r="F327" s="236" t="s">
        <v>79</v>
      </c>
      <c r="G327" s="233"/>
      <c r="H327" s="237">
        <v>1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152</v>
      </c>
      <c r="AU327" s="243" t="s">
        <v>79</v>
      </c>
      <c r="AV327" s="11" t="s">
        <v>81</v>
      </c>
      <c r="AW327" s="11" t="s">
        <v>35</v>
      </c>
      <c r="AX327" s="11" t="s">
        <v>79</v>
      </c>
      <c r="AY327" s="243" t="s">
        <v>143</v>
      </c>
    </row>
    <row r="328" spans="2:65" s="1" customFormat="1" ht="16.5" customHeight="1">
      <c r="B328" s="45"/>
      <c r="C328" s="220" t="s">
        <v>905</v>
      </c>
      <c r="D328" s="220" t="s">
        <v>145</v>
      </c>
      <c r="E328" s="221" t="s">
        <v>906</v>
      </c>
      <c r="F328" s="222" t="s">
        <v>907</v>
      </c>
      <c r="G328" s="223" t="s">
        <v>903</v>
      </c>
      <c r="H328" s="224">
        <v>1</v>
      </c>
      <c r="I328" s="225"/>
      <c r="J328" s="226">
        <f>ROUND(I328*H328,2)</f>
        <v>0</v>
      </c>
      <c r="K328" s="222" t="s">
        <v>290</v>
      </c>
      <c r="L328" s="71"/>
      <c r="M328" s="227" t="s">
        <v>21</v>
      </c>
      <c r="N328" s="228" t="s">
        <v>42</v>
      </c>
      <c r="O328" s="46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AR328" s="23" t="s">
        <v>894</v>
      </c>
      <c r="AT328" s="23" t="s">
        <v>145</v>
      </c>
      <c r="AU328" s="23" t="s">
        <v>79</v>
      </c>
      <c r="AY328" s="23" t="s">
        <v>143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79</v>
      </c>
      <c r="BK328" s="231">
        <f>ROUND(I328*H328,2)</f>
        <v>0</v>
      </c>
      <c r="BL328" s="23" t="s">
        <v>894</v>
      </c>
      <c r="BM328" s="23" t="s">
        <v>908</v>
      </c>
    </row>
    <row r="329" spans="2:51" s="11" customFormat="1" ht="13.5">
      <c r="B329" s="232"/>
      <c r="C329" s="233"/>
      <c r="D329" s="234" t="s">
        <v>152</v>
      </c>
      <c r="E329" s="235" t="s">
        <v>21</v>
      </c>
      <c r="F329" s="236" t="s">
        <v>79</v>
      </c>
      <c r="G329" s="233"/>
      <c r="H329" s="237">
        <v>1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152</v>
      </c>
      <c r="AU329" s="243" t="s">
        <v>79</v>
      </c>
      <c r="AV329" s="11" t="s">
        <v>81</v>
      </c>
      <c r="AW329" s="11" t="s">
        <v>35</v>
      </c>
      <c r="AX329" s="11" t="s">
        <v>79</v>
      </c>
      <c r="AY329" s="243" t="s">
        <v>143</v>
      </c>
    </row>
    <row r="330" spans="2:65" s="1" customFormat="1" ht="16.5" customHeight="1">
      <c r="B330" s="45"/>
      <c r="C330" s="220" t="s">
        <v>909</v>
      </c>
      <c r="D330" s="220" t="s">
        <v>145</v>
      </c>
      <c r="E330" s="221" t="s">
        <v>910</v>
      </c>
      <c r="F330" s="222" t="s">
        <v>911</v>
      </c>
      <c r="G330" s="223" t="s">
        <v>903</v>
      </c>
      <c r="H330" s="224">
        <v>1</v>
      </c>
      <c r="I330" s="225"/>
      <c r="J330" s="226">
        <f>ROUND(I330*H330,2)</f>
        <v>0</v>
      </c>
      <c r="K330" s="222" t="s">
        <v>290</v>
      </c>
      <c r="L330" s="71"/>
      <c r="M330" s="227" t="s">
        <v>21</v>
      </c>
      <c r="N330" s="228" t="s">
        <v>42</v>
      </c>
      <c r="O330" s="46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AR330" s="23" t="s">
        <v>894</v>
      </c>
      <c r="AT330" s="23" t="s">
        <v>145</v>
      </c>
      <c r="AU330" s="23" t="s">
        <v>79</v>
      </c>
      <c r="AY330" s="23" t="s">
        <v>143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79</v>
      </c>
      <c r="BK330" s="231">
        <f>ROUND(I330*H330,2)</f>
        <v>0</v>
      </c>
      <c r="BL330" s="23" t="s">
        <v>894</v>
      </c>
      <c r="BM330" s="23" t="s">
        <v>912</v>
      </c>
    </row>
    <row r="331" spans="2:51" s="11" customFormat="1" ht="13.5">
      <c r="B331" s="232"/>
      <c r="C331" s="233"/>
      <c r="D331" s="234" t="s">
        <v>152</v>
      </c>
      <c r="E331" s="235" t="s">
        <v>21</v>
      </c>
      <c r="F331" s="236" t="s">
        <v>79</v>
      </c>
      <c r="G331" s="233"/>
      <c r="H331" s="237">
        <v>1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152</v>
      </c>
      <c r="AU331" s="243" t="s">
        <v>79</v>
      </c>
      <c r="AV331" s="11" t="s">
        <v>81</v>
      </c>
      <c r="AW331" s="11" t="s">
        <v>35</v>
      </c>
      <c r="AX331" s="11" t="s">
        <v>79</v>
      </c>
      <c r="AY331" s="243" t="s">
        <v>143</v>
      </c>
    </row>
    <row r="332" spans="2:65" s="1" customFormat="1" ht="16.5" customHeight="1">
      <c r="B332" s="45"/>
      <c r="C332" s="220" t="s">
        <v>913</v>
      </c>
      <c r="D332" s="220" t="s">
        <v>145</v>
      </c>
      <c r="E332" s="221" t="s">
        <v>914</v>
      </c>
      <c r="F332" s="222" t="s">
        <v>915</v>
      </c>
      <c r="G332" s="223" t="s">
        <v>903</v>
      </c>
      <c r="H332" s="224">
        <v>1</v>
      </c>
      <c r="I332" s="225"/>
      <c r="J332" s="226">
        <f>ROUND(I332*H332,2)</f>
        <v>0</v>
      </c>
      <c r="K332" s="222" t="s">
        <v>290</v>
      </c>
      <c r="L332" s="71"/>
      <c r="M332" s="227" t="s">
        <v>21</v>
      </c>
      <c r="N332" s="228" t="s">
        <v>42</v>
      </c>
      <c r="O332" s="46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AR332" s="23" t="s">
        <v>894</v>
      </c>
      <c r="AT332" s="23" t="s">
        <v>145</v>
      </c>
      <c r="AU332" s="23" t="s">
        <v>79</v>
      </c>
      <c r="AY332" s="23" t="s">
        <v>143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23" t="s">
        <v>79</v>
      </c>
      <c r="BK332" s="231">
        <f>ROUND(I332*H332,2)</f>
        <v>0</v>
      </c>
      <c r="BL332" s="23" t="s">
        <v>894</v>
      </c>
      <c r="BM332" s="23" t="s">
        <v>916</v>
      </c>
    </row>
    <row r="333" spans="2:51" s="11" customFormat="1" ht="13.5">
      <c r="B333" s="232"/>
      <c r="C333" s="233"/>
      <c r="D333" s="234" t="s">
        <v>152</v>
      </c>
      <c r="E333" s="235" t="s">
        <v>21</v>
      </c>
      <c r="F333" s="236" t="s">
        <v>79</v>
      </c>
      <c r="G333" s="233"/>
      <c r="H333" s="237">
        <v>1</v>
      </c>
      <c r="I333" s="238"/>
      <c r="J333" s="233"/>
      <c r="K333" s="233"/>
      <c r="L333" s="239"/>
      <c r="M333" s="269"/>
      <c r="N333" s="270"/>
      <c r="O333" s="270"/>
      <c r="P333" s="270"/>
      <c r="Q333" s="270"/>
      <c r="R333" s="270"/>
      <c r="S333" s="270"/>
      <c r="T333" s="271"/>
      <c r="AT333" s="243" t="s">
        <v>152</v>
      </c>
      <c r="AU333" s="243" t="s">
        <v>79</v>
      </c>
      <c r="AV333" s="11" t="s">
        <v>81</v>
      </c>
      <c r="AW333" s="11" t="s">
        <v>35</v>
      </c>
      <c r="AX333" s="11" t="s">
        <v>79</v>
      </c>
      <c r="AY333" s="243" t="s">
        <v>143</v>
      </c>
    </row>
    <row r="334" spans="2:12" s="1" customFormat="1" ht="6.95" customHeight="1">
      <c r="B334" s="66"/>
      <c r="C334" s="67"/>
      <c r="D334" s="67"/>
      <c r="E334" s="67"/>
      <c r="F334" s="67"/>
      <c r="G334" s="67"/>
      <c r="H334" s="67"/>
      <c r="I334" s="165"/>
      <c r="J334" s="67"/>
      <c r="K334" s="67"/>
      <c r="L334" s="71"/>
    </row>
  </sheetData>
  <sheetProtection password="CC35" sheet="1" objects="1" scenarios="1" formatColumns="0" formatRows="0" autoFilter="0"/>
  <autoFilter ref="C91:K333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917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ROUND(SUM(BE85:BE181),2)</f>
        <v>0</v>
      </c>
      <c r="G30" s="46"/>
      <c r="H30" s="46"/>
      <c r="I30" s="157">
        <v>0.21</v>
      </c>
      <c r="J30" s="156">
        <f>ROUND(ROUND((SUM(BE85:BE181)),2)*I30,2)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ROUND(SUM(BF85:BF181),2)</f>
        <v>0</v>
      </c>
      <c r="G31" s="46"/>
      <c r="H31" s="46"/>
      <c r="I31" s="157">
        <v>0.15</v>
      </c>
      <c r="J31" s="156">
        <f>ROUND(ROUND((SUM(BF85:BF181)),2)*I31,2)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ROUND(SUM(BG85:BG181),2)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ROUND(SUM(BH85:BH181),2)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ROUND(SUM(BI85:BI181),2)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D2_03 - Teplovod, TUV a vodovod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J85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541</v>
      </c>
      <c r="E57" s="179"/>
      <c r="F57" s="179"/>
      <c r="G57" s="179"/>
      <c r="H57" s="179"/>
      <c r="I57" s="180"/>
      <c r="J57" s="181">
        <f>J86</f>
        <v>0</v>
      </c>
      <c r="K57" s="182"/>
    </row>
    <row r="58" spans="2:11" s="8" customFormat="1" ht="19.9" customHeight="1">
      <c r="B58" s="183"/>
      <c r="C58" s="184"/>
      <c r="D58" s="185" t="s">
        <v>918</v>
      </c>
      <c r="E58" s="186"/>
      <c r="F58" s="186"/>
      <c r="G58" s="186"/>
      <c r="H58" s="186"/>
      <c r="I58" s="187"/>
      <c r="J58" s="188">
        <f>J87</f>
        <v>0</v>
      </c>
      <c r="K58" s="189"/>
    </row>
    <row r="59" spans="2:11" s="8" customFormat="1" ht="19.9" customHeight="1">
      <c r="B59" s="183"/>
      <c r="C59" s="184"/>
      <c r="D59" s="185" t="s">
        <v>919</v>
      </c>
      <c r="E59" s="186"/>
      <c r="F59" s="186"/>
      <c r="G59" s="186"/>
      <c r="H59" s="186"/>
      <c r="I59" s="187"/>
      <c r="J59" s="188">
        <f>J112</f>
        <v>0</v>
      </c>
      <c r="K59" s="189"/>
    </row>
    <row r="60" spans="2:11" s="8" customFormat="1" ht="19.9" customHeight="1">
      <c r="B60" s="183"/>
      <c r="C60" s="184"/>
      <c r="D60" s="185" t="s">
        <v>920</v>
      </c>
      <c r="E60" s="186"/>
      <c r="F60" s="186"/>
      <c r="G60" s="186"/>
      <c r="H60" s="186"/>
      <c r="I60" s="187"/>
      <c r="J60" s="188">
        <f>J137</f>
        <v>0</v>
      </c>
      <c r="K60" s="189"/>
    </row>
    <row r="61" spans="2:11" s="8" customFormat="1" ht="14.85" customHeight="1">
      <c r="B61" s="183"/>
      <c r="C61" s="184"/>
      <c r="D61" s="185" t="s">
        <v>921</v>
      </c>
      <c r="E61" s="186"/>
      <c r="F61" s="186"/>
      <c r="G61" s="186"/>
      <c r="H61" s="186"/>
      <c r="I61" s="187"/>
      <c r="J61" s="188">
        <f>J138</f>
        <v>0</v>
      </c>
      <c r="K61" s="189"/>
    </row>
    <row r="62" spans="2:11" s="8" customFormat="1" ht="14.85" customHeight="1">
      <c r="B62" s="183"/>
      <c r="C62" s="184"/>
      <c r="D62" s="185" t="s">
        <v>922</v>
      </c>
      <c r="E62" s="186"/>
      <c r="F62" s="186"/>
      <c r="G62" s="186"/>
      <c r="H62" s="186"/>
      <c r="I62" s="187"/>
      <c r="J62" s="188">
        <f>J145</f>
        <v>0</v>
      </c>
      <c r="K62" s="189"/>
    </row>
    <row r="63" spans="2:11" s="8" customFormat="1" ht="19.9" customHeight="1">
      <c r="B63" s="183"/>
      <c r="C63" s="184"/>
      <c r="D63" s="185" t="s">
        <v>923</v>
      </c>
      <c r="E63" s="186"/>
      <c r="F63" s="186"/>
      <c r="G63" s="186"/>
      <c r="H63" s="186"/>
      <c r="I63" s="187"/>
      <c r="J63" s="188">
        <f>J161</f>
        <v>0</v>
      </c>
      <c r="K63" s="189"/>
    </row>
    <row r="64" spans="2:11" s="8" customFormat="1" ht="19.9" customHeight="1">
      <c r="B64" s="183"/>
      <c r="C64" s="184"/>
      <c r="D64" s="185" t="s">
        <v>924</v>
      </c>
      <c r="E64" s="186"/>
      <c r="F64" s="186"/>
      <c r="G64" s="186"/>
      <c r="H64" s="186"/>
      <c r="I64" s="187"/>
      <c r="J64" s="188">
        <f>J165</f>
        <v>0</v>
      </c>
      <c r="K64" s="189"/>
    </row>
    <row r="65" spans="2:11" s="8" customFormat="1" ht="14.85" customHeight="1">
      <c r="B65" s="183"/>
      <c r="C65" s="184"/>
      <c r="D65" s="185" t="s">
        <v>925</v>
      </c>
      <c r="E65" s="186"/>
      <c r="F65" s="186"/>
      <c r="G65" s="186"/>
      <c r="H65" s="186"/>
      <c r="I65" s="187"/>
      <c r="J65" s="188">
        <f>J166</f>
        <v>0</v>
      </c>
      <c r="K65" s="189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43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5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8"/>
      <c r="J71" s="70"/>
      <c r="K71" s="70"/>
      <c r="L71" s="71"/>
    </row>
    <row r="72" spans="2:12" s="1" customFormat="1" ht="36.95" customHeight="1">
      <c r="B72" s="45"/>
      <c r="C72" s="72" t="s">
        <v>127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6.5" customHeight="1">
      <c r="B75" s="45"/>
      <c r="C75" s="73"/>
      <c r="D75" s="73"/>
      <c r="E75" s="191" t="str">
        <f>E7</f>
        <v>NPK a.s., Pardubická nemocnice - Demolice budovy č. 1, úprava pozemku</v>
      </c>
      <c r="F75" s="75"/>
      <c r="G75" s="75"/>
      <c r="H75" s="75"/>
      <c r="I75" s="190"/>
      <c r="J75" s="73"/>
      <c r="K75" s="73"/>
      <c r="L75" s="71"/>
    </row>
    <row r="76" spans="2:12" s="1" customFormat="1" ht="14.4" customHeight="1">
      <c r="B76" s="45"/>
      <c r="C76" s="75" t="s">
        <v>113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D2_03 - Teplovod, TUV a vodovod</v>
      </c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8" customHeight="1">
      <c r="B79" s="45"/>
      <c r="C79" s="75" t="s">
        <v>23</v>
      </c>
      <c r="D79" s="73"/>
      <c r="E79" s="73"/>
      <c r="F79" s="192" t="str">
        <f>F12</f>
        <v>Pardubice</v>
      </c>
      <c r="G79" s="73"/>
      <c r="H79" s="73"/>
      <c r="I79" s="193" t="s">
        <v>25</v>
      </c>
      <c r="J79" s="84" t="str">
        <f>IF(J12="","",J12)</f>
        <v>16. 5. 2017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3.5">
      <c r="B81" s="45"/>
      <c r="C81" s="75" t="s">
        <v>27</v>
      </c>
      <c r="D81" s="73"/>
      <c r="E81" s="73"/>
      <c r="F81" s="192" t="str">
        <f>E15</f>
        <v>Nemocnice pardubického kraje a.s.</v>
      </c>
      <c r="G81" s="73"/>
      <c r="H81" s="73"/>
      <c r="I81" s="193" t="s">
        <v>33</v>
      </c>
      <c r="J81" s="192" t="str">
        <f>E21</f>
        <v>Atelier Penta v.o.s., Mrštíkova 12, Jihlava</v>
      </c>
      <c r="K81" s="73"/>
      <c r="L81" s="71"/>
    </row>
    <row r="82" spans="2:12" s="1" customFormat="1" ht="14.4" customHeight="1">
      <c r="B82" s="45"/>
      <c r="C82" s="75" t="s">
        <v>31</v>
      </c>
      <c r="D82" s="73"/>
      <c r="E82" s="73"/>
      <c r="F82" s="192" t="str">
        <f>IF(E18="","",E18)</f>
        <v/>
      </c>
      <c r="G82" s="73"/>
      <c r="H82" s="73"/>
      <c r="I82" s="190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20" s="9" customFormat="1" ht="29.25" customHeight="1">
      <c r="B84" s="194"/>
      <c r="C84" s="195" t="s">
        <v>128</v>
      </c>
      <c r="D84" s="196" t="s">
        <v>56</v>
      </c>
      <c r="E84" s="196" t="s">
        <v>52</v>
      </c>
      <c r="F84" s="196" t="s">
        <v>129</v>
      </c>
      <c r="G84" s="196" t="s">
        <v>130</v>
      </c>
      <c r="H84" s="196" t="s">
        <v>131</v>
      </c>
      <c r="I84" s="197" t="s">
        <v>132</v>
      </c>
      <c r="J84" s="196" t="s">
        <v>117</v>
      </c>
      <c r="K84" s="198" t="s">
        <v>133</v>
      </c>
      <c r="L84" s="199"/>
      <c r="M84" s="101" t="s">
        <v>134</v>
      </c>
      <c r="N84" s="102" t="s">
        <v>41</v>
      </c>
      <c r="O84" s="102" t="s">
        <v>135</v>
      </c>
      <c r="P84" s="102" t="s">
        <v>136</v>
      </c>
      <c r="Q84" s="102" t="s">
        <v>137</v>
      </c>
      <c r="R84" s="102" t="s">
        <v>138</v>
      </c>
      <c r="S84" s="102" t="s">
        <v>139</v>
      </c>
      <c r="T84" s="103" t="s">
        <v>140</v>
      </c>
    </row>
    <row r="85" spans="2:63" s="1" customFormat="1" ht="29.25" customHeight="1">
      <c r="B85" s="45"/>
      <c r="C85" s="107" t="s">
        <v>118</v>
      </c>
      <c r="D85" s="73"/>
      <c r="E85" s="73"/>
      <c r="F85" s="73"/>
      <c r="G85" s="73"/>
      <c r="H85" s="73"/>
      <c r="I85" s="190"/>
      <c r="J85" s="200">
        <f>BK85</f>
        <v>0</v>
      </c>
      <c r="K85" s="73"/>
      <c r="L85" s="71"/>
      <c r="M85" s="104"/>
      <c r="N85" s="105"/>
      <c r="O85" s="105"/>
      <c r="P85" s="201">
        <f>P86</f>
        <v>0</v>
      </c>
      <c r="Q85" s="105"/>
      <c r="R85" s="201">
        <f>R86</f>
        <v>0.04757</v>
      </c>
      <c r="S85" s="105"/>
      <c r="T85" s="202">
        <f>T86</f>
        <v>3.21415</v>
      </c>
      <c r="AT85" s="23" t="s">
        <v>70</v>
      </c>
      <c r="AU85" s="23" t="s">
        <v>119</v>
      </c>
      <c r="BK85" s="203">
        <f>BK86</f>
        <v>0</v>
      </c>
    </row>
    <row r="86" spans="2:63" s="10" customFormat="1" ht="37.4" customHeight="1">
      <c r="B86" s="204"/>
      <c r="C86" s="205"/>
      <c r="D86" s="206" t="s">
        <v>70</v>
      </c>
      <c r="E86" s="207" t="s">
        <v>804</v>
      </c>
      <c r="F86" s="207" t="s">
        <v>805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P87+P112+P137+P161+P165</f>
        <v>0</v>
      </c>
      <c r="Q86" s="212"/>
      <c r="R86" s="213">
        <f>R87+R112+R137+R161+R165</f>
        <v>0.04757</v>
      </c>
      <c r="S86" s="212"/>
      <c r="T86" s="214">
        <f>T87+T112+T137+T161+T165</f>
        <v>3.21415</v>
      </c>
      <c r="AR86" s="215" t="s">
        <v>81</v>
      </c>
      <c r="AT86" s="216" t="s">
        <v>70</v>
      </c>
      <c r="AU86" s="216" t="s">
        <v>71</v>
      </c>
      <c r="AY86" s="215" t="s">
        <v>143</v>
      </c>
      <c r="BK86" s="217">
        <f>BK87+BK112+BK137+BK161+BK165</f>
        <v>0</v>
      </c>
    </row>
    <row r="87" spans="2:63" s="10" customFormat="1" ht="19.9" customHeight="1">
      <c r="B87" s="204"/>
      <c r="C87" s="205"/>
      <c r="D87" s="206" t="s">
        <v>70</v>
      </c>
      <c r="E87" s="218" t="s">
        <v>926</v>
      </c>
      <c r="F87" s="218" t="s">
        <v>927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SUM(P88:P111)</f>
        <v>0</v>
      </c>
      <c r="Q87" s="212"/>
      <c r="R87" s="213">
        <f>SUM(R88:R111)</f>
        <v>9E-05</v>
      </c>
      <c r="S87" s="212"/>
      <c r="T87" s="214">
        <f>SUM(T88:T111)</f>
        <v>1.86367</v>
      </c>
      <c r="AR87" s="215" t="s">
        <v>81</v>
      </c>
      <c r="AT87" s="216" t="s">
        <v>70</v>
      </c>
      <c r="AU87" s="216" t="s">
        <v>79</v>
      </c>
      <c r="AY87" s="215" t="s">
        <v>143</v>
      </c>
      <c r="BK87" s="217">
        <f>SUM(BK88:BK111)</f>
        <v>0</v>
      </c>
    </row>
    <row r="88" spans="2:65" s="1" customFormat="1" ht="25.5" customHeight="1">
      <c r="B88" s="45"/>
      <c r="C88" s="220" t="s">
        <v>79</v>
      </c>
      <c r="D88" s="220" t="s">
        <v>145</v>
      </c>
      <c r="E88" s="221" t="s">
        <v>928</v>
      </c>
      <c r="F88" s="222" t="s">
        <v>929</v>
      </c>
      <c r="G88" s="223" t="s">
        <v>279</v>
      </c>
      <c r="H88" s="224">
        <v>92</v>
      </c>
      <c r="I88" s="225"/>
      <c r="J88" s="226">
        <f>ROUND(I88*H88,2)</f>
        <v>0</v>
      </c>
      <c r="K88" s="222" t="s">
        <v>290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0.00542</v>
      </c>
      <c r="T88" s="230">
        <f>S88*H88</f>
        <v>0.49864</v>
      </c>
      <c r="AR88" s="23" t="s">
        <v>228</v>
      </c>
      <c r="AT88" s="23" t="s">
        <v>145</v>
      </c>
      <c r="AU88" s="23" t="s">
        <v>81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228</v>
      </c>
      <c r="BM88" s="23" t="s">
        <v>930</v>
      </c>
    </row>
    <row r="89" spans="2:51" s="12" customFormat="1" ht="13.5">
      <c r="B89" s="244"/>
      <c r="C89" s="245"/>
      <c r="D89" s="234" t="s">
        <v>152</v>
      </c>
      <c r="E89" s="246" t="s">
        <v>21</v>
      </c>
      <c r="F89" s="247" t="s">
        <v>931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152</v>
      </c>
      <c r="AU89" s="253" t="s">
        <v>81</v>
      </c>
      <c r="AV89" s="12" t="s">
        <v>79</v>
      </c>
      <c r="AW89" s="12" t="s">
        <v>35</v>
      </c>
      <c r="AX89" s="12" t="s">
        <v>71</v>
      </c>
      <c r="AY89" s="253" t="s">
        <v>143</v>
      </c>
    </row>
    <row r="90" spans="2:51" s="11" customFormat="1" ht="13.5">
      <c r="B90" s="232"/>
      <c r="C90" s="233"/>
      <c r="D90" s="234" t="s">
        <v>152</v>
      </c>
      <c r="E90" s="235" t="s">
        <v>21</v>
      </c>
      <c r="F90" s="236" t="s">
        <v>932</v>
      </c>
      <c r="G90" s="233"/>
      <c r="H90" s="237">
        <v>92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152</v>
      </c>
      <c r="AU90" s="243" t="s">
        <v>81</v>
      </c>
      <c r="AV90" s="11" t="s">
        <v>81</v>
      </c>
      <c r="AW90" s="11" t="s">
        <v>35</v>
      </c>
      <c r="AX90" s="11" t="s">
        <v>79</v>
      </c>
      <c r="AY90" s="243" t="s">
        <v>143</v>
      </c>
    </row>
    <row r="91" spans="2:65" s="1" customFormat="1" ht="25.5" customHeight="1">
      <c r="B91" s="45"/>
      <c r="C91" s="220" t="s">
        <v>81</v>
      </c>
      <c r="D91" s="220" t="s">
        <v>145</v>
      </c>
      <c r="E91" s="221" t="s">
        <v>933</v>
      </c>
      <c r="F91" s="222" t="s">
        <v>934</v>
      </c>
      <c r="G91" s="223" t="s">
        <v>279</v>
      </c>
      <c r="H91" s="224">
        <v>166</v>
      </c>
      <c r="I91" s="225"/>
      <c r="J91" s="226">
        <f>ROUND(I91*H91,2)</f>
        <v>0</v>
      </c>
      <c r="K91" s="222" t="s">
        <v>149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0.00718</v>
      </c>
      <c r="T91" s="230">
        <f>S91*H91</f>
        <v>1.19188</v>
      </c>
      <c r="AR91" s="23" t="s">
        <v>228</v>
      </c>
      <c r="AT91" s="23" t="s">
        <v>145</v>
      </c>
      <c r="AU91" s="23" t="s">
        <v>81</v>
      </c>
      <c r="AY91" s="23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228</v>
      </c>
      <c r="BM91" s="23" t="s">
        <v>935</v>
      </c>
    </row>
    <row r="92" spans="2:51" s="12" customFormat="1" ht="13.5">
      <c r="B92" s="244"/>
      <c r="C92" s="245"/>
      <c r="D92" s="234" t="s">
        <v>152</v>
      </c>
      <c r="E92" s="246" t="s">
        <v>21</v>
      </c>
      <c r="F92" s="247" t="s">
        <v>931</v>
      </c>
      <c r="G92" s="245"/>
      <c r="H92" s="246" t="s">
        <v>21</v>
      </c>
      <c r="I92" s="248"/>
      <c r="J92" s="245"/>
      <c r="K92" s="245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152</v>
      </c>
      <c r="AU92" s="253" t="s">
        <v>81</v>
      </c>
      <c r="AV92" s="12" t="s">
        <v>79</v>
      </c>
      <c r="AW92" s="12" t="s">
        <v>35</v>
      </c>
      <c r="AX92" s="12" t="s">
        <v>71</v>
      </c>
      <c r="AY92" s="253" t="s">
        <v>143</v>
      </c>
    </row>
    <row r="93" spans="2:51" s="11" customFormat="1" ht="13.5">
      <c r="B93" s="232"/>
      <c r="C93" s="233"/>
      <c r="D93" s="234" t="s">
        <v>152</v>
      </c>
      <c r="E93" s="235" t="s">
        <v>21</v>
      </c>
      <c r="F93" s="236" t="s">
        <v>936</v>
      </c>
      <c r="G93" s="233"/>
      <c r="H93" s="237">
        <v>166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152</v>
      </c>
      <c r="AU93" s="243" t="s">
        <v>81</v>
      </c>
      <c r="AV93" s="11" t="s">
        <v>81</v>
      </c>
      <c r="AW93" s="11" t="s">
        <v>35</v>
      </c>
      <c r="AX93" s="11" t="s">
        <v>79</v>
      </c>
      <c r="AY93" s="243" t="s">
        <v>143</v>
      </c>
    </row>
    <row r="94" spans="2:65" s="1" customFormat="1" ht="25.5" customHeight="1">
      <c r="B94" s="45"/>
      <c r="C94" s="220" t="s">
        <v>159</v>
      </c>
      <c r="D94" s="220" t="s">
        <v>145</v>
      </c>
      <c r="E94" s="221" t="s">
        <v>937</v>
      </c>
      <c r="F94" s="222" t="s">
        <v>938</v>
      </c>
      <c r="G94" s="223" t="s">
        <v>279</v>
      </c>
      <c r="H94" s="224">
        <v>4</v>
      </c>
      <c r="I94" s="225"/>
      <c r="J94" s="226">
        <f>ROUND(I94*H94,2)</f>
        <v>0</v>
      </c>
      <c r="K94" s="222" t="s">
        <v>290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0.00554</v>
      </c>
      <c r="T94" s="230">
        <f>S94*H94</f>
        <v>0.02216</v>
      </c>
      <c r="AR94" s="23" t="s">
        <v>228</v>
      </c>
      <c r="AT94" s="23" t="s">
        <v>145</v>
      </c>
      <c r="AU94" s="23" t="s">
        <v>81</v>
      </c>
      <c r="AY94" s="23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228</v>
      </c>
      <c r="BM94" s="23" t="s">
        <v>939</v>
      </c>
    </row>
    <row r="95" spans="2:51" s="12" customFormat="1" ht="13.5">
      <c r="B95" s="244"/>
      <c r="C95" s="245"/>
      <c r="D95" s="234" t="s">
        <v>152</v>
      </c>
      <c r="E95" s="246" t="s">
        <v>21</v>
      </c>
      <c r="F95" s="247" t="s">
        <v>929</v>
      </c>
      <c r="G95" s="245"/>
      <c r="H95" s="246" t="s">
        <v>21</v>
      </c>
      <c r="I95" s="248"/>
      <c r="J95" s="245"/>
      <c r="K95" s="245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152</v>
      </c>
      <c r="AU95" s="253" t="s">
        <v>81</v>
      </c>
      <c r="AV95" s="12" t="s">
        <v>79</v>
      </c>
      <c r="AW95" s="12" t="s">
        <v>35</v>
      </c>
      <c r="AX95" s="12" t="s">
        <v>71</v>
      </c>
      <c r="AY95" s="253" t="s">
        <v>143</v>
      </c>
    </row>
    <row r="96" spans="2:51" s="11" customFormat="1" ht="13.5">
      <c r="B96" s="232"/>
      <c r="C96" s="233"/>
      <c r="D96" s="234" t="s">
        <v>152</v>
      </c>
      <c r="E96" s="235" t="s">
        <v>21</v>
      </c>
      <c r="F96" s="236" t="s">
        <v>150</v>
      </c>
      <c r="G96" s="233"/>
      <c r="H96" s="237">
        <v>4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152</v>
      </c>
      <c r="AU96" s="243" t="s">
        <v>81</v>
      </c>
      <c r="AV96" s="11" t="s">
        <v>81</v>
      </c>
      <c r="AW96" s="11" t="s">
        <v>35</v>
      </c>
      <c r="AX96" s="11" t="s">
        <v>79</v>
      </c>
      <c r="AY96" s="243" t="s">
        <v>143</v>
      </c>
    </row>
    <row r="97" spans="2:65" s="1" customFormat="1" ht="25.5" customHeight="1">
      <c r="B97" s="45"/>
      <c r="C97" s="220" t="s">
        <v>150</v>
      </c>
      <c r="D97" s="220" t="s">
        <v>145</v>
      </c>
      <c r="E97" s="221" t="s">
        <v>940</v>
      </c>
      <c r="F97" s="222" t="s">
        <v>941</v>
      </c>
      <c r="G97" s="223" t="s">
        <v>279</v>
      </c>
      <c r="H97" s="224">
        <v>5</v>
      </c>
      <c r="I97" s="225"/>
      <c r="J97" s="226">
        <f>ROUND(I97*H97,2)</f>
        <v>0</v>
      </c>
      <c r="K97" s="222" t="s">
        <v>149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0.00753</v>
      </c>
      <c r="T97" s="230">
        <f>S97*H97</f>
        <v>0.03765</v>
      </c>
      <c r="AR97" s="23" t="s">
        <v>228</v>
      </c>
      <c r="AT97" s="23" t="s">
        <v>145</v>
      </c>
      <c r="AU97" s="23" t="s">
        <v>81</v>
      </c>
      <c r="AY97" s="23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228</v>
      </c>
      <c r="BM97" s="23" t="s">
        <v>942</v>
      </c>
    </row>
    <row r="98" spans="2:51" s="12" customFormat="1" ht="13.5">
      <c r="B98" s="244"/>
      <c r="C98" s="245"/>
      <c r="D98" s="234" t="s">
        <v>152</v>
      </c>
      <c r="E98" s="246" t="s">
        <v>21</v>
      </c>
      <c r="F98" s="247" t="s">
        <v>931</v>
      </c>
      <c r="G98" s="245"/>
      <c r="H98" s="246" t="s">
        <v>21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152</v>
      </c>
      <c r="AU98" s="253" t="s">
        <v>81</v>
      </c>
      <c r="AV98" s="12" t="s">
        <v>79</v>
      </c>
      <c r="AW98" s="12" t="s">
        <v>35</v>
      </c>
      <c r="AX98" s="12" t="s">
        <v>71</v>
      </c>
      <c r="AY98" s="253" t="s">
        <v>143</v>
      </c>
    </row>
    <row r="99" spans="2:51" s="11" customFormat="1" ht="13.5">
      <c r="B99" s="232"/>
      <c r="C99" s="233"/>
      <c r="D99" s="234" t="s">
        <v>152</v>
      </c>
      <c r="E99" s="235" t="s">
        <v>21</v>
      </c>
      <c r="F99" s="236" t="s">
        <v>169</v>
      </c>
      <c r="G99" s="233"/>
      <c r="H99" s="237">
        <v>5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152</v>
      </c>
      <c r="AU99" s="243" t="s">
        <v>81</v>
      </c>
      <c r="AV99" s="11" t="s">
        <v>81</v>
      </c>
      <c r="AW99" s="11" t="s">
        <v>35</v>
      </c>
      <c r="AX99" s="11" t="s">
        <v>79</v>
      </c>
      <c r="AY99" s="243" t="s">
        <v>143</v>
      </c>
    </row>
    <row r="100" spans="2:65" s="1" customFormat="1" ht="16.5" customHeight="1">
      <c r="B100" s="45"/>
      <c r="C100" s="220" t="s">
        <v>169</v>
      </c>
      <c r="D100" s="220" t="s">
        <v>145</v>
      </c>
      <c r="E100" s="221" t="s">
        <v>943</v>
      </c>
      <c r="F100" s="222" t="s">
        <v>944</v>
      </c>
      <c r="G100" s="223" t="s">
        <v>279</v>
      </c>
      <c r="H100" s="224">
        <v>46</v>
      </c>
      <c r="I100" s="225"/>
      <c r="J100" s="226">
        <f>ROUND(I100*H100,2)</f>
        <v>0</v>
      </c>
      <c r="K100" s="222" t="s">
        <v>290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0.00225</v>
      </c>
      <c r="T100" s="230">
        <f>S100*H100</f>
        <v>0.1035</v>
      </c>
      <c r="AR100" s="23" t="s">
        <v>228</v>
      </c>
      <c r="AT100" s="23" t="s">
        <v>145</v>
      </c>
      <c r="AU100" s="23" t="s">
        <v>81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228</v>
      </c>
      <c r="BM100" s="23" t="s">
        <v>945</v>
      </c>
    </row>
    <row r="101" spans="2:51" s="12" customFormat="1" ht="13.5">
      <c r="B101" s="244"/>
      <c r="C101" s="245"/>
      <c r="D101" s="234" t="s">
        <v>152</v>
      </c>
      <c r="E101" s="246" t="s">
        <v>21</v>
      </c>
      <c r="F101" s="247" t="s">
        <v>929</v>
      </c>
      <c r="G101" s="245"/>
      <c r="H101" s="246" t="s">
        <v>21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152</v>
      </c>
      <c r="AU101" s="253" t="s">
        <v>81</v>
      </c>
      <c r="AV101" s="12" t="s">
        <v>79</v>
      </c>
      <c r="AW101" s="12" t="s">
        <v>35</v>
      </c>
      <c r="AX101" s="12" t="s">
        <v>71</v>
      </c>
      <c r="AY101" s="253" t="s">
        <v>143</v>
      </c>
    </row>
    <row r="102" spans="2:51" s="11" customFormat="1" ht="13.5">
      <c r="B102" s="232"/>
      <c r="C102" s="233"/>
      <c r="D102" s="234" t="s">
        <v>152</v>
      </c>
      <c r="E102" s="235" t="s">
        <v>21</v>
      </c>
      <c r="F102" s="236" t="s">
        <v>393</v>
      </c>
      <c r="G102" s="233"/>
      <c r="H102" s="237">
        <v>46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81</v>
      </c>
      <c r="AV102" s="11" t="s">
        <v>81</v>
      </c>
      <c r="AW102" s="11" t="s">
        <v>35</v>
      </c>
      <c r="AX102" s="11" t="s">
        <v>79</v>
      </c>
      <c r="AY102" s="243" t="s">
        <v>143</v>
      </c>
    </row>
    <row r="103" spans="2:65" s="1" customFormat="1" ht="16.5" customHeight="1">
      <c r="B103" s="45"/>
      <c r="C103" s="220" t="s">
        <v>174</v>
      </c>
      <c r="D103" s="220" t="s">
        <v>145</v>
      </c>
      <c r="E103" s="221" t="s">
        <v>946</v>
      </c>
      <c r="F103" s="222" t="s">
        <v>947</v>
      </c>
      <c r="G103" s="223" t="s">
        <v>279</v>
      </c>
      <c r="H103" s="224">
        <v>3</v>
      </c>
      <c r="I103" s="225"/>
      <c r="J103" s="226">
        <f>ROUND(I103*H103,2)</f>
        <v>0</v>
      </c>
      <c r="K103" s="222" t="s">
        <v>290</v>
      </c>
      <c r="L103" s="71"/>
      <c r="M103" s="227" t="s">
        <v>21</v>
      </c>
      <c r="N103" s="228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0.00328</v>
      </c>
      <c r="T103" s="230">
        <f>S103*H103</f>
        <v>0.00984</v>
      </c>
      <c r="AR103" s="23" t="s">
        <v>228</v>
      </c>
      <c r="AT103" s="23" t="s">
        <v>145</v>
      </c>
      <c r="AU103" s="23" t="s">
        <v>81</v>
      </c>
      <c r="AY103" s="23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228</v>
      </c>
      <c r="BM103" s="23" t="s">
        <v>948</v>
      </c>
    </row>
    <row r="104" spans="2:51" s="12" customFormat="1" ht="13.5">
      <c r="B104" s="244"/>
      <c r="C104" s="245"/>
      <c r="D104" s="234" t="s">
        <v>152</v>
      </c>
      <c r="E104" s="246" t="s">
        <v>21</v>
      </c>
      <c r="F104" s="247" t="s">
        <v>929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152</v>
      </c>
      <c r="AU104" s="253" t="s">
        <v>81</v>
      </c>
      <c r="AV104" s="12" t="s">
        <v>79</v>
      </c>
      <c r="AW104" s="12" t="s">
        <v>35</v>
      </c>
      <c r="AX104" s="12" t="s">
        <v>71</v>
      </c>
      <c r="AY104" s="253" t="s">
        <v>143</v>
      </c>
    </row>
    <row r="105" spans="2:51" s="11" customFormat="1" ht="13.5">
      <c r="B105" s="232"/>
      <c r="C105" s="233"/>
      <c r="D105" s="234" t="s">
        <v>152</v>
      </c>
      <c r="E105" s="235" t="s">
        <v>21</v>
      </c>
      <c r="F105" s="236" t="s">
        <v>159</v>
      </c>
      <c r="G105" s="233"/>
      <c r="H105" s="237">
        <v>3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152</v>
      </c>
      <c r="AU105" s="243" t="s">
        <v>81</v>
      </c>
      <c r="AV105" s="11" t="s">
        <v>81</v>
      </c>
      <c r="AW105" s="11" t="s">
        <v>35</v>
      </c>
      <c r="AX105" s="11" t="s">
        <v>79</v>
      </c>
      <c r="AY105" s="243" t="s">
        <v>143</v>
      </c>
    </row>
    <row r="106" spans="2:65" s="1" customFormat="1" ht="16.5" customHeight="1">
      <c r="B106" s="45"/>
      <c r="C106" s="220" t="s">
        <v>182</v>
      </c>
      <c r="D106" s="220" t="s">
        <v>145</v>
      </c>
      <c r="E106" s="221" t="s">
        <v>949</v>
      </c>
      <c r="F106" s="222" t="s">
        <v>950</v>
      </c>
      <c r="G106" s="223" t="s">
        <v>205</v>
      </c>
      <c r="H106" s="224">
        <v>0.185</v>
      </c>
      <c r="I106" s="225"/>
      <c r="J106" s="226">
        <f>ROUND(I106*H106,2)</f>
        <v>0</v>
      </c>
      <c r="K106" s="222" t="s">
        <v>149</v>
      </c>
      <c r="L106" s="71"/>
      <c r="M106" s="227" t="s">
        <v>21</v>
      </c>
      <c r="N106" s="228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228</v>
      </c>
      <c r="AT106" s="23" t="s">
        <v>145</v>
      </c>
      <c r="AU106" s="23" t="s">
        <v>81</v>
      </c>
      <c r="AY106" s="23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228</v>
      </c>
      <c r="BM106" s="23" t="s">
        <v>951</v>
      </c>
    </row>
    <row r="107" spans="2:51" s="12" customFormat="1" ht="13.5">
      <c r="B107" s="244"/>
      <c r="C107" s="245"/>
      <c r="D107" s="234" t="s">
        <v>152</v>
      </c>
      <c r="E107" s="246" t="s">
        <v>21</v>
      </c>
      <c r="F107" s="247" t="s">
        <v>931</v>
      </c>
      <c r="G107" s="245"/>
      <c r="H107" s="246" t="s">
        <v>21</v>
      </c>
      <c r="I107" s="248"/>
      <c r="J107" s="245"/>
      <c r="K107" s="245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152</v>
      </c>
      <c r="AU107" s="253" t="s">
        <v>81</v>
      </c>
      <c r="AV107" s="12" t="s">
        <v>79</v>
      </c>
      <c r="AW107" s="12" t="s">
        <v>35</v>
      </c>
      <c r="AX107" s="12" t="s">
        <v>71</v>
      </c>
      <c r="AY107" s="253" t="s">
        <v>143</v>
      </c>
    </row>
    <row r="108" spans="2:51" s="11" customFormat="1" ht="13.5">
      <c r="B108" s="232"/>
      <c r="C108" s="233"/>
      <c r="D108" s="234" t="s">
        <v>152</v>
      </c>
      <c r="E108" s="235" t="s">
        <v>21</v>
      </c>
      <c r="F108" s="236" t="s">
        <v>952</v>
      </c>
      <c r="G108" s="233"/>
      <c r="H108" s="237">
        <v>0.185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152</v>
      </c>
      <c r="AU108" s="243" t="s">
        <v>81</v>
      </c>
      <c r="AV108" s="11" t="s">
        <v>81</v>
      </c>
      <c r="AW108" s="11" t="s">
        <v>35</v>
      </c>
      <c r="AX108" s="11" t="s">
        <v>79</v>
      </c>
      <c r="AY108" s="243" t="s">
        <v>143</v>
      </c>
    </row>
    <row r="109" spans="2:65" s="1" customFormat="1" ht="25.5" customHeight="1">
      <c r="B109" s="45"/>
      <c r="C109" s="220" t="s">
        <v>187</v>
      </c>
      <c r="D109" s="220" t="s">
        <v>145</v>
      </c>
      <c r="E109" s="221" t="s">
        <v>953</v>
      </c>
      <c r="F109" s="222" t="s">
        <v>954</v>
      </c>
      <c r="G109" s="223" t="s">
        <v>279</v>
      </c>
      <c r="H109" s="224">
        <v>1</v>
      </c>
      <c r="I109" s="225"/>
      <c r="J109" s="226">
        <f>ROUND(I109*H109,2)</f>
        <v>0</v>
      </c>
      <c r="K109" s="222" t="s">
        <v>149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9E-05</v>
      </c>
      <c r="R109" s="229">
        <f>Q109*H109</f>
        <v>9E-05</v>
      </c>
      <c r="S109" s="229">
        <v>0</v>
      </c>
      <c r="T109" s="230">
        <f>S109*H109</f>
        <v>0</v>
      </c>
      <c r="AR109" s="23" t="s">
        <v>228</v>
      </c>
      <c r="AT109" s="23" t="s">
        <v>145</v>
      </c>
      <c r="AU109" s="23" t="s">
        <v>81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228</v>
      </c>
      <c r="BM109" s="23" t="s">
        <v>955</v>
      </c>
    </row>
    <row r="110" spans="2:51" s="12" customFormat="1" ht="13.5">
      <c r="B110" s="244"/>
      <c r="C110" s="245"/>
      <c r="D110" s="234" t="s">
        <v>152</v>
      </c>
      <c r="E110" s="246" t="s">
        <v>21</v>
      </c>
      <c r="F110" s="247" t="s">
        <v>931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152</v>
      </c>
      <c r="AU110" s="253" t="s">
        <v>81</v>
      </c>
      <c r="AV110" s="12" t="s">
        <v>79</v>
      </c>
      <c r="AW110" s="12" t="s">
        <v>35</v>
      </c>
      <c r="AX110" s="12" t="s">
        <v>71</v>
      </c>
      <c r="AY110" s="253" t="s">
        <v>143</v>
      </c>
    </row>
    <row r="111" spans="2:51" s="11" customFormat="1" ht="13.5">
      <c r="B111" s="232"/>
      <c r="C111" s="233"/>
      <c r="D111" s="234" t="s">
        <v>152</v>
      </c>
      <c r="E111" s="235" t="s">
        <v>21</v>
      </c>
      <c r="F111" s="236" t="s">
        <v>79</v>
      </c>
      <c r="G111" s="233"/>
      <c r="H111" s="237">
        <v>1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152</v>
      </c>
      <c r="AU111" s="243" t="s">
        <v>81</v>
      </c>
      <c r="AV111" s="11" t="s">
        <v>81</v>
      </c>
      <c r="AW111" s="11" t="s">
        <v>35</v>
      </c>
      <c r="AX111" s="11" t="s">
        <v>79</v>
      </c>
      <c r="AY111" s="243" t="s">
        <v>143</v>
      </c>
    </row>
    <row r="112" spans="2:63" s="10" customFormat="1" ht="29.85" customHeight="1">
      <c r="B112" s="204"/>
      <c r="C112" s="205"/>
      <c r="D112" s="206" t="s">
        <v>70</v>
      </c>
      <c r="E112" s="218" t="s">
        <v>956</v>
      </c>
      <c r="F112" s="218" t="s">
        <v>957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SUM(P113:P136)</f>
        <v>0</v>
      </c>
      <c r="Q112" s="212"/>
      <c r="R112" s="213">
        <f>SUM(R113:R136)</f>
        <v>0.0035900000000000003</v>
      </c>
      <c r="S112" s="212"/>
      <c r="T112" s="214">
        <f>SUM(T113:T136)</f>
        <v>0.04278</v>
      </c>
      <c r="AR112" s="215" t="s">
        <v>81</v>
      </c>
      <c r="AT112" s="216" t="s">
        <v>70</v>
      </c>
      <c r="AU112" s="216" t="s">
        <v>79</v>
      </c>
      <c r="AY112" s="215" t="s">
        <v>143</v>
      </c>
      <c r="BK112" s="217">
        <f>SUM(BK113:BK136)</f>
        <v>0</v>
      </c>
    </row>
    <row r="113" spans="2:65" s="1" customFormat="1" ht="16.5" customHeight="1">
      <c r="B113" s="45"/>
      <c r="C113" s="220" t="s">
        <v>193</v>
      </c>
      <c r="D113" s="220" t="s">
        <v>145</v>
      </c>
      <c r="E113" s="221" t="s">
        <v>958</v>
      </c>
      <c r="F113" s="222" t="s">
        <v>959</v>
      </c>
      <c r="G113" s="223" t="s">
        <v>279</v>
      </c>
      <c r="H113" s="224">
        <v>46</v>
      </c>
      <c r="I113" s="225"/>
      <c r="J113" s="226">
        <f>ROUND(I113*H113,2)</f>
        <v>0</v>
      </c>
      <c r="K113" s="222" t="s">
        <v>149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0.00029</v>
      </c>
      <c r="T113" s="230">
        <f>S113*H113</f>
        <v>0.01334</v>
      </c>
      <c r="AR113" s="23" t="s">
        <v>228</v>
      </c>
      <c r="AT113" s="23" t="s">
        <v>145</v>
      </c>
      <c r="AU113" s="23" t="s">
        <v>81</v>
      </c>
      <c r="AY113" s="23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228</v>
      </c>
      <c r="BM113" s="23" t="s">
        <v>960</v>
      </c>
    </row>
    <row r="114" spans="2:51" s="12" customFormat="1" ht="13.5">
      <c r="B114" s="244"/>
      <c r="C114" s="245"/>
      <c r="D114" s="234" t="s">
        <v>152</v>
      </c>
      <c r="E114" s="246" t="s">
        <v>21</v>
      </c>
      <c r="F114" s="247" t="s">
        <v>931</v>
      </c>
      <c r="G114" s="245"/>
      <c r="H114" s="246" t="s">
        <v>21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152</v>
      </c>
      <c r="AU114" s="253" t="s">
        <v>81</v>
      </c>
      <c r="AV114" s="12" t="s">
        <v>79</v>
      </c>
      <c r="AW114" s="12" t="s">
        <v>35</v>
      </c>
      <c r="AX114" s="12" t="s">
        <v>71</v>
      </c>
      <c r="AY114" s="253" t="s">
        <v>143</v>
      </c>
    </row>
    <row r="115" spans="2:51" s="11" customFormat="1" ht="13.5">
      <c r="B115" s="232"/>
      <c r="C115" s="233"/>
      <c r="D115" s="234" t="s">
        <v>152</v>
      </c>
      <c r="E115" s="235" t="s">
        <v>21</v>
      </c>
      <c r="F115" s="236" t="s">
        <v>393</v>
      </c>
      <c r="G115" s="233"/>
      <c r="H115" s="237">
        <v>46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152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143</v>
      </c>
    </row>
    <row r="116" spans="2:65" s="1" customFormat="1" ht="16.5" customHeight="1">
      <c r="B116" s="45"/>
      <c r="C116" s="220" t="s">
        <v>198</v>
      </c>
      <c r="D116" s="220" t="s">
        <v>145</v>
      </c>
      <c r="E116" s="221" t="s">
        <v>961</v>
      </c>
      <c r="F116" s="222" t="s">
        <v>962</v>
      </c>
      <c r="G116" s="223" t="s">
        <v>279</v>
      </c>
      <c r="H116" s="224">
        <v>92</v>
      </c>
      <c r="I116" s="225"/>
      <c r="J116" s="226">
        <f>ROUND(I116*H116,2)</f>
        <v>0</v>
      </c>
      <c r="K116" s="222" t="s">
        <v>149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0.00032</v>
      </c>
      <c r="T116" s="230">
        <f>S116*H116</f>
        <v>0.02944</v>
      </c>
      <c r="AR116" s="23" t="s">
        <v>228</v>
      </c>
      <c r="AT116" s="23" t="s">
        <v>145</v>
      </c>
      <c r="AU116" s="23" t="s">
        <v>81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228</v>
      </c>
      <c r="BM116" s="23" t="s">
        <v>963</v>
      </c>
    </row>
    <row r="117" spans="2:51" s="12" customFormat="1" ht="13.5">
      <c r="B117" s="244"/>
      <c r="C117" s="245"/>
      <c r="D117" s="234" t="s">
        <v>152</v>
      </c>
      <c r="E117" s="246" t="s">
        <v>21</v>
      </c>
      <c r="F117" s="247" t="s">
        <v>931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152</v>
      </c>
      <c r="AU117" s="253" t="s">
        <v>81</v>
      </c>
      <c r="AV117" s="12" t="s">
        <v>79</v>
      </c>
      <c r="AW117" s="12" t="s">
        <v>35</v>
      </c>
      <c r="AX117" s="12" t="s">
        <v>71</v>
      </c>
      <c r="AY117" s="253" t="s">
        <v>143</v>
      </c>
    </row>
    <row r="118" spans="2:51" s="11" customFormat="1" ht="13.5">
      <c r="B118" s="232"/>
      <c r="C118" s="233"/>
      <c r="D118" s="234" t="s">
        <v>152</v>
      </c>
      <c r="E118" s="235" t="s">
        <v>21</v>
      </c>
      <c r="F118" s="236" t="s">
        <v>964</v>
      </c>
      <c r="G118" s="233"/>
      <c r="H118" s="237">
        <v>92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81</v>
      </c>
      <c r="AV118" s="11" t="s">
        <v>81</v>
      </c>
      <c r="AW118" s="11" t="s">
        <v>35</v>
      </c>
      <c r="AX118" s="11" t="s">
        <v>79</v>
      </c>
      <c r="AY118" s="243" t="s">
        <v>143</v>
      </c>
    </row>
    <row r="119" spans="2:65" s="1" customFormat="1" ht="16.5" customHeight="1">
      <c r="B119" s="45"/>
      <c r="C119" s="220" t="s">
        <v>202</v>
      </c>
      <c r="D119" s="220" t="s">
        <v>145</v>
      </c>
      <c r="E119" s="221" t="s">
        <v>965</v>
      </c>
      <c r="F119" s="222" t="s">
        <v>966</v>
      </c>
      <c r="G119" s="223" t="s">
        <v>279</v>
      </c>
      <c r="H119" s="224">
        <v>1</v>
      </c>
      <c r="I119" s="225"/>
      <c r="J119" s="226">
        <f>ROUND(I119*H119,2)</f>
        <v>0</v>
      </c>
      <c r="K119" s="222" t="s">
        <v>149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0.00252</v>
      </c>
      <c r="R119" s="229">
        <f>Q119*H119</f>
        <v>0.00252</v>
      </c>
      <c r="S119" s="229">
        <v>0</v>
      </c>
      <c r="T119" s="230">
        <f>S119*H119</f>
        <v>0</v>
      </c>
      <c r="AR119" s="23" t="s">
        <v>228</v>
      </c>
      <c r="AT119" s="23" t="s">
        <v>145</v>
      </c>
      <c r="AU119" s="23" t="s">
        <v>81</v>
      </c>
      <c r="AY119" s="23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228</v>
      </c>
      <c r="BM119" s="23" t="s">
        <v>967</v>
      </c>
    </row>
    <row r="120" spans="2:51" s="12" customFormat="1" ht="13.5">
      <c r="B120" s="244"/>
      <c r="C120" s="245"/>
      <c r="D120" s="234" t="s">
        <v>152</v>
      </c>
      <c r="E120" s="246" t="s">
        <v>21</v>
      </c>
      <c r="F120" s="247" t="s">
        <v>931</v>
      </c>
      <c r="G120" s="245"/>
      <c r="H120" s="246" t="s">
        <v>21</v>
      </c>
      <c r="I120" s="248"/>
      <c r="J120" s="245"/>
      <c r="K120" s="245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152</v>
      </c>
      <c r="AU120" s="253" t="s">
        <v>81</v>
      </c>
      <c r="AV120" s="12" t="s">
        <v>79</v>
      </c>
      <c r="AW120" s="12" t="s">
        <v>35</v>
      </c>
      <c r="AX120" s="12" t="s">
        <v>71</v>
      </c>
      <c r="AY120" s="253" t="s">
        <v>143</v>
      </c>
    </row>
    <row r="121" spans="2:51" s="11" customFormat="1" ht="13.5">
      <c r="B121" s="232"/>
      <c r="C121" s="233"/>
      <c r="D121" s="234" t="s">
        <v>152</v>
      </c>
      <c r="E121" s="235" t="s">
        <v>21</v>
      </c>
      <c r="F121" s="236" t="s">
        <v>79</v>
      </c>
      <c r="G121" s="233"/>
      <c r="H121" s="237">
        <v>1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152</v>
      </c>
      <c r="AU121" s="243" t="s">
        <v>81</v>
      </c>
      <c r="AV121" s="11" t="s">
        <v>81</v>
      </c>
      <c r="AW121" s="11" t="s">
        <v>35</v>
      </c>
      <c r="AX121" s="11" t="s">
        <v>79</v>
      </c>
      <c r="AY121" s="243" t="s">
        <v>143</v>
      </c>
    </row>
    <row r="122" spans="2:65" s="1" customFormat="1" ht="16.5" customHeight="1">
      <c r="B122" s="45"/>
      <c r="C122" s="220" t="s">
        <v>208</v>
      </c>
      <c r="D122" s="220" t="s">
        <v>145</v>
      </c>
      <c r="E122" s="221" t="s">
        <v>968</v>
      </c>
      <c r="F122" s="222" t="s">
        <v>969</v>
      </c>
      <c r="G122" s="223" t="s">
        <v>279</v>
      </c>
      <c r="H122" s="224">
        <v>1</v>
      </c>
      <c r="I122" s="225"/>
      <c r="J122" s="226">
        <f>ROUND(I122*H122,2)</f>
        <v>0</v>
      </c>
      <c r="K122" s="222" t="s">
        <v>149</v>
      </c>
      <c r="L122" s="71"/>
      <c r="M122" s="227" t="s">
        <v>21</v>
      </c>
      <c r="N122" s="228" t="s">
        <v>42</v>
      </c>
      <c r="O122" s="46"/>
      <c r="P122" s="229">
        <f>O122*H122</f>
        <v>0</v>
      </c>
      <c r="Q122" s="229">
        <v>0.00065</v>
      </c>
      <c r="R122" s="229">
        <f>Q122*H122</f>
        <v>0.00065</v>
      </c>
      <c r="S122" s="229">
        <v>0</v>
      </c>
      <c r="T122" s="230">
        <f>S122*H122</f>
        <v>0</v>
      </c>
      <c r="AR122" s="23" t="s">
        <v>228</v>
      </c>
      <c r="AT122" s="23" t="s">
        <v>145</v>
      </c>
      <c r="AU122" s="23" t="s">
        <v>81</v>
      </c>
      <c r="AY122" s="23" t="s">
        <v>143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79</v>
      </c>
      <c r="BK122" s="231">
        <f>ROUND(I122*H122,2)</f>
        <v>0</v>
      </c>
      <c r="BL122" s="23" t="s">
        <v>228</v>
      </c>
      <c r="BM122" s="23" t="s">
        <v>970</v>
      </c>
    </row>
    <row r="123" spans="2:51" s="12" customFormat="1" ht="13.5">
      <c r="B123" s="244"/>
      <c r="C123" s="245"/>
      <c r="D123" s="234" t="s">
        <v>152</v>
      </c>
      <c r="E123" s="246" t="s">
        <v>21</v>
      </c>
      <c r="F123" s="247" t="s">
        <v>931</v>
      </c>
      <c r="G123" s="245"/>
      <c r="H123" s="246" t="s">
        <v>21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152</v>
      </c>
      <c r="AU123" s="253" t="s">
        <v>81</v>
      </c>
      <c r="AV123" s="12" t="s">
        <v>79</v>
      </c>
      <c r="AW123" s="12" t="s">
        <v>35</v>
      </c>
      <c r="AX123" s="12" t="s">
        <v>71</v>
      </c>
      <c r="AY123" s="253" t="s">
        <v>143</v>
      </c>
    </row>
    <row r="124" spans="2:51" s="11" customFormat="1" ht="13.5">
      <c r="B124" s="232"/>
      <c r="C124" s="233"/>
      <c r="D124" s="234" t="s">
        <v>152</v>
      </c>
      <c r="E124" s="235" t="s">
        <v>21</v>
      </c>
      <c r="F124" s="236" t="s">
        <v>79</v>
      </c>
      <c r="G124" s="233"/>
      <c r="H124" s="237">
        <v>1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152</v>
      </c>
      <c r="AU124" s="243" t="s">
        <v>81</v>
      </c>
      <c r="AV124" s="11" t="s">
        <v>81</v>
      </c>
      <c r="AW124" s="11" t="s">
        <v>35</v>
      </c>
      <c r="AX124" s="11" t="s">
        <v>79</v>
      </c>
      <c r="AY124" s="243" t="s">
        <v>143</v>
      </c>
    </row>
    <row r="125" spans="2:65" s="1" customFormat="1" ht="25.5" customHeight="1">
      <c r="B125" s="45"/>
      <c r="C125" s="220" t="s">
        <v>212</v>
      </c>
      <c r="D125" s="220" t="s">
        <v>145</v>
      </c>
      <c r="E125" s="221" t="s">
        <v>971</v>
      </c>
      <c r="F125" s="222" t="s">
        <v>972</v>
      </c>
      <c r="G125" s="223" t="s">
        <v>973</v>
      </c>
      <c r="H125" s="224">
        <v>1</v>
      </c>
      <c r="I125" s="225"/>
      <c r="J125" s="226">
        <f>ROUND(I125*H125,2)</f>
        <v>0</v>
      </c>
      <c r="K125" s="222" t="s">
        <v>149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228</v>
      </c>
      <c r="AT125" s="23" t="s">
        <v>145</v>
      </c>
      <c r="AU125" s="23" t="s">
        <v>81</v>
      </c>
      <c r="AY125" s="23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228</v>
      </c>
      <c r="BM125" s="23" t="s">
        <v>974</v>
      </c>
    </row>
    <row r="126" spans="2:51" s="12" customFormat="1" ht="13.5">
      <c r="B126" s="244"/>
      <c r="C126" s="245"/>
      <c r="D126" s="234" t="s">
        <v>152</v>
      </c>
      <c r="E126" s="246" t="s">
        <v>21</v>
      </c>
      <c r="F126" s="247" t="s">
        <v>931</v>
      </c>
      <c r="G126" s="245"/>
      <c r="H126" s="246" t="s">
        <v>21</v>
      </c>
      <c r="I126" s="248"/>
      <c r="J126" s="245"/>
      <c r="K126" s="245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152</v>
      </c>
      <c r="AU126" s="253" t="s">
        <v>81</v>
      </c>
      <c r="AV126" s="12" t="s">
        <v>79</v>
      </c>
      <c r="AW126" s="12" t="s">
        <v>35</v>
      </c>
      <c r="AX126" s="12" t="s">
        <v>71</v>
      </c>
      <c r="AY126" s="253" t="s">
        <v>143</v>
      </c>
    </row>
    <row r="127" spans="2:51" s="11" customFormat="1" ht="13.5">
      <c r="B127" s="232"/>
      <c r="C127" s="233"/>
      <c r="D127" s="234" t="s">
        <v>152</v>
      </c>
      <c r="E127" s="235" t="s">
        <v>21</v>
      </c>
      <c r="F127" s="236" t="s">
        <v>79</v>
      </c>
      <c r="G127" s="233"/>
      <c r="H127" s="237">
        <v>1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81</v>
      </c>
      <c r="AV127" s="11" t="s">
        <v>81</v>
      </c>
      <c r="AW127" s="11" t="s">
        <v>35</v>
      </c>
      <c r="AX127" s="11" t="s">
        <v>79</v>
      </c>
      <c r="AY127" s="243" t="s">
        <v>143</v>
      </c>
    </row>
    <row r="128" spans="2:65" s="1" customFormat="1" ht="16.5" customHeight="1">
      <c r="B128" s="45"/>
      <c r="C128" s="220" t="s">
        <v>218</v>
      </c>
      <c r="D128" s="220" t="s">
        <v>145</v>
      </c>
      <c r="E128" s="221" t="s">
        <v>975</v>
      </c>
      <c r="F128" s="222" t="s">
        <v>976</v>
      </c>
      <c r="G128" s="223" t="s">
        <v>289</v>
      </c>
      <c r="H128" s="224">
        <v>1</v>
      </c>
      <c r="I128" s="225"/>
      <c r="J128" s="226">
        <f>ROUND(I128*H128,2)</f>
        <v>0</v>
      </c>
      <c r="K128" s="222" t="s">
        <v>149</v>
      </c>
      <c r="L128" s="71"/>
      <c r="M128" s="227" t="s">
        <v>21</v>
      </c>
      <c r="N128" s="228" t="s">
        <v>42</v>
      </c>
      <c r="O128" s="46"/>
      <c r="P128" s="229">
        <f>O128*H128</f>
        <v>0</v>
      </c>
      <c r="Q128" s="229">
        <v>2E-05</v>
      </c>
      <c r="R128" s="229">
        <f>Q128*H128</f>
        <v>2E-05</v>
      </c>
      <c r="S128" s="229">
        <v>0</v>
      </c>
      <c r="T128" s="230">
        <f>S128*H128</f>
        <v>0</v>
      </c>
      <c r="AR128" s="23" t="s">
        <v>228</v>
      </c>
      <c r="AT128" s="23" t="s">
        <v>145</v>
      </c>
      <c r="AU128" s="23" t="s">
        <v>81</v>
      </c>
      <c r="AY128" s="23" t="s">
        <v>143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79</v>
      </c>
      <c r="BK128" s="231">
        <f>ROUND(I128*H128,2)</f>
        <v>0</v>
      </c>
      <c r="BL128" s="23" t="s">
        <v>228</v>
      </c>
      <c r="BM128" s="23" t="s">
        <v>977</v>
      </c>
    </row>
    <row r="129" spans="2:51" s="12" customFormat="1" ht="13.5">
      <c r="B129" s="244"/>
      <c r="C129" s="245"/>
      <c r="D129" s="234" t="s">
        <v>152</v>
      </c>
      <c r="E129" s="246" t="s">
        <v>21</v>
      </c>
      <c r="F129" s="247" t="s">
        <v>931</v>
      </c>
      <c r="G129" s="245"/>
      <c r="H129" s="246" t="s">
        <v>21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152</v>
      </c>
      <c r="AU129" s="253" t="s">
        <v>81</v>
      </c>
      <c r="AV129" s="12" t="s">
        <v>79</v>
      </c>
      <c r="AW129" s="12" t="s">
        <v>35</v>
      </c>
      <c r="AX129" s="12" t="s">
        <v>71</v>
      </c>
      <c r="AY129" s="253" t="s">
        <v>143</v>
      </c>
    </row>
    <row r="130" spans="2:51" s="11" customFormat="1" ht="13.5">
      <c r="B130" s="232"/>
      <c r="C130" s="233"/>
      <c r="D130" s="234" t="s">
        <v>152</v>
      </c>
      <c r="E130" s="235" t="s">
        <v>21</v>
      </c>
      <c r="F130" s="236" t="s">
        <v>79</v>
      </c>
      <c r="G130" s="233"/>
      <c r="H130" s="237">
        <v>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152</v>
      </c>
      <c r="AU130" s="243" t="s">
        <v>81</v>
      </c>
      <c r="AV130" s="11" t="s">
        <v>81</v>
      </c>
      <c r="AW130" s="11" t="s">
        <v>35</v>
      </c>
      <c r="AX130" s="11" t="s">
        <v>79</v>
      </c>
      <c r="AY130" s="243" t="s">
        <v>143</v>
      </c>
    </row>
    <row r="131" spans="2:65" s="1" customFormat="1" ht="16.5" customHeight="1">
      <c r="B131" s="45"/>
      <c r="C131" s="220" t="s">
        <v>10</v>
      </c>
      <c r="D131" s="220" t="s">
        <v>145</v>
      </c>
      <c r="E131" s="221" t="s">
        <v>978</v>
      </c>
      <c r="F131" s="222" t="s">
        <v>979</v>
      </c>
      <c r="G131" s="223" t="s">
        <v>289</v>
      </c>
      <c r="H131" s="224">
        <v>1</v>
      </c>
      <c r="I131" s="225"/>
      <c r="J131" s="226">
        <f>ROUND(I131*H131,2)</f>
        <v>0</v>
      </c>
      <c r="K131" s="222" t="s">
        <v>149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0.0004</v>
      </c>
      <c r="R131" s="229">
        <f>Q131*H131</f>
        <v>0.0004</v>
      </c>
      <c r="S131" s="229">
        <v>0</v>
      </c>
      <c r="T131" s="230">
        <f>S131*H131</f>
        <v>0</v>
      </c>
      <c r="AR131" s="23" t="s">
        <v>228</v>
      </c>
      <c r="AT131" s="23" t="s">
        <v>145</v>
      </c>
      <c r="AU131" s="23" t="s">
        <v>81</v>
      </c>
      <c r="AY131" s="23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228</v>
      </c>
      <c r="BM131" s="23" t="s">
        <v>980</v>
      </c>
    </row>
    <row r="132" spans="2:51" s="12" customFormat="1" ht="13.5">
      <c r="B132" s="244"/>
      <c r="C132" s="245"/>
      <c r="D132" s="234" t="s">
        <v>152</v>
      </c>
      <c r="E132" s="246" t="s">
        <v>21</v>
      </c>
      <c r="F132" s="247" t="s">
        <v>931</v>
      </c>
      <c r="G132" s="245"/>
      <c r="H132" s="246" t="s">
        <v>21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152</v>
      </c>
      <c r="AU132" s="253" t="s">
        <v>81</v>
      </c>
      <c r="AV132" s="12" t="s">
        <v>79</v>
      </c>
      <c r="AW132" s="12" t="s">
        <v>35</v>
      </c>
      <c r="AX132" s="12" t="s">
        <v>71</v>
      </c>
      <c r="AY132" s="253" t="s">
        <v>143</v>
      </c>
    </row>
    <row r="133" spans="2:51" s="11" customFormat="1" ht="13.5">
      <c r="B133" s="232"/>
      <c r="C133" s="233"/>
      <c r="D133" s="234" t="s">
        <v>152</v>
      </c>
      <c r="E133" s="235" t="s">
        <v>21</v>
      </c>
      <c r="F133" s="236" t="s">
        <v>79</v>
      </c>
      <c r="G133" s="233"/>
      <c r="H133" s="237">
        <v>1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152</v>
      </c>
      <c r="AU133" s="243" t="s">
        <v>81</v>
      </c>
      <c r="AV133" s="11" t="s">
        <v>81</v>
      </c>
      <c r="AW133" s="11" t="s">
        <v>35</v>
      </c>
      <c r="AX133" s="11" t="s">
        <v>79</v>
      </c>
      <c r="AY133" s="243" t="s">
        <v>143</v>
      </c>
    </row>
    <row r="134" spans="2:65" s="1" customFormat="1" ht="25.5" customHeight="1">
      <c r="B134" s="45"/>
      <c r="C134" s="220" t="s">
        <v>228</v>
      </c>
      <c r="D134" s="220" t="s">
        <v>145</v>
      </c>
      <c r="E134" s="221" t="s">
        <v>981</v>
      </c>
      <c r="F134" s="222" t="s">
        <v>982</v>
      </c>
      <c r="G134" s="223" t="s">
        <v>205</v>
      </c>
      <c r="H134" s="224">
        <v>0.345</v>
      </c>
      <c r="I134" s="225"/>
      <c r="J134" s="226">
        <f>ROUND(I134*H134,2)</f>
        <v>0</v>
      </c>
      <c r="K134" s="222" t="s">
        <v>149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228</v>
      </c>
      <c r="AT134" s="23" t="s">
        <v>145</v>
      </c>
      <c r="AU134" s="23" t="s">
        <v>81</v>
      </c>
      <c r="AY134" s="23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228</v>
      </c>
      <c r="BM134" s="23" t="s">
        <v>983</v>
      </c>
    </row>
    <row r="135" spans="2:51" s="12" customFormat="1" ht="13.5">
      <c r="B135" s="244"/>
      <c r="C135" s="245"/>
      <c r="D135" s="234" t="s">
        <v>152</v>
      </c>
      <c r="E135" s="246" t="s">
        <v>21</v>
      </c>
      <c r="F135" s="247" t="s">
        <v>931</v>
      </c>
      <c r="G135" s="245"/>
      <c r="H135" s="246" t="s">
        <v>21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152</v>
      </c>
      <c r="AU135" s="253" t="s">
        <v>81</v>
      </c>
      <c r="AV135" s="12" t="s">
        <v>79</v>
      </c>
      <c r="AW135" s="12" t="s">
        <v>35</v>
      </c>
      <c r="AX135" s="12" t="s">
        <v>71</v>
      </c>
      <c r="AY135" s="253" t="s">
        <v>143</v>
      </c>
    </row>
    <row r="136" spans="2:51" s="11" customFormat="1" ht="13.5">
      <c r="B136" s="232"/>
      <c r="C136" s="233"/>
      <c r="D136" s="234" t="s">
        <v>152</v>
      </c>
      <c r="E136" s="235" t="s">
        <v>21</v>
      </c>
      <c r="F136" s="236" t="s">
        <v>984</v>
      </c>
      <c r="G136" s="233"/>
      <c r="H136" s="237">
        <v>0.345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152</v>
      </c>
      <c r="AU136" s="243" t="s">
        <v>81</v>
      </c>
      <c r="AV136" s="11" t="s">
        <v>81</v>
      </c>
      <c r="AW136" s="11" t="s">
        <v>35</v>
      </c>
      <c r="AX136" s="11" t="s">
        <v>79</v>
      </c>
      <c r="AY136" s="243" t="s">
        <v>143</v>
      </c>
    </row>
    <row r="137" spans="2:63" s="10" customFormat="1" ht="29.85" customHeight="1">
      <c r="B137" s="204"/>
      <c r="C137" s="205"/>
      <c r="D137" s="206" t="s">
        <v>70</v>
      </c>
      <c r="E137" s="218" t="s">
        <v>985</v>
      </c>
      <c r="F137" s="218" t="s">
        <v>986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P138+P145</f>
        <v>0</v>
      </c>
      <c r="Q137" s="212"/>
      <c r="R137" s="213">
        <f>R138+R145</f>
        <v>0.007520000000000001</v>
      </c>
      <c r="S137" s="212"/>
      <c r="T137" s="214">
        <f>T138+T145</f>
        <v>0.8359200000000001</v>
      </c>
      <c r="AR137" s="215" t="s">
        <v>81</v>
      </c>
      <c r="AT137" s="216" t="s">
        <v>70</v>
      </c>
      <c r="AU137" s="216" t="s">
        <v>79</v>
      </c>
      <c r="AY137" s="215" t="s">
        <v>143</v>
      </c>
      <c r="BK137" s="217">
        <f>BK138+BK145</f>
        <v>0</v>
      </c>
    </row>
    <row r="138" spans="2:63" s="10" customFormat="1" ht="14.85" customHeight="1">
      <c r="B138" s="204"/>
      <c r="C138" s="205"/>
      <c r="D138" s="206" t="s">
        <v>70</v>
      </c>
      <c r="E138" s="218" t="s">
        <v>987</v>
      </c>
      <c r="F138" s="218" t="s">
        <v>987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SUM(P139:P144)</f>
        <v>0</v>
      </c>
      <c r="Q138" s="212"/>
      <c r="R138" s="213">
        <f>SUM(R139:R144)</f>
        <v>0</v>
      </c>
      <c r="S138" s="212"/>
      <c r="T138" s="214">
        <f>SUM(T139:T144)</f>
        <v>0</v>
      </c>
      <c r="AR138" s="215" t="s">
        <v>79</v>
      </c>
      <c r="AT138" s="216" t="s">
        <v>70</v>
      </c>
      <c r="AU138" s="216" t="s">
        <v>81</v>
      </c>
      <c r="AY138" s="215" t="s">
        <v>143</v>
      </c>
      <c r="BK138" s="217">
        <f>SUM(BK139:BK144)</f>
        <v>0</v>
      </c>
    </row>
    <row r="139" spans="2:65" s="1" customFormat="1" ht="16.5" customHeight="1">
      <c r="B139" s="45"/>
      <c r="C139" s="220" t="s">
        <v>235</v>
      </c>
      <c r="D139" s="220" t="s">
        <v>145</v>
      </c>
      <c r="E139" s="221" t="s">
        <v>988</v>
      </c>
      <c r="F139" s="222" t="s">
        <v>989</v>
      </c>
      <c r="G139" s="223" t="s">
        <v>903</v>
      </c>
      <c r="H139" s="224">
        <v>6</v>
      </c>
      <c r="I139" s="225"/>
      <c r="J139" s="226">
        <f>ROUND(I139*H139,2)</f>
        <v>0</v>
      </c>
      <c r="K139" s="222" t="s">
        <v>290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150</v>
      </c>
      <c r="AT139" s="23" t="s">
        <v>145</v>
      </c>
      <c r="AU139" s="23" t="s">
        <v>159</v>
      </c>
      <c r="AY139" s="23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150</v>
      </c>
      <c r="BM139" s="23" t="s">
        <v>990</v>
      </c>
    </row>
    <row r="140" spans="2:51" s="12" customFormat="1" ht="13.5">
      <c r="B140" s="244"/>
      <c r="C140" s="245"/>
      <c r="D140" s="234" t="s">
        <v>152</v>
      </c>
      <c r="E140" s="246" t="s">
        <v>21</v>
      </c>
      <c r="F140" s="247" t="s">
        <v>931</v>
      </c>
      <c r="G140" s="245"/>
      <c r="H140" s="246" t="s">
        <v>21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152</v>
      </c>
      <c r="AU140" s="253" t="s">
        <v>159</v>
      </c>
      <c r="AV140" s="12" t="s">
        <v>79</v>
      </c>
      <c r="AW140" s="12" t="s">
        <v>35</v>
      </c>
      <c r="AX140" s="12" t="s">
        <v>71</v>
      </c>
      <c r="AY140" s="253" t="s">
        <v>143</v>
      </c>
    </row>
    <row r="141" spans="2:51" s="11" customFormat="1" ht="13.5">
      <c r="B141" s="232"/>
      <c r="C141" s="233"/>
      <c r="D141" s="234" t="s">
        <v>152</v>
      </c>
      <c r="E141" s="235" t="s">
        <v>21</v>
      </c>
      <c r="F141" s="236" t="s">
        <v>174</v>
      </c>
      <c r="G141" s="233"/>
      <c r="H141" s="237">
        <v>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152</v>
      </c>
      <c r="AU141" s="243" t="s">
        <v>159</v>
      </c>
      <c r="AV141" s="11" t="s">
        <v>81</v>
      </c>
      <c r="AW141" s="11" t="s">
        <v>35</v>
      </c>
      <c r="AX141" s="11" t="s">
        <v>79</v>
      </c>
      <c r="AY141" s="243" t="s">
        <v>143</v>
      </c>
    </row>
    <row r="142" spans="2:65" s="1" customFormat="1" ht="16.5" customHeight="1">
      <c r="B142" s="45"/>
      <c r="C142" s="220" t="s">
        <v>241</v>
      </c>
      <c r="D142" s="220" t="s">
        <v>145</v>
      </c>
      <c r="E142" s="221" t="s">
        <v>991</v>
      </c>
      <c r="F142" s="222" t="s">
        <v>992</v>
      </c>
      <c r="G142" s="223" t="s">
        <v>903</v>
      </c>
      <c r="H142" s="224">
        <v>6</v>
      </c>
      <c r="I142" s="225"/>
      <c r="J142" s="226">
        <f>ROUND(I142*H142,2)</f>
        <v>0</v>
      </c>
      <c r="K142" s="222" t="s">
        <v>290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150</v>
      </c>
      <c r="AT142" s="23" t="s">
        <v>145</v>
      </c>
      <c r="AU142" s="23" t="s">
        <v>159</v>
      </c>
      <c r="AY142" s="23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150</v>
      </c>
      <c r="BM142" s="23" t="s">
        <v>993</v>
      </c>
    </row>
    <row r="143" spans="2:51" s="12" customFormat="1" ht="13.5">
      <c r="B143" s="244"/>
      <c r="C143" s="245"/>
      <c r="D143" s="234" t="s">
        <v>152</v>
      </c>
      <c r="E143" s="246" t="s">
        <v>21</v>
      </c>
      <c r="F143" s="247" t="s">
        <v>931</v>
      </c>
      <c r="G143" s="245"/>
      <c r="H143" s="246" t="s">
        <v>21</v>
      </c>
      <c r="I143" s="248"/>
      <c r="J143" s="245"/>
      <c r="K143" s="245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152</v>
      </c>
      <c r="AU143" s="253" t="s">
        <v>159</v>
      </c>
      <c r="AV143" s="12" t="s">
        <v>79</v>
      </c>
      <c r="AW143" s="12" t="s">
        <v>35</v>
      </c>
      <c r="AX143" s="12" t="s">
        <v>71</v>
      </c>
      <c r="AY143" s="253" t="s">
        <v>143</v>
      </c>
    </row>
    <row r="144" spans="2:51" s="11" customFormat="1" ht="13.5">
      <c r="B144" s="232"/>
      <c r="C144" s="233"/>
      <c r="D144" s="234" t="s">
        <v>152</v>
      </c>
      <c r="E144" s="235" t="s">
        <v>21</v>
      </c>
      <c r="F144" s="236" t="s">
        <v>174</v>
      </c>
      <c r="G144" s="233"/>
      <c r="H144" s="237">
        <v>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152</v>
      </c>
      <c r="AU144" s="243" t="s">
        <v>159</v>
      </c>
      <c r="AV144" s="11" t="s">
        <v>81</v>
      </c>
      <c r="AW144" s="11" t="s">
        <v>35</v>
      </c>
      <c r="AX144" s="11" t="s">
        <v>79</v>
      </c>
      <c r="AY144" s="243" t="s">
        <v>143</v>
      </c>
    </row>
    <row r="145" spans="2:63" s="10" customFormat="1" ht="22.3" customHeight="1">
      <c r="B145" s="204"/>
      <c r="C145" s="205"/>
      <c r="D145" s="206" t="s">
        <v>70</v>
      </c>
      <c r="E145" s="218" t="s">
        <v>994</v>
      </c>
      <c r="F145" s="218" t="s">
        <v>995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SUM(P146:P160)</f>
        <v>0</v>
      </c>
      <c r="Q145" s="212"/>
      <c r="R145" s="213">
        <f>SUM(R146:R160)</f>
        <v>0.007520000000000001</v>
      </c>
      <c r="S145" s="212"/>
      <c r="T145" s="214">
        <f>SUM(T146:T160)</f>
        <v>0.8359200000000001</v>
      </c>
      <c r="AR145" s="215" t="s">
        <v>81</v>
      </c>
      <c r="AT145" s="216" t="s">
        <v>70</v>
      </c>
      <c r="AU145" s="216" t="s">
        <v>81</v>
      </c>
      <c r="AY145" s="215" t="s">
        <v>143</v>
      </c>
      <c r="BK145" s="217">
        <f>SUM(BK146:BK160)</f>
        <v>0</v>
      </c>
    </row>
    <row r="146" spans="2:65" s="1" customFormat="1" ht="16.5" customHeight="1">
      <c r="B146" s="45"/>
      <c r="C146" s="220" t="s">
        <v>247</v>
      </c>
      <c r="D146" s="220" t="s">
        <v>145</v>
      </c>
      <c r="E146" s="221" t="s">
        <v>996</v>
      </c>
      <c r="F146" s="222" t="s">
        <v>997</v>
      </c>
      <c r="G146" s="223" t="s">
        <v>279</v>
      </c>
      <c r="H146" s="224">
        <v>96</v>
      </c>
      <c r="I146" s="225"/>
      <c r="J146" s="226">
        <f>ROUND(I146*H146,2)</f>
        <v>0</v>
      </c>
      <c r="K146" s="222" t="s">
        <v>149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6E-05</v>
      </c>
      <c r="R146" s="229">
        <f>Q146*H146</f>
        <v>0.00576</v>
      </c>
      <c r="S146" s="229">
        <v>0.00841</v>
      </c>
      <c r="T146" s="230">
        <f>S146*H146</f>
        <v>0.8073600000000001</v>
      </c>
      <c r="AR146" s="23" t="s">
        <v>228</v>
      </c>
      <c r="AT146" s="23" t="s">
        <v>145</v>
      </c>
      <c r="AU146" s="23" t="s">
        <v>159</v>
      </c>
      <c r="AY146" s="23" t="s">
        <v>143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228</v>
      </c>
      <c r="BM146" s="23" t="s">
        <v>998</v>
      </c>
    </row>
    <row r="147" spans="2:51" s="12" customFormat="1" ht="13.5">
      <c r="B147" s="244"/>
      <c r="C147" s="245"/>
      <c r="D147" s="234" t="s">
        <v>152</v>
      </c>
      <c r="E147" s="246" t="s">
        <v>21</v>
      </c>
      <c r="F147" s="247" t="s">
        <v>931</v>
      </c>
      <c r="G147" s="245"/>
      <c r="H147" s="246" t="s">
        <v>21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152</v>
      </c>
      <c r="AU147" s="253" t="s">
        <v>159</v>
      </c>
      <c r="AV147" s="12" t="s">
        <v>79</v>
      </c>
      <c r="AW147" s="12" t="s">
        <v>35</v>
      </c>
      <c r="AX147" s="12" t="s">
        <v>71</v>
      </c>
      <c r="AY147" s="253" t="s">
        <v>143</v>
      </c>
    </row>
    <row r="148" spans="2:51" s="11" customFormat="1" ht="13.5">
      <c r="B148" s="232"/>
      <c r="C148" s="233"/>
      <c r="D148" s="234" t="s">
        <v>152</v>
      </c>
      <c r="E148" s="235" t="s">
        <v>21</v>
      </c>
      <c r="F148" s="236" t="s">
        <v>999</v>
      </c>
      <c r="G148" s="233"/>
      <c r="H148" s="237">
        <v>96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152</v>
      </c>
      <c r="AU148" s="243" t="s">
        <v>159</v>
      </c>
      <c r="AV148" s="11" t="s">
        <v>81</v>
      </c>
      <c r="AW148" s="11" t="s">
        <v>35</v>
      </c>
      <c r="AX148" s="11" t="s">
        <v>79</v>
      </c>
      <c r="AY148" s="243" t="s">
        <v>143</v>
      </c>
    </row>
    <row r="149" spans="2:65" s="1" customFormat="1" ht="25.5" customHeight="1">
      <c r="B149" s="45"/>
      <c r="C149" s="220" t="s">
        <v>251</v>
      </c>
      <c r="D149" s="220" t="s">
        <v>145</v>
      </c>
      <c r="E149" s="221" t="s">
        <v>1000</v>
      </c>
      <c r="F149" s="222" t="s">
        <v>1001</v>
      </c>
      <c r="G149" s="223" t="s">
        <v>289</v>
      </c>
      <c r="H149" s="224">
        <v>42</v>
      </c>
      <c r="I149" s="225"/>
      <c r="J149" s="226">
        <f>ROUND(I149*H149,2)</f>
        <v>0</v>
      </c>
      <c r="K149" s="222" t="s">
        <v>149</v>
      </c>
      <c r="L149" s="71"/>
      <c r="M149" s="227" t="s">
        <v>21</v>
      </c>
      <c r="N149" s="228" t="s">
        <v>42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0.00068</v>
      </c>
      <c r="T149" s="230">
        <f>S149*H149</f>
        <v>0.028560000000000002</v>
      </c>
      <c r="AR149" s="23" t="s">
        <v>228</v>
      </c>
      <c r="AT149" s="23" t="s">
        <v>145</v>
      </c>
      <c r="AU149" s="23" t="s">
        <v>159</v>
      </c>
      <c r="AY149" s="23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79</v>
      </c>
      <c r="BK149" s="231">
        <f>ROUND(I149*H149,2)</f>
        <v>0</v>
      </c>
      <c r="BL149" s="23" t="s">
        <v>228</v>
      </c>
      <c r="BM149" s="23" t="s">
        <v>1002</v>
      </c>
    </row>
    <row r="150" spans="2:51" s="12" customFormat="1" ht="13.5">
      <c r="B150" s="244"/>
      <c r="C150" s="245"/>
      <c r="D150" s="234" t="s">
        <v>152</v>
      </c>
      <c r="E150" s="246" t="s">
        <v>21</v>
      </c>
      <c r="F150" s="247" t="s">
        <v>931</v>
      </c>
      <c r="G150" s="245"/>
      <c r="H150" s="246" t="s">
        <v>21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152</v>
      </c>
      <c r="AU150" s="253" t="s">
        <v>159</v>
      </c>
      <c r="AV150" s="12" t="s">
        <v>79</v>
      </c>
      <c r="AW150" s="12" t="s">
        <v>35</v>
      </c>
      <c r="AX150" s="12" t="s">
        <v>71</v>
      </c>
      <c r="AY150" s="253" t="s">
        <v>143</v>
      </c>
    </row>
    <row r="151" spans="2:51" s="11" customFormat="1" ht="13.5">
      <c r="B151" s="232"/>
      <c r="C151" s="233"/>
      <c r="D151" s="234" t="s">
        <v>152</v>
      </c>
      <c r="E151" s="235" t="s">
        <v>21</v>
      </c>
      <c r="F151" s="236" t="s">
        <v>366</v>
      </c>
      <c r="G151" s="233"/>
      <c r="H151" s="237">
        <v>42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152</v>
      </c>
      <c r="AU151" s="243" t="s">
        <v>159</v>
      </c>
      <c r="AV151" s="11" t="s">
        <v>81</v>
      </c>
      <c r="AW151" s="11" t="s">
        <v>35</v>
      </c>
      <c r="AX151" s="11" t="s">
        <v>79</v>
      </c>
      <c r="AY151" s="243" t="s">
        <v>143</v>
      </c>
    </row>
    <row r="152" spans="2:65" s="1" customFormat="1" ht="16.5" customHeight="1">
      <c r="B152" s="45"/>
      <c r="C152" s="220" t="s">
        <v>9</v>
      </c>
      <c r="D152" s="220" t="s">
        <v>145</v>
      </c>
      <c r="E152" s="221" t="s">
        <v>1003</v>
      </c>
      <c r="F152" s="222" t="s">
        <v>1004</v>
      </c>
      <c r="G152" s="223" t="s">
        <v>289</v>
      </c>
      <c r="H152" s="224">
        <v>2</v>
      </c>
      <c r="I152" s="225"/>
      <c r="J152" s="226">
        <f>ROUND(I152*H152,2)</f>
        <v>0</v>
      </c>
      <c r="K152" s="222" t="s">
        <v>149</v>
      </c>
      <c r="L152" s="71"/>
      <c r="M152" s="227" t="s">
        <v>21</v>
      </c>
      <c r="N152" s="228" t="s">
        <v>42</v>
      </c>
      <c r="O152" s="46"/>
      <c r="P152" s="229">
        <f>O152*H152</f>
        <v>0</v>
      </c>
      <c r="Q152" s="229">
        <v>0.00088</v>
      </c>
      <c r="R152" s="229">
        <f>Q152*H152</f>
        <v>0.00176</v>
      </c>
      <c r="S152" s="229">
        <v>0</v>
      </c>
      <c r="T152" s="230">
        <f>S152*H152</f>
        <v>0</v>
      </c>
      <c r="AR152" s="23" t="s">
        <v>228</v>
      </c>
      <c r="AT152" s="23" t="s">
        <v>145</v>
      </c>
      <c r="AU152" s="23" t="s">
        <v>159</v>
      </c>
      <c r="AY152" s="23" t="s">
        <v>143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79</v>
      </c>
      <c r="BK152" s="231">
        <f>ROUND(I152*H152,2)</f>
        <v>0</v>
      </c>
      <c r="BL152" s="23" t="s">
        <v>228</v>
      </c>
      <c r="BM152" s="23" t="s">
        <v>1005</v>
      </c>
    </row>
    <row r="153" spans="2:51" s="12" customFormat="1" ht="13.5">
      <c r="B153" s="244"/>
      <c r="C153" s="245"/>
      <c r="D153" s="234" t="s">
        <v>152</v>
      </c>
      <c r="E153" s="246" t="s">
        <v>21</v>
      </c>
      <c r="F153" s="247" t="s">
        <v>931</v>
      </c>
      <c r="G153" s="245"/>
      <c r="H153" s="246" t="s">
        <v>21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152</v>
      </c>
      <c r="AU153" s="253" t="s">
        <v>159</v>
      </c>
      <c r="AV153" s="12" t="s">
        <v>79</v>
      </c>
      <c r="AW153" s="12" t="s">
        <v>35</v>
      </c>
      <c r="AX153" s="12" t="s">
        <v>71</v>
      </c>
      <c r="AY153" s="253" t="s">
        <v>143</v>
      </c>
    </row>
    <row r="154" spans="2:51" s="11" customFormat="1" ht="13.5">
      <c r="B154" s="232"/>
      <c r="C154" s="233"/>
      <c r="D154" s="234" t="s">
        <v>152</v>
      </c>
      <c r="E154" s="235" t="s">
        <v>21</v>
      </c>
      <c r="F154" s="236" t="s">
        <v>81</v>
      </c>
      <c r="G154" s="233"/>
      <c r="H154" s="237">
        <v>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152</v>
      </c>
      <c r="AU154" s="243" t="s">
        <v>159</v>
      </c>
      <c r="AV154" s="11" t="s">
        <v>81</v>
      </c>
      <c r="AW154" s="11" t="s">
        <v>35</v>
      </c>
      <c r="AX154" s="11" t="s">
        <v>79</v>
      </c>
      <c r="AY154" s="243" t="s">
        <v>143</v>
      </c>
    </row>
    <row r="155" spans="2:65" s="1" customFormat="1" ht="16.5" customHeight="1">
      <c r="B155" s="45"/>
      <c r="C155" s="220" t="s">
        <v>264</v>
      </c>
      <c r="D155" s="220" t="s">
        <v>145</v>
      </c>
      <c r="E155" s="221" t="s">
        <v>1006</v>
      </c>
      <c r="F155" s="222" t="s">
        <v>1007</v>
      </c>
      <c r="G155" s="223" t="s">
        <v>289</v>
      </c>
      <c r="H155" s="224">
        <v>2</v>
      </c>
      <c r="I155" s="225"/>
      <c r="J155" s="226">
        <f>ROUND(I155*H155,2)</f>
        <v>0</v>
      </c>
      <c r="K155" s="222" t="s">
        <v>290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150</v>
      </c>
      <c r="AT155" s="23" t="s">
        <v>145</v>
      </c>
      <c r="AU155" s="23" t="s">
        <v>159</v>
      </c>
      <c r="AY155" s="23" t="s">
        <v>143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150</v>
      </c>
      <c r="BM155" s="23" t="s">
        <v>1008</v>
      </c>
    </row>
    <row r="156" spans="2:51" s="12" customFormat="1" ht="13.5">
      <c r="B156" s="244"/>
      <c r="C156" s="245"/>
      <c r="D156" s="234" t="s">
        <v>152</v>
      </c>
      <c r="E156" s="246" t="s">
        <v>21</v>
      </c>
      <c r="F156" s="247" t="s">
        <v>931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152</v>
      </c>
      <c r="AU156" s="253" t="s">
        <v>159</v>
      </c>
      <c r="AV156" s="12" t="s">
        <v>79</v>
      </c>
      <c r="AW156" s="12" t="s">
        <v>35</v>
      </c>
      <c r="AX156" s="12" t="s">
        <v>71</v>
      </c>
      <c r="AY156" s="253" t="s">
        <v>143</v>
      </c>
    </row>
    <row r="157" spans="2:51" s="11" customFormat="1" ht="13.5">
      <c r="B157" s="232"/>
      <c r="C157" s="233"/>
      <c r="D157" s="234" t="s">
        <v>152</v>
      </c>
      <c r="E157" s="235" t="s">
        <v>21</v>
      </c>
      <c r="F157" s="236" t="s">
        <v>81</v>
      </c>
      <c r="G157" s="233"/>
      <c r="H157" s="237">
        <v>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152</v>
      </c>
      <c r="AU157" s="243" t="s">
        <v>159</v>
      </c>
      <c r="AV157" s="11" t="s">
        <v>81</v>
      </c>
      <c r="AW157" s="11" t="s">
        <v>35</v>
      </c>
      <c r="AX157" s="11" t="s">
        <v>79</v>
      </c>
      <c r="AY157" s="243" t="s">
        <v>143</v>
      </c>
    </row>
    <row r="158" spans="2:65" s="1" customFormat="1" ht="25.5" customHeight="1">
      <c r="B158" s="45"/>
      <c r="C158" s="220" t="s">
        <v>268</v>
      </c>
      <c r="D158" s="220" t="s">
        <v>145</v>
      </c>
      <c r="E158" s="221" t="s">
        <v>1009</v>
      </c>
      <c r="F158" s="222" t="s">
        <v>1010</v>
      </c>
      <c r="G158" s="223" t="s">
        <v>205</v>
      </c>
      <c r="H158" s="224">
        <v>1.48</v>
      </c>
      <c r="I158" s="225"/>
      <c r="J158" s="226">
        <f>ROUND(I158*H158,2)</f>
        <v>0</v>
      </c>
      <c r="K158" s="222" t="s">
        <v>149</v>
      </c>
      <c r="L158" s="71"/>
      <c r="M158" s="227" t="s">
        <v>21</v>
      </c>
      <c r="N158" s="228" t="s">
        <v>42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228</v>
      </c>
      <c r="AT158" s="23" t="s">
        <v>145</v>
      </c>
      <c r="AU158" s="23" t="s">
        <v>159</v>
      </c>
      <c r="AY158" s="23" t="s">
        <v>143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79</v>
      </c>
      <c r="BK158" s="231">
        <f>ROUND(I158*H158,2)</f>
        <v>0</v>
      </c>
      <c r="BL158" s="23" t="s">
        <v>228</v>
      </c>
      <c r="BM158" s="23" t="s">
        <v>1011</v>
      </c>
    </row>
    <row r="159" spans="2:51" s="12" customFormat="1" ht="13.5">
      <c r="B159" s="244"/>
      <c r="C159" s="245"/>
      <c r="D159" s="234" t="s">
        <v>152</v>
      </c>
      <c r="E159" s="246" t="s">
        <v>21</v>
      </c>
      <c r="F159" s="247" t="s">
        <v>931</v>
      </c>
      <c r="G159" s="245"/>
      <c r="H159" s="246" t="s">
        <v>21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152</v>
      </c>
      <c r="AU159" s="253" t="s">
        <v>159</v>
      </c>
      <c r="AV159" s="12" t="s">
        <v>79</v>
      </c>
      <c r="AW159" s="12" t="s">
        <v>35</v>
      </c>
      <c r="AX159" s="12" t="s">
        <v>71</v>
      </c>
      <c r="AY159" s="253" t="s">
        <v>143</v>
      </c>
    </row>
    <row r="160" spans="2:51" s="11" customFormat="1" ht="13.5">
      <c r="B160" s="232"/>
      <c r="C160" s="233"/>
      <c r="D160" s="234" t="s">
        <v>152</v>
      </c>
      <c r="E160" s="235" t="s">
        <v>21</v>
      </c>
      <c r="F160" s="236" t="s">
        <v>1012</v>
      </c>
      <c r="G160" s="233"/>
      <c r="H160" s="237">
        <v>1.48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152</v>
      </c>
      <c r="AU160" s="243" t="s">
        <v>159</v>
      </c>
      <c r="AV160" s="11" t="s">
        <v>81</v>
      </c>
      <c r="AW160" s="11" t="s">
        <v>35</v>
      </c>
      <c r="AX160" s="11" t="s">
        <v>79</v>
      </c>
      <c r="AY160" s="243" t="s">
        <v>143</v>
      </c>
    </row>
    <row r="161" spans="2:63" s="10" customFormat="1" ht="29.85" customHeight="1">
      <c r="B161" s="204"/>
      <c r="C161" s="205"/>
      <c r="D161" s="206" t="s">
        <v>70</v>
      </c>
      <c r="E161" s="218" t="s">
        <v>1013</v>
      </c>
      <c r="F161" s="218" t="s">
        <v>1014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SUM(P162:P164)</f>
        <v>0</v>
      </c>
      <c r="Q161" s="212"/>
      <c r="R161" s="213">
        <f>SUM(R162:R164)</f>
        <v>0.03252</v>
      </c>
      <c r="S161" s="212"/>
      <c r="T161" s="214">
        <f>SUM(T162:T164)</f>
        <v>0</v>
      </c>
      <c r="AR161" s="215" t="s">
        <v>81</v>
      </c>
      <c r="AT161" s="216" t="s">
        <v>70</v>
      </c>
      <c r="AU161" s="216" t="s">
        <v>79</v>
      </c>
      <c r="AY161" s="215" t="s">
        <v>143</v>
      </c>
      <c r="BK161" s="217">
        <f>SUM(BK162:BK164)</f>
        <v>0</v>
      </c>
    </row>
    <row r="162" spans="2:65" s="1" customFormat="1" ht="16.5" customHeight="1">
      <c r="B162" s="45"/>
      <c r="C162" s="220" t="s">
        <v>272</v>
      </c>
      <c r="D162" s="220" t="s">
        <v>145</v>
      </c>
      <c r="E162" s="221" t="s">
        <v>1015</v>
      </c>
      <c r="F162" s="222" t="s">
        <v>1016</v>
      </c>
      <c r="G162" s="223" t="s">
        <v>289</v>
      </c>
      <c r="H162" s="224">
        <v>2</v>
      </c>
      <c r="I162" s="225"/>
      <c r="J162" s="226">
        <f>ROUND(I162*H162,2)</f>
        <v>0</v>
      </c>
      <c r="K162" s="222" t="s">
        <v>290</v>
      </c>
      <c r="L162" s="71"/>
      <c r="M162" s="227" t="s">
        <v>21</v>
      </c>
      <c r="N162" s="228" t="s">
        <v>42</v>
      </c>
      <c r="O162" s="46"/>
      <c r="P162" s="229">
        <f>O162*H162</f>
        <v>0</v>
      </c>
      <c r="Q162" s="229">
        <v>0.01626</v>
      </c>
      <c r="R162" s="229">
        <f>Q162*H162</f>
        <v>0.03252</v>
      </c>
      <c r="S162" s="229">
        <v>0</v>
      </c>
      <c r="T162" s="230">
        <f>S162*H162</f>
        <v>0</v>
      </c>
      <c r="AR162" s="23" t="s">
        <v>228</v>
      </c>
      <c r="AT162" s="23" t="s">
        <v>145</v>
      </c>
      <c r="AU162" s="23" t="s">
        <v>81</v>
      </c>
      <c r="AY162" s="23" t="s">
        <v>143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79</v>
      </c>
      <c r="BK162" s="231">
        <f>ROUND(I162*H162,2)</f>
        <v>0</v>
      </c>
      <c r="BL162" s="23" t="s">
        <v>228</v>
      </c>
      <c r="BM162" s="23" t="s">
        <v>1017</v>
      </c>
    </row>
    <row r="163" spans="2:51" s="12" customFormat="1" ht="13.5">
      <c r="B163" s="244"/>
      <c r="C163" s="245"/>
      <c r="D163" s="234" t="s">
        <v>152</v>
      </c>
      <c r="E163" s="246" t="s">
        <v>21</v>
      </c>
      <c r="F163" s="247" t="s">
        <v>931</v>
      </c>
      <c r="G163" s="245"/>
      <c r="H163" s="246" t="s">
        <v>21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152</v>
      </c>
      <c r="AU163" s="253" t="s">
        <v>81</v>
      </c>
      <c r="AV163" s="12" t="s">
        <v>79</v>
      </c>
      <c r="AW163" s="12" t="s">
        <v>35</v>
      </c>
      <c r="AX163" s="12" t="s">
        <v>71</v>
      </c>
      <c r="AY163" s="253" t="s">
        <v>143</v>
      </c>
    </row>
    <row r="164" spans="2:51" s="11" customFormat="1" ht="13.5">
      <c r="B164" s="232"/>
      <c r="C164" s="233"/>
      <c r="D164" s="234" t="s">
        <v>152</v>
      </c>
      <c r="E164" s="235" t="s">
        <v>21</v>
      </c>
      <c r="F164" s="236" t="s">
        <v>1018</v>
      </c>
      <c r="G164" s="233"/>
      <c r="H164" s="237">
        <v>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152</v>
      </c>
      <c r="AU164" s="243" t="s">
        <v>81</v>
      </c>
      <c r="AV164" s="11" t="s">
        <v>81</v>
      </c>
      <c r="AW164" s="11" t="s">
        <v>35</v>
      </c>
      <c r="AX164" s="11" t="s">
        <v>79</v>
      </c>
      <c r="AY164" s="243" t="s">
        <v>143</v>
      </c>
    </row>
    <row r="165" spans="2:63" s="10" customFormat="1" ht="29.85" customHeight="1">
      <c r="B165" s="204"/>
      <c r="C165" s="205"/>
      <c r="D165" s="206" t="s">
        <v>70</v>
      </c>
      <c r="E165" s="218" t="s">
        <v>1019</v>
      </c>
      <c r="F165" s="218" t="s">
        <v>1020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P166</f>
        <v>0</v>
      </c>
      <c r="Q165" s="212"/>
      <c r="R165" s="213">
        <f>R166</f>
        <v>0.00385</v>
      </c>
      <c r="S165" s="212"/>
      <c r="T165" s="214">
        <f>T166</f>
        <v>0.47178</v>
      </c>
      <c r="AR165" s="215" t="s">
        <v>81</v>
      </c>
      <c r="AT165" s="216" t="s">
        <v>70</v>
      </c>
      <c r="AU165" s="216" t="s">
        <v>79</v>
      </c>
      <c r="AY165" s="215" t="s">
        <v>143</v>
      </c>
      <c r="BK165" s="217">
        <f>BK166</f>
        <v>0</v>
      </c>
    </row>
    <row r="166" spans="2:63" s="10" customFormat="1" ht="14.85" customHeight="1">
      <c r="B166" s="204"/>
      <c r="C166" s="205"/>
      <c r="D166" s="206" t="s">
        <v>70</v>
      </c>
      <c r="E166" s="218" t="s">
        <v>1021</v>
      </c>
      <c r="F166" s="218" t="s">
        <v>1022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SUM(P167:P181)</f>
        <v>0</v>
      </c>
      <c r="Q166" s="212"/>
      <c r="R166" s="213">
        <f>SUM(R167:R181)</f>
        <v>0.00385</v>
      </c>
      <c r="S166" s="212"/>
      <c r="T166" s="214">
        <f>SUM(T167:T181)</f>
        <v>0.47178</v>
      </c>
      <c r="AR166" s="215" t="s">
        <v>81</v>
      </c>
      <c r="AT166" s="216" t="s">
        <v>70</v>
      </c>
      <c r="AU166" s="216" t="s">
        <v>81</v>
      </c>
      <c r="AY166" s="215" t="s">
        <v>143</v>
      </c>
      <c r="BK166" s="217">
        <f>SUM(BK167:BK181)</f>
        <v>0</v>
      </c>
    </row>
    <row r="167" spans="2:65" s="1" customFormat="1" ht="16.5" customHeight="1">
      <c r="B167" s="45"/>
      <c r="C167" s="220" t="s">
        <v>276</v>
      </c>
      <c r="D167" s="220" t="s">
        <v>145</v>
      </c>
      <c r="E167" s="221" t="s">
        <v>1023</v>
      </c>
      <c r="F167" s="222" t="s">
        <v>1024</v>
      </c>
      <c r="G167" s="223" t="s">
        <v>279</v>
      </c>
      <c r="H167" s="224">
        <v>35</v>
      </c>
      <c r="I167" s="225"/>
      <c r="J167" s="226">
        <f>ROUND(I167*H167,2)</f>
        <v>0</v>
      </c>
      <c r="K167" s="222" t="s">
        <v>290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6E-05</v>
      </c>
      <c r="R167" s="229">
        <f>Q167*H167</f>
        <v>0.0021</v>
      </c>
      <c r="S167" s="229">
        <v>0.00841</v>
      </c>
      <c r="T167" s="230">
        <f>S167*H167</f>
        <v>0.29435</v>
      </c>
      <c r="AR167" s="23" t="s">
        <v>228</v>
      </c>
      <c r="AT167" s="23" t="s">
        <v>145</v>
      </c>
      <c r="AU167" s="23" t="s">
        <v>159</v>
      </c>
      <c r="AY167" s="23" t="s">
        <v>143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228</v>
      </c>
      <c r="BM167" s="23" t="s">
        <v>1025</v>
      </c>
    </row>
    <row r="168" spans="2:51" s="12" customFormat="1" ht="13.5">
      <c r="B168" s="244"/>
      <c r="C168" s="245"/>
      <c r="D168" s="234" t="s">
        <v>152</v>
      </c>
      <c r="E168" s="246" t="s">
        <v>21</v>
      </c>
      <c r="F168" s="247" t="s">
        <v>931</v>
      </c>
      <c r="G168" s="245"/>
      <c r="H168" s="246" t="s">
        <v>21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152</v>
      </c>
      <c r="AU168" s="253" t="s">
        <v>159</v>
      </c>
      <c r="AV168" s="12" t="s">
        <v>79</v>
      </c>
      <c r="AW168" s="12" t="s">
        <v>35</v>
      </c>
      <c r="AX168" s="12" t="s">
        <v>71</v>
      </c>
      <c r="AY168" s="253" t="s">
        <v>143</v>
      </c>
    </row>
    <row r="169" spans="2:51" s="11" customFormat="1" ht="13.5">
      <c r="B169" s="232"/>
      <c r="C169" s="233"/>
      <c r="D169" s="234" t="s">
        <v>152</v>
      </c>
      <c r="E169" s="235" t="s">
        <v>21</v>
      </c>
      <c r="F169" s="236" t="s">
        <v>331</v>
      </c>
      <c r="G169" s="233"/>
      <c r="H169" s="237">
        <v>35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152</v>
      </c>
      <c r="AU169" s="243" t="s">
        <v>159</v>
      </c>
      <c r="AV169" s="11" t="s">
        <v>81</v>
      </c>
      <c r="AW169" s="11" t="s">
        <v>35</v>
      </c>
      <c r="AX169" s="11" t="s">
        <v>79</v>
      </c>
      <c r="AY169" s="243" t="s">
        <v>143</v>
      </c>
    </row>
    <row r="170" spans="2:65" s="1" customFormat="1" ht="16.5" customHeight="1">
      <c r="B170" s="45"/>
      <c r="C170" s="220" t="s">
        <v>286</v>
      </c>
      <c r="D170" s="220" t="s">
        <v>145</v>
      </c>
      <c r="E170" s="221" t="s">
        <v>1026</v>
      </c>
      <c r="F170" s="222" t="s">
        <v>1027</v>
      </c>
      <c r="G170" s="223" t="s">
        <v>279</v>
      </c>
      <c r="H170" s="224">
        <v>35</v>
      </c>
      <c r="I170" s="225"/>
      <c r="J170" s="226">
        <f>ROUND(I170*H170,2)</f>
        <v>0</v>
      </c>
      <c r="K170" s="222" t="s">
        <v>290</v>
      </c>
      <c r="L170" s="71"/>
      <c r="M170" s="227" t="s">
        <v>21</v>
      </c>
      <c r="N170" s="228" t="s">
        <v>42</v>
      </c>
      <c r="O170" s="46"/>
      <c r="P170" s="229">
        <f>O170*H170</f>
        <v>0</v>
      </c>
      <c r="Q170" s="229">
        <v>5E-05</v>
      </c>
      <c r="R170" s="229">
        <f>Q170*H170</f>
        <v>0.00175</v>
      </c>
      <c r="S170" s="229">
        <v>0.00473</v>
      </c>
      <c r="T170" s="230">
        <f>S170*H170</f>
        <v>0.16555</v>
      </c>
      <c r="AR170" s="23" t="s">
        <v>228</v>
      </c>
      <c r="AT170" s="23" t="s">
        <v>145</v>
      </c>
      <c r="AU170" s="23" t="s">
        <v>159</v>
      </c>
      <c r="AY170" s="23" t="s">
        <v>143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79</v>
      </c>
      <c r="BK170" s="231">
        <f>ROUND(I170*H170,2)</f>
        <v>0</v>
      </c>
      <c r="BL170" s="23" t="s">
        <v>228</v>
      </c>
      <c r="BM170" s="23" t="s">
        <v>1028</v>
      </c>
    </row>
    <row r="171" spans="2:51" s="12" customFormat="1" ht="13.5">
      <c r="B171" s="244"/>
      <c r="C171" s="245"/>
      <c r="D171" s="234" t="s">
        <v>152</v>
      </c>
      <c r="E171" s="246" t="s">
        <v>21</v>
      </c>
      <c r="F171" s="247" t="s">
        <v>931</v>
      </c>
      <c r="G171" s="245"/>
      <c r="H171" s="246" t="s">
        <v>21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152</v>
      </c>
      <c r="AU171" s="253" t="s">
        <v>159</v>
      </c>
      <c r="AV171" s="12" t="s">
        <v>79</v>
      </c>
      <c r="AW171" s="12" t="s">
        <v>35</v>
      </c>
      <c r="AX171" s="12" t="s">
        <v>71</v>
      </c>
      <c r="AY171" s="253" t="s">
        <v>143</v>
      </c>
    </row>
    <row r="172" spans="2:51" s="11" customFormat="1" ht="13.5">
      <c r="B172" s="232"/>
      <c r="C172" s="233"/>
      <c r="D172" s="234" t="s">
        <v>152</v>
      </c>
      <c r="E172" s="235" t="s">
        <v>21</v>
      </c>
      <c r="F172" s="236" t="s">
        <v>331</v>
      </c>
      <c r="G172" s="233"/>
      <c r="H172" s="237">
        <v>35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152</v>
      </c>
      <c r="AU172" s="243" t="s">
        <v>159</v>
      </c>
      <c r="AV172" s="11" t="s">
        <v>81</v>
      </c>
      <c r="AW172" s="11" t="s">
        <v>35</v>
      </c>
      <c r="AX172" s="11" t="s">
        <v>79</v>
      </c>
      <c r="AY172" s="243" t="s">
        <v>143</v>
      </c>
    </row>
    <row r="173" spans="2:65" s="1" customFormat="1" ht="25.5" customHeight="1">
      <c r="B173" s="45"/>
      <c r="C173" s="220" t="s">
        <v>292</v>
      </c>
      <c r="D173" s="220" t="s">
        <v>145</v>
      </c>
      <c r="E173" s="221" t="s">
        <v>1000</v>
      </c>
      <c r="F173" s="222" t="s">
        <v>1001</v>
      </c>
      <c r="G173" s="223" t="s">
        <v>289</v>
      </c>
      <c r="H173" s="224">
        <v>12</v>
      </c>
      <c r="I173" s="225"/>
      <c r="J173" s="226">
        <f>ROUND(I173*H173,2)</f>
        <v>0</v>
      </c>
      <c r="K173" s="222" t="s">
        <v>149</v>
      </c>
      <c r="L173" s="71"/>
      <c r="M173" s="227" t="s">
        <v>21</v>
      </c>
      <c r="N173" s="228" t="s">
        <v>42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0.00068</v>
      </c>
      <c r="T173" s="230">
        <f>S173*H173</f>
        <v>0.00816</v>
      </c>
      <c r="AR173" s="23" t="s">
        <v>228</v>
      </c>
      <c r="AT173" s="23" t="s">
        <v>145</v>
      </c>
      <c r="AU173" s="23" t="s">
        <v>159</v>
      </c>
      <c r="AY173" s="23" t="s">
        <v>143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79</v>
      </c>
      <c r="BK173" s="231">
        <f>ROUND(I173*H173,2)</f>
        <v>0</v>
      </c>
      <c r="BL173" s="23" t="s">
        <v>228</v>
      </c>
      <c r="BM173" s="23" t="s">
        <v>1029</v>
      </c>
    </row>
    <row r="174" spans="2:51" s="12" customFormat="1" ht="13.5">
      <c r="B174" s="244"/>
      <c r="C174" s="245"/>
      <c r="D174" s="234" t="s">
        <v>152</v>
      </c>
      <c r="E174" s="246" t="s">
        <v>21</v>
      </c>
      <c r="F174" s="247" t="s">
        <v>931</v>
      </c>
      <c r="G174" s="245"/>
      <c r="H174" s="246" t="s">
        <v>21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152</v>
      </c>
      <c r="AU174" s="253" t="s">
        <v>159</v>
      </c>
      <c r="AV174" s="12" t="s">
        <v>79</v>
      </c>
      <c r="AW174" s="12" t="s">
        <v>35</v>
      </c>
      <c r="AX174" s="12" t="s">
        <v>71</v>
      </c>
      <c r="AY174" s="253" t="s">
        <v>143</v>
      </c>
    </row>
    <row r="175" spans="2:51" s="11" customFormat="1" ht="13.5">
      <c r="B175" s="232"/>
      <c r="C175" s="233"/>
      <c r="D175" s="234" t="s">
        <v>152</v>
      </c>
      <c r="E175" s="235" t="s">
        <v>21</v>
      </c>
      <c r="F175" s="236" t="s">
        <v>208</v>
      </c>
      <c r="G175" s="233"/>
      <c r="H175" s="237">
        <v>12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159</v>
      </c>
      <c r="AV175" s="11" t="s">
        <v>81</v>
      </c>
      <c r="AW175" s="11" t="s">
        <v>35</v>
      </c>
      <c r="AX175" s="11" t="s">
        <v>79</v>
      </c>
      <c r="AY175" s="243" t="s">
        <v>143</v>
      </c>
    </row>
    <row r="176" spans="2:65" s="1" customFormat="1" ht="25.5" customHeight="1">
      <c r="B176" s="45"/>
      <c r="C176" s="220" t="s">
        <v>296</v>
      </c>
      <c r="D176" s="220" t="s">
        <v>145</v>
      </c>
      <c r="E176" s="221" t="s">
        <v>1030</v>
      </c>
      <c r="F176" s="222" t="s">
        <v>1031</v>
      </c>
      <c r="G176" s="223" t="s">
        <v>289</v>
      </c>
      <c r="H176" s="224">
        <v>12</v>
      </c>
      <c r="I176" s="225"/>
      <c r="J176" s="226">
        <f>ROUND(I176*H176,2)</f>
        <v>0</v>
      </c>
      <c r="K176" s="222" t="s">
        <v>149</v>
      </c>
      <c r="L176" s="71"/>
      <c r="M176" s="227" t="s">
        <v>21</v>
      </c>
      <c r="N176" s="228" t="s">
        <v>42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0.00031</v>
      </c>
      <c r="T176" s="230">
        <f>S176*H176</f>
        <v>0.00372</v>
      </c>
      <c r="AR176" s="23" t="s">
        <v>228</v>
      </c>
      <c r="AT176" s="23" t="s">
        <v>145</v>
      </c>
      <c r="AU176" s="23" t="s">
        <v>159</v>
      </c>
      <c r="AY176" s="23" t="s">
        <v>143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228</v>
      </c>
      <c r="BM176" s="23" t="s">
        <v>1032</v>
      </c>
    </row>
    <row r="177" spans="2:51" s="12" customFormat="1" ht="13.5">
      <c r="B177" s="244"/>
      <c r="C177" s="245"/>
      <c r="D177" s="234" t="s">
        <v>152</v>
      </c>
      <c r="E177" s="246" t="s">
        <v>21</v>
      </c>
      <c r="F177" s="247" t="s">
        <v>931</v>
      </c>
      <c r="G177" s="245"/>
      <c r="H177" s="246" t="s">
        <v>21</v>
      </c>
      <c r="I177" s="248"/>
      <c r="J177" s="245"/>
      <c r="K177" s="245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152</v>
      </c>
      <c r="AU177" s="253" t="s">
        <v>159</v>
      </c>
      <c r="AV177" s="12" t="s">
        <v>79</v>
      </c>
      <c r="AW177" s="12" t="s">
        <v>35</v>
      </c>
      <c r="AX177" s="12" t="s">
        <v>71</v>
      </c>
      <c r="AY177" s="253" t="s">
        <v>143</v>
      </c>
    </row>
    <row r="178" spans="2:51" s="11" customFormat="1" ht="13.5">
      <c r="B178" s="232"/>
      <c r="C178" s="233"/>
      <c r="D178" s="234" t="s">
        <v>152</v>
      </c>
      <c r="E178" s="235" t="s">
        <v>21</v>
      </c>
      <c r="F178" s="236" t="s">
        <v>208</v>
      </c>
      <c r="G178" s="233"/>
      <c r="H178" s="237">
        <v>12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152</v>
      </c>
      <c r="AU178" s="243" t="s">
        <v>159</v>
      </c>
      <c r="AV178" s="11" t="s">
        <v>81</v>
      </c>
      <c r="AW178" s="11" t="s">
        <v>35</v>
      </c>
      <c r="AX178" s="11" t="s">
        <v>79</v>
      </c>
      <c r="AY178" s="243" t="s">
        <v>143</v>
      </c>
    </row>
    <row r="179" spans="2:65" s="1" customFormat="1" ht="25.5" customHeight="1">
      <c r="B179" s="45"/>
      <c r="C179" s="220" t="s">
        <v>300</v>
      </c>
      <c r="D179" s="220" t="s">
        <v>145</v>
      </c>
      <c r="E179" s="221" t="s">
        <v>1009</v>
      </c>
      <c r="F179" s="222" t="s">
        <v>1010</v>
      </c>
      <c r="G179" s="223" t="s">
        <v>205</v>
      </c>
      <c r="H179" s="224">
        <v>0.568</v>
      </c>
      <c r="I179" s="225"/>
      <c r="J179" s="226">
        <f>ROUND(I179*H179,2)</f>
        <v>0</v>
      </c>
      <c r="K179" s="222" t="s">
        <v>149</v>
      </c>
      <c r="L179" s="71"/>
      <c r="M179" s="227" t="s">
        <v>21</v>
      </c>
      <c r="N179" s="228" t="s">
        <v>42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228</v>
      </c>
      <c r="AT179" s="23" t="s">
        <v>145</v>
      </c>
      <c r="AU179" s="23" t="s">
        <v>159</v>
      </c>
      <c r="AY179" s="23" t="s">
        <v>143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79</v>
      </c>
      <c r="BK179" s="231">
        <f>ROUND(I179*H179,2)</f>
        <v>0</v>
      </c>
      <c r="BL179" s="23" t="s">
        <v>228</v>
      </c>
      <c r="BM179" s="23" t="s">
        <v>1033</v>
      </c>
    </row>
    <row r="180" spans="2:51" s="12" customFormat="1" ht="13.5">
      <c r="B180" s="244"/>
      <c r="C180" s="245"/>
      <c r="D180" s="234" t="s">
        <v>152</v>
      </c>
      <c r="E180" s="246" t="s">
        <v>21</v>
      </c>
      <c r="F180" s="247" t="s">
        <v>931</v>
      </c>
      <c r="G180" s="245"/>
      <c r="H180" s="246" t="s">
        <v>21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152</v>
      </c>
      <c r="AU180" s="253" t="s">
        <v>159</v>
      </c>
      <c r="AV180" s="12" t="s">
        <v>79</v>
      </c>
      <c r="AW180" s="12" t="s">
        <v>35</v>
      </c>
      <c r="AX180" s="12" t="s">
        <v>71</v>
      </c>
      <c r="AY180" s="253" t="s">
        <v>143</v>
      </c>
    </row>
    <row r="181" spans="2:51" s="11" customFormat="1" ht="13.5">
      <c r="B181" s="232"/>
      <c r="C181" s="233"/>
      <c r="D181" s="234" t="s">
        <v>152</v>
      </c>
      <c r="E181" s="235" t="s">
        <v>21</v>
      </c>
      <c r="F181" s="236" t="s">
        <v>1034</v>
      </c>
      <c r="G181" s="233"/>
      <c r="H181" s="237">
        <v>0.568</v>
      </c>
      <c r="I181" s="238"/>
      <c r="J181" s="233"/>
      <c r="K181" s="233"/>
      <c r="L181" s="239"/>
      <c r="M181" s="269"/>
      <c r="N181" s="270"/>
      <c r="O181" s="270"/>
      <c r="P181" s="270"/>
      <c r="Q181" s="270"/>
      <c r="R181" s="270"/>
      <c r="S181" s="270"/>
      <c r="T181" s="271"/>
      <c r="AT181" s="243" t="s">
        <v>152</v>
      </c>
      <c r="AU181" s="243" t="s">
        <v>159</v>
      </c>
      <c r="AV181" s="11" t="s">
        <v>81</v>
      </c>
      <c r="AW181" s="11" t="s">
        <v>35</v>
      </c>
      <c r="AX181" s="11" t="s">
        <v>79</v>
      </c>
      <c r="AY181" s="243" t="s">
        <v>143</v>
      </c>
    </row>
    <row r="182" spans="2:12" s="1" customFormat="1" ht="6.95" customHeight="1">
      <c r="B182" s="66"/>
      <c r="C182" s="67"/>
      <c r="D182" s="67"/>
      <c r="E182" s="67"/>
      <c r="F182" s="67"/>
      <c r="G182" s="67"/>
      <c r="H182" s="67"/>
      <c r="I182" s="165"/>
      <c r="J182" s="67"/>
      <c r="K182" s="67"/>
      <c r="L182" s="71"/>
    </row>
  </sheetData>
  <sheetProtection password="CC35" sheet="1" objects="1" scenarios="1" formatColumns="0" formatRows="0" autoFilter="0"/>
  <autoFilter ref="C84:K181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1035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ROUND(SUM(BE79:BE172),2)</f>
        <v>0</v>
      </c>
      <c r="G30" s="46"/>
      <c r="H30" s="46"/>
      <c r="I30" s="157">
        <v>0.21</v>
      </c>
      <c r="J30" s="156">
        <f>ROUND(ROUND((SUM(BE79:BE172)),2)*I30,2)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ROUND(SUM(BF79:BF172),2)</f>
        <v>0</v>
      </c>
      <c r="G31" s="46"/>
      <c r="H31" s="46"/>
      <c r="I31" s="157">
        <v>0.15</v>
      </c>
      <c r="J31" s="156">
        <f>ROUND(ROUND((SUM(BF79:BF172)),2)*I31,2)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ROUND(SUM(BG79:BG172),2)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ROUND(SUM(BH79:BH172),2)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ROUND(SUM(BI79:BI172),2)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D2_04 - Přeložky NN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1036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1037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1038</v>
      </c>
      <c r="E59" s="186"/>
      <c r="F59" s="186"/>
      <c r="G59" s="186"/>
      <c r="H59" s="186"/>
      <c r="I59" s="187"/>
      <c r="J59" s="188">
        <f>J122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127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NPK a.s., Pardubická nemocnice - Demolice budovy č. 1, úprava pozemku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113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D2_04 - Přeložky NN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>Pardubice</v>
      </c>
      <c r="G73" s="73"/>
      <c r="H73" s="73"/>
      <c r="I73" s="193" t="s">
        <v>25</v>
      </c>
      <c r="J73" s="84" t="str">
        <f>IF(J12="","",J12)</f>
        <v>16. 5. 2017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Nemocnice pardubického kraje a.s.</v>
      </c>
      <c r="G75" s="73"/>
      <c r="H75" s="73"/>
      <c r="I75" s="193" t="s">
        <v>33</v>
      </c>
      <c r="J75" s="192" t="str">
        <f>E21</f>
        <v>Atelier Penta v.o.s., Mrštíkova 12, Jihlava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128</v>
      </c>
      <c r="D78" s="196" t="s">
        <v>56</v>
      </c>
      <c r="E78" s="196" t="s">
        <v>52</v>
      </c>
      <c r="F78" s="196" t="s">
        <v>129</v>
      </c>
      <c r="G78" s="196" t="s">
        <v>130</v>
      </c>
      <c r="H78" s="196" t="s">
        <v>131</v>
      </c>
      <c r="I78" s="197" t="s">
        <v>132</v>
      </c>
      <c r="J78" s="196" t="s">
        <v>117</v>
      </c>
      <c r="K78" s="198" t="s">
        <v>133</v>
      </c>
      <c r="L78" s="199"/>
      <c r="M78" s="101" t="s">
        <v>134</v>
      </c>
      <c r="N78" s="102" t="s">
        <v>41</v>
      </c>
      <c r="O78" s="102" t="s">
        <v>135</v>
      </c>
      <c r="P78" s="102" t="s">
        <v>136</v>
      </c>
      <c r="Q78" s="102" t="s">
        <v>137</v>
      </c>
      <c r="R78" s="102" t="s">
        <v>138</v>
      </c>
      <c r="S78" s="102" t="s">
        <v>139</v>
      </c>
      <c r="T78" s="103" t="s">
        <v>140</v>
      </c>
    </row>
    <row r="79" spans="2:63" s="1" customFormat="1" ht="29.25" customHeight="1">
      <c r="B79" s="45"/>
      <c r="C79" s="107" t="s">
        <v>118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18.871283000000002</v>
      </c>
      <c r="S79" s="105"/>
      <c r="T79" s="202">
        <f>T80</f>
        <v>0</v>
      </c>
      <c r="AT79" s="23" t="s">
        <v>70</v>
      </c>
      <c r="AU79" s="23" t="s">
        <v>119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70</v>
      </c>
      <c r="E80" s="207" t="s">
        <v>1039</v>
      </c>
      <c r="F80" s="207" t="s">
        <v>89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P81+P122</f>
        <v>0</v>
      </c>
      <c r="Q80" s="212"/>
      <c r="R80" s="213">
        <f>R81+R122</f>
        <v>18.871283000000002</v>
      </c>
      <c r="S80" s="212"/>
      <c r="T80" s="214">
        <f>T81+T122</f>
        <v>0</v>
      </c>
      <c r="AR80" s="215" t="s">
        <v>159</v>
      </c>
      <c r="AT80" s="216" t="s">
        <v>70</v>
      </c>
      <c r="AU80" s="216" t="s">
        <v>71</v>
      </c>
      <c r="AY80" s="215" t="s">
        <v>143</v>
      </c>
      <c r="BK80" s="217">
        <f>BK81+BK122</f>
        <v>0</v>
      </c>
    </row>
    <row r="81" spans="2:63" s="10" customFormat="1" ht="19.9" customHeight="1">
      <c r="B81" s="204"/>
      <c r="C81" s="205"/>
      <c r="D81" s="206" t="s">
        <v>70</v>
      </c>
      <c r="E81" s="218" t="s">
        <v>856</v>
      </c>
      <c r="F81" s="218" t="s">
        <v>857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SUM(P82:P121)</f>
        <v>0</v>
      </c>
      <c r="Q81" s="212"/>
      <c r="R81" s="213">
        <f>SUM(R82:R121)</f>
        <v>1.22878</v>
      </c>
      <c r="S81" s="212"/>
      <c r="T81" s="214">
        <f>SUM(T82:T121)</f>
        <v>0</v>
      </c>
      <c r="AR81" s="215" t="s">
        <v>159</v>
      </c>
      <c r="AT81" s="216" t="s">
        <v>70</v>
      </c>
      <c r="AU81" s="216" t="s">
        <v>79</v>
      </c>
      <c r="AY81" s="215" t="s">
        <v>143</v>
      </c>
      <c r="BK81" s="217">
        <f>SUM(BK82:BK121)</f>
        <v>0</v>
      </c>
    </row>
    <row r="82" spans="2:65" s="1" customFormat="1" ht="16.5" customHeight="1">
      <c r="B82" s="45"/>
      <c r="C82" s="254" t="s">
        <v>79</v>
      </c>
      <c r="D82" s="254" t="s">
        <v>352</v>
      </c>
      <c r="E82" s="255" t="s">
        <v>1040</v>
      </c>
      <c r="F82" s="256" t="s">
        <v>1041</v>
      </c>
      <c r="G82" s="257" t="s">
        <v>279</v>
      </c>
      <c r="H82" s="258">
        <v>116</v>
      </c>
      <c r="I82" s="259"/>
      <c r="J82" s="260">
        <f>ROUND(I82*H82,2)</f>
        <v>0</v>
      </c>
      <c r="K82" s="256" t="s">
        <v>149</v>
      </c>
      <c r="L82" s="261"/>
      <c r="M82" s="262" t="s">
        <v>21</v>
      </c>
      <c r="N82" s="263" t="s">
        <v>42</v>
      </c>
      <c r="O82" s="46"/>
      <c r="P82" s="229">
        <f>O82*H82</f>
        <v>0</v>
      </c>
      <c r="Q82" s="229">
        <v>0.00069</v>
      </c>
      <c r="R82" s="229">
        <f>Q82*H82</f>
        <v>0.08004</v>
      </c>
      <c r="S82" s="229">
        <v>0</v>
      </c>
      <c r="T82" s="230">
        <f>S82*H82</f>
        <v>0</v>
      </c>
      <c r="AR82" s="23" t="s">
        <v>187</v>
      </c>
      <c r="AT82" s="23" t="s">
        <v>352</v>
      </c>
      <c r="AU82" s="23" t="s">
        <v>81</v>
      </c>
      <c r="AY82" s="23" t="s">
        <v>143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150</v>
      </c>
      <c r="BM82" s="23" t="s">
        <v>1042</v>
      </c>
    </row>
    <row r="83" spans="2:51" s="11" customFormat="1" ht="13.5">
      <c r="B83" s="232"/>
      <c r="C83" s="233"/>
      <c r="D83" s="234" t="s">
        <v>152</v>
      </c>
      <c r="E83" s="235" t="s">
        <v>21</v>
      </c>
      <c r="F83" s="236" t="s">
        <v>1043</v>
      </c>
      <c r="G83" s="233"/>
      <c r="H83" s="237">
        <v>116</v>
      </c>
      <c r="I83" s="238"/>
      <c r="J83" s="233"/>
      <c r="K83" s="233"/>
      <c r="L83" s="239"/>
      <c r="M83" s="240"/>
      <c r="N83" s="241"/>
      <c r="O83" s="241"/>
      <c r="P83" s="241"/>
      <c r="Q83" s="241"/>
      <c r="R83" s="241"/>
      <c r="S83" s="241"/>
      <c r="T83" s="242"/>
      <c r="AT83" s="243" t="s">
        <v>152</v>
      </c>
      <c r="AU83" s="243" t="s">
        <v>81</v>
      </c>
      <c r="AV83" s="11" t="s">
        <v>81</v>
      </c>
      <c r="AW83" s="11" t="s">
        <v>35</v>
      </c>
      <c r="AX83" s="11" t="s">
        <v>79</v>
      </c>
      <c r="AY83" s="243" t="s">
        <v>143</v>
      </c>
    </row>
    <row r="84" spans="2:65" s="1" customFormat="1" ht="25.5" customHeight="1">
      <c r="B84" s="45"/>
      <c r="C84" s="220" t="s">
        <v>81</v>
      </c>
      <c r="D84" s="220" t="s">
        <v>145</v>
      </c>
      <c r="E84" s="221" t="s">
        <v>1044</v>
      </c>
      <c r="F84" s="222" t="s">
        <v>1045</v>
      </c>
      <c r="G84" s="223" t="s">
        <v>279</v>
      </c>
      <c r="H84" s="224">
        <v>206</v>
      </c>
      <c r="I84" s="225"/>
      <c r="J84" s="226">
        <f>ROUND(I84*H84,2)</f>
        <v>0</v>
      </c>
      <c r="K84" s="222" t="s">
        <v>149</v>
      </c>
      <c r="L84" s="71"/>
      <c r="M84" s="227" t="s">
        <v>21</v>
      </c>
      <c r="N84" s="228" t="s">
        <v>42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228</v>
      </c>
      <c r="AT84" s="23" t="s">
        <v>145</v>
      </c>
      <c r="AU84" s="23" t="s">
        <v>81</v>
      </c>
      <c r="AY84" s="23" t="s">
        <v>143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79</v>
      </c>
      <c r="BK84" s="231">
        <f>ROUND(I84*H84,2)</f>
        <v>0</v>
      </c>
      <c r="BL84" s="23" t="s">
        <v>228</v>
      </c>
      <c r="BM84" s="23" t="s">
        <v>1046</v>
      </c>
    </row>
    <row r="85" spans="2:65" s="1" customFormat="1" ht="16.5" customHeight="1">
      <c r="B85" s="45"/>
      <c r="C85" s="254" t="s">
        <v>159</v>
      </c>
      <c r="D85" s="254" t="s">
        <v>352</v>
      </c>
      <c r="E85" s="255" t="s">
        <v>1047</v>
      </c>
      <c r="F85" s="256" t="s">
        <v>1048</v>
      </c>
      <c r="G85" s="257" t="s">
        <v>279</v>
      </c>
      <c r="H85" s="258">
        <v>206</v>
      </c>
      <c r="I85" s="259"/>
      <c r="J85" s="260">
        <f>ROUND(I85*H85,2)</f>
        <v>0</v>
      </c>
      <c r="K85" s="256" t="s">
        <v>149</v>
      </c>
      <c r="L85" s="261"/>
      <c r="M85" s="262" t="s">
        <v>21</v>
      </c>
      <c r="N85" s="263" t="s">
        <v>42</v>
      </c>
      <c r="O85" s="46"/>
      <c r="P85" s="229">
        <f>O85*H85</f>
        <v>0</v>
      </c>
      <c r="Q85" s="229">
        <v>0.0021</v>
      </c>
      <c r="R85" s="229">
        <f>Q85*H85</f>
        <v>0.4326</v>
      </c>
      <c r="S85" s="229">
        <v>0</v>
      </c>
      <c r="T85" s="230">
        <f>S85*H85</f>
        <v>0</v>
      </c>
      <c r="AR85" s="23" t="s">
        <v>187</v>
      </c>
      <c r="AT85" s="23" t="s">
        <v>352</v>
      </c>
      <c r="AU85" s="23" t="s">
        <v>81</v>
      </c>
      <c r="AY85" s="23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79</v>
      </c>
      <c r="BK85" s="231">
        <f>ROUND(I85*H85,2)</f>
        <v>0</v>
      </c>
      <c r="BL85" s="23" t="s">
        <v>150</v>
      </c>
      <c r="BM85" s="23" t="s">
        <v>1049</v>
      </c>
    </row>
    <row r="86" spans="2:51" s="11" customFormat="1" ht="13.5">
      <c r="B86" s="232"/>
      <c r="C86" s="233"/>
      <c r="D86" s="234" t="s">
        <v>152</v>
      </c>
      <c r="E86" s="235" t="s">
        <v>21</v>
      </c>
      <c r="F86" s="236" t="s">
        <v>1050</v>
      </c>
      <c r="G86" s="233"/>
      <c r="H86" s="237">
        <v>206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152</v>
      </c>
      <c r="AU86" s="243" t="s">
        <v>81</v>
      </c>
      <c r="AV86" s="11" t="s">
        <v>81</v>
      </c>
      <c r="AW86" s="11" t="s">
        <v>35</v>
      </c>
      <c r="AX86" s="11" t="s">
        <v>71</v>
      </c>
      <c r="AY86" s="243" t="s">
        <v>143</v>
      </c>
    </row>
    <row r="87" spans="2:65" s="1" customFormat="1" ht="25.5" customHeight="1">
      <c r="B87" s="45"/>
      <c r="C87" s="220" t="s">
        <v>150</v>
      </c>
      <c r="D87" s="220" t="s">
        <v>145</v>
      </c>
      <c r="E87" s="221" t="s">
        <v>1051</v>
      </c>
      <c r="F87" s="222" t="s">
        <v>1052</v>
      </c>
      <c r="G87" s="223" t="s">
        <v>279</v>
      </c>
      <c r="H87" s="224">
        <v>193</v>
      </c>
      <c r="I87" s="225"/>
      <c r="J87" s="226">
        <f>ROUND(I87*H87,2)</f>
        <v>0</v>
      </c>
      <c r="K87" s="222" t="s">
        <v>149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228</v>
      </c>
      <c r="AT87" s="23" t="s">
        <v>145</v>
      </c>
      <c r="AU87" s="23" t="s">
        <v>81</v>
      </c>
      <c r="AY87" s="23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228</v>
      </c>
      <c r="BM87" s="23" t="s">
        <v>1053</v>
      </c>
    </row>
    <row r="88" spans="2:65" s="1" customFormat="1" ht="16.5" customHeight="1">
      <c r="B88" s="45"/>
      <c r="C88" s="254" t="s">
        <v>169</v>
      </c>
      <c r="D88" s="254" t="s">
        <v>352</v>
      </c>
      <c r="E88" s="255" t="s">
        <v>1054</v>
      </c>
      <c r="F88" s="256" t="s">
        <v>1055</v>
      </c>
      <c r="G88" s="257" t="s">
        <v>279</v>
      </c>
      <c r="H88" s="258">
        <v>193</v>
      </c>
      <c r="I88" s="259"/>
      <c r="J88" s="260">
        <f>ROUND(I88*H88,2)</f>
        <v>0</v>
      </c>
      <c r="K88" s="256" t="s">
        <v>149</v>
      </c>
      <c r="L88" s="261"/>
      <c r="M88" s="262" t="s">
        <v>21</v>
      </c>
      <c r="N88" s="263" t="s">
        <v>42</v>
      </c>
      <c r="O88" s="46"/>
      <c r="P88" s="229">
        <f>O88*H88</f>
        <v>0</v>
      </c>
      <c r="Q88" s="229">
        <v>0.0037</v>
      </c>
      <c r="R88" s="229">
        <f>Q88*H88</f>
        <v>0.7141000000000001</v>
      </c>
      <c r="S88" s="229">
        <v>0</v>
      </c>
      <c r="T88" s="230">
        <f>S88*H88</f>
        <v>0</v>
      </c>
      <c r="AR88" s="23" t="s">
        <v>894</v>
      </c>
      <c r="AT88" s="23" t="s">
        <v>352</v>
      </c>
      <c r="AU88" s="23" t="s">
        <v>81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894</v>
      </c>
      <c r="BM88" s="23" t="s">
        <v>1056</v>
      </c>
    </row>
    <row r="89" spans="2:51" s="11" customFormat="1" ht="13.5">
      <c r="B89" s="232"/>
      <c r="C89" s="233"/>
      <c r="D89" s="234" t="s">
        <v>152</v>
      </c>
      <c r="E89" s="235" t="s">
        <v>21</v>
      </c>
      <c r="F89" s="236" t="s">
        <v>1057</v>
      </c>
      <c r="G89" s="233"/>
      <c r="H89" s="237">
        <v>193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152</v>
      </c>
      <c r="AU89" s="243" t="s">
        <v>81</v>
      </c>
      <c r="AV89" s="11" t="s">
        <v>81</v>
      </c>
      <c r="AW89" s="11" t="s">
        <v>35</v>
      </c>
      <c r="AX89" s="11" t="s">
        <v>79</v>
      </c>
      <c r="AY89" s="243" t="s">
        <v>143</v>
      </c>
    </row>
    <row r="90" spans="2:65" s="1" customFormat="1" ht="16.5" customHeight="1">
      <c r="B90" s="45"/>
      <c r="C90" s="220" t="s">
        <v>174</v>
      </c>
      <c r="D90" s="220" t="s">
        <v>145</v>
      </c>
      <c r="E90" s="221" t="s">
        <v>1058</v>
      </c>
      <c r="F90" s="222" t="s">
        <v>1059</v>
      </c>
      <c r="G90" s="223" t="s">
        <v>289</v>
      </c>
      <c r="H90" s="224">
        <v>2</v>
      </c>
      <c r="I90" s="225"/>
      <c r="J90" s="226">
        <f>ROUND(I90*H90,2)</f>
        <v>0</v>
      </c>
      <c r="K90" s="222" t="s">
        <v>149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228</v>
      </c>
      <c r="AT90" s="23" t="s">
        <v>145</v>
      </c>
      <c r="AU90" s="23" t="s">
        <v>81</v>
      </c>
      <c r="AY90" s="23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228</v>
      </c>
      <c r="BM90" s="23" t="s">
        <v>1060</v>
      </c>
    </row>
    <row r="91" spans="2:51" s="11" customFormat="1" ht="13.5">
      <c r="B91" s="232"/>
      <c r="C91" s="233"/>
      <c r="D91" s="234" t="s">
        <v>152</v>
      </c>
      <c r="E91" s="235" t="s">
        <v>21</v>
      </c>
      <c r="F91" s="236" t="s">
        <v>81</v>
      </c>
      <c r="G91" s="233"/>
      <c r="H91" s="237">
        <v>2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152</v>
      </c>
      <c r="AU91" s="243" t="s">
        <v>81</v>
      </c>
      <c r="AV91" s="11" t="s">
        <v>81</v>
      </c>
      <c r="AW91" s="11" t="s">
        <v>35</v>
      </c>
      <c r="AX91" s="11" t="s">
        <v>71</v>
      </c>
      <c r="AY91" s="243" t="s">
        <v>143</v>
      </c>
    </row>
    <row r="92" spans="2:65" s="1" customFormat="1" ht="16.5" customHeight="1">
      <c r="B92" s="45"/>
      <c r="C92" s="220" t="s">
        <v>182</v>
      </c>
      <c r="D92" s="220" t="s">
        <v>145</v>
      </c>
      <c r="E92" s="221" t="s">
        <v>1061</v>
      </c>
      <c r="F92" s="222" t="s">
        <v>1062</v>
      </c>
      <c r="G92" s="223" t="s">
        <v>289</v>
      </c>
      <c r="H92" s="224">
        <v>6</v>
      </c>
      <c r="I92" s="225"/>
      <c r="J92" s="226">
        <f>ROUND(I92*H92,2)</f>
        <v>0</v>
      </c>
      <c r="K92" s="222" t="s">
        <v>149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228</v>
      </c>
      <c r="AT92" s="23" t="s">
        <v>145</v>
      </c>
      <c r="AU92" s="23" t="s">
        <v>81</v>
      </c>
      <c r="AY92" s="23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228</v>
      </c>
      <c r="BM92" s="23" t="s">
        <v>1063</v>
      </c>
    </row>
    <row r="93" spans="2:51" s="11" customFormat="1" ht="13.5">
      <c r="B93" s="232"/>
      <c r="C93" s="233"/>
      <c r="D93" s="234" t="s">
        <v>152</v>
      </c>
      <c r="E93" s="235" t="s">
        <v>21</v>
      </c>
      <c r="F93" s="236" t="s">
        <v>174</v>
      </c>
      <c r="G93" s="233"/>
      <c r="H93" s="237">
        <v>6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152</v>
      </c>
      <c r="AU93" s="243" t="s">
        <v>81</v>
      </c>
      <c r="AV93" s="11" t="s">
        <v>81</v>
      </c>
      <c r="AW93" s="11" t="s">
        <v>35</v>
      </c>
      <c r="AX93" s="11" t="s">
        <v>79</v>
      </c>
      <c r="AY93" s="243" t="s">
        <v>143</v>
      </c>
    </row>
    <row r="94" spans="2:65" s="1" customFormat="1" ht="16.5" customHeight="1">
      <c r="B94" s="45"/>
      <c r="C94" s="220" t="s">
        <v>187</v>
      </c>
      <c r="D94" s="220" t="s">
        <v>145</v>
      </c>
      <c r="E94" s="221" t="s">
        <v>1064</v>
      </c>
      <c r="F94" s="222" t="s">
        <v>1065</v>
      </c>
      <c r="G94" s="223" t="s">
        <v>289</v>
      </c>
      <c r="H94" s="224">
        <v>6</v>
      </c>
      <c r="I94" s="225"/>
      <c r="J94" s="226">
        <f>ROUND(I94*H94,2)</f>
        <v>0</v>
      </c>
      <c r="K94" s="222" t="s">
        <v>149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228</v>
      </c>
      <c r="AT94" s="23" t="s">
        <v>145</v>
      </c>
      <c r="AU94" s="23" t="s">
        <v>81</v>
      </c>
      <c r="AY94" s="23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228</v>
      </c>
      <c r="BM94" s="23" t="s">
        <v>1066</v>
      </c>
    </row>
    <row r="95" spans="2:51" s="11" customFormat="1" ht="13.5">
      <c r="B95" s="232"/>
      <c r="C95" s="233"/>
      <c r="D95" s="234" t="s">
        <v>152</v>
      </c>
      <c r="E95" s="235" t="s">
        <v>21</v>
      </c>
      <c r="F95" s="236" t="s">
        <v>174</v>
      </c>
      <c r="G95" s="233"/>
      <c r="H95" s="237">
        <v>6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152</v>
      </c>
      <c r="AU95" s="243" t="s">
        <v>81</v>
      </c>
      <c r="AV95" s="11" t="s">
        <v>81</v>
      </c>
      <c r="AW95" s="11" t="s">
        <v>35</v>
      </c>
      <c r="AX95" s="11" t="s">
        <v>79</v>
      </c>
      <c r="AY95" s="243" t="s">
        <v>143</v>
      </c>
    </row>
    <row r="96" spans="2:65" s="1" customFormat="1" ht="16.5" customHeight="1">
      <c r="B96" s="45"/>
      <c r="C96" s="220" t="s">
        <v>193</v>
      </c>
      <c r="D96" s="220" t="s">
        <v>145</v>
      </c>
      <c r="E96" s="221" t="s">
        <v>1067</v>
      </c>
      <c r="F96" s="222" t="s">
        <v>1068</v>
      </c>
      <c r="G96" s="223" t="s">
        <v>289</v>
      </c>
      <c r="H96" s="224">
        <v>2</v>
      </c>
      <c r="I96" s="225"/>
      <c r="J96" s="226">
        <f>ROUND(I96*H96,2)</f>
        <v>0</v>
      </c>
      <c r="K96" s="222" t="s">
        <v>149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228</v>
      </c>
      <c r="AT96" s="23" t="s">
        <v>145</v>
      </c>
      <c r="AU96" s="23" t="s">
        <v>81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228</v>
      </c>
      <c r="BM96" s="23" t="s">
        <v>1069</v>
      </c>
    </row>
    <row r="97" spans="2:65" s="1" customFormat="1" ht="16.5" customHeight="1">
      <c r="B97" s="45"/>
      <c r="C97" s="254" t="s">
        <v>198</v>
      </c>
      <c r="D97" s="254" t="s">
        <v>352</v>
      </c>
      <c r="E97" s="255" t="s">
        <v>1070</v>
      </c>
      <c r="F97" s="256" t="s">
        <v>1071</v>
      </c>
      <c r="G97" s="257" t="s">
        <v>893</v>
      </c>
      <c r="H97" s="258">
        <v>2</v>
      </c>
      <c r="I97" s="259"/>
      <c r="J97" s="260">
        <f>ROUND(I97*H97,2)</f>
        <v>0</v>
      </c>
      <c r="K97" s="256" t="s">
        <v>290</v>
      </c>
      <c r="L97" s="261"/>
      <c r="M97" s="262" t="s">
        <v>21</v>
      </c>
      <c r="N97" s="263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894</v>
      </c>
      <c r="AT97" s="23" t="s">
        <v>352</v>
      </c>
      <c r="AU97" s="23" t="s">
        <v>81</v>
      </c>
      <c r="AY97" s="23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894</v>
      </c>
      <c r="BM97" s="23" t="s">
        <v>1072</v>
      </c>
    </row>
    <row r="98" spans="2:51" s="11" customFormat="1" ht="13.5">
      <c r="B98" s="232"/>
      <c r="C98" s="233"/>
      <c r="D98" s="234" t="s">
        <v>152</v>
      </c>
      <c r="E98" s="235" t="s">
        <v>21</v>
      </c>
      <c r="F98" s="236" t="s">
        <v>81</v>
      </c>
      <c r="G98" s="233"/>
      <c r="H98" s="237">
        <v>2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152</v>
      </c>
      <c r="AU98" s="243" t="s">
        <v>81</v>
      </c>
      <c r="AV98" s="11" t="s">
        <v>81</v>
      </c>
      <c r="AW98" s="11" t="s">
        <v>35</v>
      </c>
      <c r="AX98" s="11" t="s">
        <v>71</v>
      </c>
      <c r="AY98" s="243" t="s">
        <v>143</v>
      </c>
    </row>
    <row r="99" spans="2:65" s="1" customFormat="1" ht="16.5" customHeight="1">
      <c r="B99" s="45"/>
      <c r="C99" s="220" t="s">
        <v>202</v>
      </c>
      <c r="D99" s="220" t="s">
        <v>145</v>
      </c>
      <c r="E99" s="221" t="s">
        <v>1073</v>
      </c>
      <c r="F99" s="222" t="s">
        <v>1074</v>
      </c>
      <c r="G99" s="223" t="s">
        <v>289</v>
      </c>
      <c r="H99" s="224">
        <v>2</v>
      </c>
      <c r="I99" s="225"/>
      <c r="J99" s="226">
        <f>ROUND(I99*H99,2)</f>
        <v>0</v>
      </c>
      <c r="K99" s="222" t="s">
        <v>149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228</v>
      </c>
      <c r="AT99" s="23" t="s">
        <v>145</v>
      </c>
      <c r="AU99" s="23" t="s">
        <v>81</v>
      </c>
      <c r="AY99" s="23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228</v>
      </c>
      <c r="BM99" s="23" t="s">
        <v>1075</v>
      </c>
    </row>
    <row r="100" spans="2:65" s="1" customFormat="1" ht="16.5" customHeight="1">
      <c r="B100" s="45"/>
      <c r="C100" s="254" t="s">
        <v>208</v>
      </c>
      <c r="D100" s="254" t="s">
        <v>352</v>
      </c>
      <c r="E100" s="255" t="s">
        <v>1076</v>
      </c>
      <c r="F100" s="256" t="s">
        <v>1077</v>
      </c>
      <c r="G100" s="257" t="s">
        <v>893</v>
      </c>
      <c r="H100" s="258">
        <v>2</v>
      </c>
      <c r="I100" s="259"/>
      <c r="J100" s="260">
        <f>ROUND(I100*H100,2)</f>
        <v>0</v>
      </c>
      <c r="K100" s="256" t="s">
        <v>290</v>
      </c>
      <c r="L100" s="261"/>
      <c r="M100" s="262" t="s">
        <v>21</v>
      </c>
      <c r="N100" s="263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894</v>
      </c>
      <c r="AT100" s="23" t="s">
        <v>352</v>
      </c>
      <c r="AU100" s="23" t="s">
        <v>81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894</v>
      </c>
      <c r="BM100" s="23" t="s">
        <v>1078</v>
      </c>
    </row>
    <row r="101" spans="2:51" s="11" customFormat="1" ht="13.5">
      <c r="B101" s="232"/>
      <c r="C101" s="233"/>
      <c r="D101" s="234" t="s">
        <v>152</v>
      </c>
      <c r="E101" s="235" t="s">
        <v>21</v>
      </c>
      <c r="F101" s="236" t="s">
        <v>81</v>
      </c>
      <c r="G101" s="233"/>
      <c r="H101" s="237">
        <v>2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152</v>
      </c>
      <c r="AU101" s="243" t="s">
        <v>81</v>
      </c>
      <c r="AV101" s="11" t="s">
        <v>81</v>
      </c>
      <c r="AW101" s="11" t="s">
        <v>35</v>
      </c>
      <c r="AX101" s="11" t="s">
        <v>79</v>
      </c>
      <c r="AY101" s="243" t="s">
        <v>143</v>
      </c>
    </row>
    <row r="102" spans="2:65" s="1" customFormat="1" ht="16.5" customHeight="1">
      <c r="B102" s="45"/>
      <c r="C102" s="220" t="s">
        <v>212</v>
      </c>
      <c r="D102" s="220" t="s">
        <v>145</v>
      </c>
      <c r="E102" s="221" t="s">
        <v>1079</v>
      </c>
      <c r="F102" s="222" t="s">
        <v>1080</v>
      </c>
      <c r="G102" s="223" t="s">
        <v>289</v>
      </c>
      <c r="H102" s="224">
        <v>2</v>
      </c>
      <c r="I102" s="225"/>
      <c r="J102" s="226">
        <f>ROUND(I102*H102,2)</f>
        <v>0</v>
      </c>
      <c r="K102" s="222" t="s">
        <v>149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228</v>
      </c>
      <c r="AT102" s="23" t="s">
        <v>145</v>
      </c>
      <c r="AU102" s="23" t="s">
        <v>81</v>
      </c>
      <c r="AY102" s="23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228</v>
      </c>
      <c r="BM102" s="23" t="s">
        <v>1081</v>
      </c>
    </row>
    <row r="103" spans="2:65" s="1" customFormat="1" ht="16.5" customHeight="1">
      <c r="B103" s="45"/>
      <c r="C103" s="254" t="s">
        <v>218</v>
      </c>
      <c r="D103" s="254" t="s">
        <v>352</v>
      </c>
      <c r="E103" s="255" t="s">
        <v>1082</v>
      </c>
      <c r="F103" s="256" t="s">
        <v>1083</v>
      </c>
      <c r="G103" s="257" t="s">
        <v>893</v>
      </c>
      <c r="H103" s="258">
        <v>2</v>
      </c>
      <c r="I103" s="259"/>
      <c r="J103" s="260">
        <f>ROUND(I103*H103,2)</f>
        <v>0</v>
      </c>
      <c r="K103" s="256" t="s">
        <v>290</v>
      </c>
      <c r="L103" s="261"/>
      <c r="M103" s="262" t="s">
        <v>21</v>
      </c>
      <c r="N103" s="263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894</v>
      </c>
      <c r="AT103" s="23" t="s">
        <v>352</v>
      </c>
      <c r="AU103" s="23" t="s">
        <v>81</v>
      </c>
      <c r="AY103" s="23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894</v>
      </c>
      <c r="BM103" s="23" t="s">
        <v>1084</v>
      </c>
    </row>
    <row r="104" spans="2:65" s="1" customFormat="1" ht="25.5" customHeight="1">
      <c r="B104" s="45"/>
      <c r="C104" s="220" t="s">
        <v>10</v>
      </c>
      <c r="D104" s="220" t="s">
        <v>145</v>
      </c>
      <c r="E104" s="221" t="s">
        <v>1085</v>
      </c>
      <c r="F104" s="222" t="s">
        <v>1086</v>
      </c>
      <c r="G104" s="223" t="s">
        <v>289</v>
      </c>
      <c r="H104" s="224">
        <v>2</v>
      </c>
      <c r="I104" s="225"/>
      <c r="J104" s="226">
        <f>ROUND(I104*H104,2)</f>
        <v>0</v>
      </c>
      <c r="K104" s="222" t="s">
        <v>149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228</v>
      </c>
      <c r="AT104" s="23" t="s">
        <v>145</v>
      </c>
      <c r="AU104" s="23" t="s">
        <v>81</v>
      </c>
      <c r="AY104" s="23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228</v>
      </c>
      <c r="BM104" s="23" t="s">
        <v>1087</v>
      </c>
    </row>
    <row r="105" spans="2:65" s="1" customFormat="1" ht="16.5" customHeight="1">
      <c r="B105" s="45"/>
      <c r="C105" s="254" t="s">
        <v>228</v>
      </c>
      <c r="D105" s="254" t="s">
        <v>352</v>
      </c>
      <c r="E105" s="255" t="s">
        <v>1088</v>
      </c>
      <c r="F105" s="256" t="s">
        <v>1089</v>
      </c>
      <c r="G105" s="257" t="s">
        <v>893</v>
      </c>
      <c r="H105" s="258">
        <v>2</v>
      </c>
      <c r="I105" s="259"/>
      <c r="J105" s="260">
        <f>ROUND(I105*H105,2)</f>
        <v>0</v>
      </c>
      <c r="K105" s="256" t="s">
        <v>290</v>
      </c>
      <c r="L105" s="261"/>
      <c r="M105" s="262" t="s">
        <v>21</v>
      </c>
      <c r="N105" s="263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894</v>
      </c>
      <c r="AT105" s="23" t="s">
        <v>352</v>
      </c>
      <c r="AU105" s="23" t="s">
        <v>81</v>
      </c>
      <c r="AY105" s="23" t="s">
        <v>143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894</v>
      </c>
      <c r="BM105" s="23" t="s">
        <v>1090</v>
      </c>
    </row>
    <row r="106" spans="2:51" s="11" customFormat="1" ht="13.5">
      <c r="B106" s="232"/>
      <c r="C106" s="233"/>
      <c r="D106" s="234" t="s">
        <v>152</v>
      </c>
      <c r="E106" s="235" t="s">
        <v>21</v>
      </c>
      <c r="F106" s="236" t="s">
        <v>81</v>
      </c>
      <c r="G106" s="233"/>
      <c r="H106" s="237">
        <v>2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81</v>
      </c>
      <c r="AV106" s="11" t="s">
        <v>81</v>
      </c>
      <c r="AW106" s="11" t="s">
        <v>35</v>
      </c>
      <c r="AX106" s="11" t="s">
        <v>79</v>
      </c>
      <c r="AY106" s="243" t="s">
        <v>143</v>
      </c>
    </row>
    <row r="107" spans="2:65" s="1" customFormat="1" ht="16.5" customHeight="1">
      <c r="B107" s="45"/>
      <c r="C107" s="220" t="s">
        <v>235</v>
      </c>
      <c r="D107" s="220" t="s">
        <v>145</v>
      </c>
      <c r="E107" s="221" t="s">
        <v>1091</v>
      </c>
      <c r="F107" s="222" t="s">
        <v>1092</v>
      </c>
      <c r="G107" s="223" t="s">
        <v>289</v>
      </c>
      <c r="H107" s="224">
        <v>3</v>
      </c>
      <c r="I107" s="225"/>
      <c r="J107" s="226">
        <f>ROUND(I107*H107,2)</f>
        <v>0</v>
      </c>
      <c r="K107" s="222" t="s">
        <v>149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228</v>
      </c>
      <c r="AT107" s="23" t="s">
        <v>145</v>
      </c>
      <c r="AU107" s="23" t="s">
        <v>81</v>
      </c>
      <c r="AY107" s="23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228</v>
      </c>
      <c r="BM107" s="23" t="s">
        <v>1093</v>
      </c>
    </row>
    <row r="108" spans="2:65" s="1" customFormat="1" ht="16.5" customHeight="1">
      <c r="B108" s="45"/>
      <c r="C108" s="254" t="s">
        <v>241</v>
      </c>
      <c r="D108" s="254" t="s">
        <v>352</v>
      </c>
      <c r="E108" s="255" t="s">
        <v>1094</v>
      </c>
      <c r="F108" s="256" t="s">
        <v>1095</v>
      </c>
      <c r="G108" s="257" t="s">
        <v>289</v>
      </c>
      <c r="H108" s="258">
        <v>3</v>
      </c>
      <c r="I108" s="259"/>
      <c r="J108" s="260">
        <f>ROUND(I108*H108,2)</f>
        <v>0</v>
      </c>
      <c r="K108" s="256" t="s">
        <v>149</v>
      </c>
      <c r="L108" s="261"/>
      <c r="M108" s="262" t="s">
        <v>21</v>
      </c>
      <c r="N108" s="263" t="s">
        <v>42</v>
      </c>
      <c r="O108" s="46"/>
      <c r="P108" s="229">
        <f>O108*H108</f>
        <v>0</v>
      </c>
      <c r="Q108" s="229">
        <v>0.00068</v>
      </c>
      <c r="R108" s="229">
        <f>Q108*H108</f>
        <v>0.00204</v>
      </c>
      <c r="S108" s="229">
        <v>0</v>
      </c>
      <c r="T108" s="230">
        <f>S108*H108</f>
        <v>0</v>
      </c>
      <c r="AR108" s="23" t="s">
        <v>187</v>
      </c>
      <c r="AT108" s="23" t="s">
        <v>352</v>
      </c>
      <c r="AU108" s="23" t="s">
        <v>81</v>
      </c>
      <c r="AY108" s="23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150</v>
      </c>
      <c r="BM108" s="23" t="s">
        <v>1096</v>
      </c>
    </row>
    <row r="109" spans="2:51" s="11" customFormat="1" ht="13.5">
      <c r="B109" s="232"/>
      <c r="C109" s="233"/>
      <c r="D109" s="234" t="s">
        <v>152</v>
      </c>
      <c r="E109" s="235" t="s">
        <v>21</v>
      </c>
      <c r="F109" s="236" t="s">
        <v>159</v>
      </c>
      <c r="G109" s="233"/>
      <c r="H109" s="237">
        <v>3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152</v>
      </c>
      <c r="AU109" s="243" t="s">
        <v>81</v>
      </c>
      <c r="AV109" s="11" t="s">
        <v>81</v>
      </c>
      <c r="AW109" s="11" t="s">
        <v>35</v>
      </c>
      <c r="AX109" s="11" t="s">
        <v>79</v>
      </c>
      <c r="AY109" s="243" t="s">
        <v>143</v>
      </c>
    </row>
    <row r="110" spans="2:65" s="1" customFormat="1" ht="16.5" customHeight="1">
      <c r="B110" s="45"/>
      <c r="C110" s="220" t="s">
        <v>247</v>
      </c>
      <c r="D110" s="220" t="s">
        <v>145</v>
      </c>
      <c r="E110" s="221" t="s">
        <v>901</v>
      </c>
      <c r="F110" s="222" t="s">
        <v>902</v>
      </c>
      <c r="G110" s="223" t="s">
        <v>903</v>
      </c>
      <c r="H110" s="224">
        <v>4</v>
      </c>
      <c r="I110" s="225"/>
      <c r="J110" s="226">
        <f>ROUND(I110*H110,2)</f>
        <v>0</v>
      </c>
      <c r="K110" s="222" t="s">
        <v>290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894</v>
      </c>
      <c r="AT110" s="23" t="s">
        <v>145</v>
      </c>
      <c r="AU110" s="23" t="s">
        <v>81</v>
      </c>
      <c r="AY110" s="23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894</v>
      </c>
      <c r="BM110" s="23" t="s">
        <v>1097</v>
      </c>
    </row>
    <row r="111" spans="2:51" s="11" customFormat="1" ht="13.5">
      <c r="B111" s="232"/>
      <c r="C111" s="233"/>
      <c r="D111" s="234" t="s">
        <v>152</v>
      </c>
      <c r="E111" s="235" t="s">
        <v>21</v>
      </c>
      <c r="F111" s="236" t="s">
        <v>150</v>
      </c>
      <c r="G111" s="233"/>
      <c r="H111" s="237">
        <v>4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152</v>
      </c>
      <c r="AU111" s="243" t="s">
        <v>81</v>
      </c>
      <c r="AV111" s="11" t="s">
        <v>81</v>
      </c>
      <c r="AW111" s="11" t="s">
        <v>35</v>
      </c>
      <c r="AX111" s="11" t="s">
        <v>79</v>
      </c>
      <c r="AY111" s="243" t="s">
        <v>143</v>
      </c>
    </row>
    <row r="112" spans="2:65" s="1" customFormat="1" ht="16.5" customHeight="1">
      <c r="B112" s="45"/>
      <c r="C112" s="220" t="s">
        <v>251</v>
      </c>
      <c r="D112" s="220" t="s">
        <v>145</v>
      </c>
      <c r="E112" s="221" t="s">
        <v>906</v>
      </c>
      <c r="F112" s="222" t="s">
        <v>907</v>
      </c>
      <c r="G112" s="223" t="s">
        <v>903</v>
      </c>
      <c r="H112" s="224">
        <v>1</v>
      </c>
      <c r="I112" s="225"/>
      <c r="J112" s="226">
        <f>ROUND(I112*H112,2)</f>
        <v>0</v>
      </c>
      <c r="K112" s="222" t="s">
        <v>290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894</v>
      </c>
      <c r="AT112" s="23" t="s">
        <v>145</v>
      </c>
      <c r="AU112" s="23" t="s">
        <v>81</v>
      </c>
      <c r="AY112" s="23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894</v>
      </c>
      <c r="BM112" s="23" t="s">
        <v>1098</v>
      </c>
    </row>
    <row r="113" spans="2:51" s="11" customFormat="1" ht="13.5">
      <c r="B113" s="232"/>
      <c r="C113" s="233"/>
      <c r="D113" s="234" t="s">
        <v>152</v>
      </c>
      <c r="E113" s="235" t="s">
        <v>21</v>
      </c>
      <c r="F113" s="236" t="s">
        <v>79</v>
      </c>
      <c r="G113" s="233"/>
      <c r="H113" s="237">
        <v>1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152</v>
      </c>
      <c r="AU113" s="243" t="s">
        <v>81</v>
      </c>
      <c r="AV113" s="11" t="s">
        <v>81</v>
      </c>
      <c r="AW113" s="11" t="s">
        <v>35</v>
      </c>
      <c r="AX113" s="11" t="s">
        <v>79</v>
      </c>
      <c r="AY113" s="243" t="s">
        <v>143</v>
      </c>
    </row>
    <row r="114" spans="2:65" s="1" customFormat="1" ht="16.5" customHeight="1">
      <c r="B114" s="45"/>
      <c r="C114" s="220" t="s">
        <v>9</v>
      </c>
      <c r="D114" s="220" t="s">
        <v>145</v>
      </c>
      <c r="E114" s="221" t="s">
        <v>910</v>
      </c>
      <c r="F114" s="222" t="s">
        <v>911</v>
      </c>
      <c r="G114" s="223" t="s">
        <v>903</v>
      </c>
      <c r="H114" s="224">
        <v>1</v>
      </c>
      <c r="I114" s="225"/>
      <c r="J114" s="226">
        <f>ROUND(I114*H114,2)</f>
        <v>0</v>
      </c>
      <c r="K114" s="222" t="s">
        <v>290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894</v>
      </c>
      <c r="AT114" s="23" t="s">
        <v>145</v>
      </c>
      <c r="AU114" s="23" t="s">
        <v>81</v>
      </c>
      <c r="AY114" s="23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894</v>
      </c>
      <c r="BM114" s="23" t="s">
        <v>1099</v>
      </c>
    </row>
    <row r="115" spans="2:51" s="11" customFormat="1" ht="13.5">
      <c r="B115" s="232"/>
      <c r="C115" s="233"/>
      <c r="D115" s="234" t="s">
        <v>152</v>
      </c>
      <c r="E115" s="235" t="s">
        <v>21</v>
      </c>
      <c r="F115" s="236" t="s">
        <v>79</v>
      </c>
      <c r="G115" s="233"/>
      <c r="H115" s="237">
        <v>1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152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143</v>
      </c>
    </row>
    <row r="116" spans="2:65" s="1" customFormat="1" ht="16.5" customHeight="1">
      <c r="B116" s="45"/>
      <c r="C116" s="220" t="s">
        <v>264</v>
      </c>
      <c r="D116" s="220" t="s">
        <v>145</v>
      </c>
      <c r="E116" s="221" t="s">
        <v>1100</v>
      </c>
      <c r="F116" s="222" t="s">
        <v>1101</v>
      </c>
      <c r="G116" s="223" t="s">
        <v>903</v>
      </c>
      <c r="H116" s="224">
        <v>24</v>
      </c>
      <c r="I116" s="225"/>
      <c r="J116" s="226">
        <f>ROUND(I116*H116,2)</f>
        <v>0</v>
      </c>
      <c r="K116" s="222" t="s">
        <v>290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894</v>
      </c>
      <c r="AT116" s="23" t="s">
        <v>145</v>
      </c>
      <c r="AU116" s="23" t="s">
        <v>81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894</v>
      </c>
      <c r="BM116" s="23" t="s">
        <v>1102</v>
      </c>
    </row>
    <row r="117" spans="2:51" s="11" customFormat="1" ht="13.5">
      <c r="B117" s="232"/>
      <c r="C117" s="233"/>
      <c r="D117" s="234" t="s">
        <v>152</v>
      </c>
      <c r="E117" s="235" t="s">
        <v>21</v>
      </c>
      <c r="F117" s="236" t="s">
        <v>272</v>
      </c>
      <c r="G117" s="233"/>
      <c r="H117" s="237">
        <v>24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152</v>
      </c>
      <c r="AU117" s="243" t="s">
        <v>81</v>
      </c>
      <c r="AV117" s="11" t="s">
        <v>81</v>
      </c>
      <c r="AW117" s="11" t="s">
        <v>35</v>
      </c>
      <c r="AX117" s="11" t="s">
        <v>79</v>
      </c>
      <c r="AY117" s="243" t="s">
        <v>143</v>
      </c>
    </row>
    <row r="118" spans="2:65" s="1" customFormat="1" ht="16.5" customHeight="1">
      <c r="B118" s="45"/>
      <c r="C118" s="220" t="s">
        <v>268</v>
      </c>
      <c r="D118" s="220" t="s">
        <v>145</v>
      </c>
      <c r="E118" s="221" t="s">
        <v>914</v>
      </c>
      <c r="F118" s="222" t="s">
        <v>915</v>
      </c>
      <c r="G118" s="223" t="s">
        <v>903</v>
      </c>
      <c r="H118" s="224">
        <v>1</v>
      </c>
      <c r="I118" s="225"/>
      <c r="J118" s="226">
        <f>ROUND(I118*H118,2)</f>
        <v>0</v>
      </c>
      <c r="K118" s="222" t="s">
        <v>290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894</v>
      </c>
      <c r="AT118" s="23" t="s">
        <v>145</v>
      </c>
      <c r="AU118" s="23" t="s">
        <v>81</v>
      </c>
      <c r="AY118" s="23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894</v>
      </c>
      <c r="BM118" s="23" t="s">
        <v>1103</v>
      </c>
    </row>
    <row r="119" spans="2:51" s="11" customFormat="1" ht="13.5">
      <c r="B119" s="232"/>
      <c r="C119" s="233"/>
      <c r="D119" s="234" t="s">
        <v>152</v>
      </c>
      <c r="E119" s="235" t="s">
        <v>21</v>
      </c>
      <c r="F119" s="236" t="s">
        <v>79</v>
      </c>
      <c r="G119" s="233"/>
      <c r="H119" s="237">
        <v>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152</v>
      </c>
      <c r="AU119" s="243" t="s">
        <v>81</v>
      </c>
      <c r="AV119" s="11" t="s">
        <v>81</v>
      </c>
      <c r="AW119" s="11" t="s">
        <v>35</v>
      </c>
      <c r="AX119" s="11" t="s">
        <v>79</v>
      </c>
      <c r="AY119" s="243" t="s">
        <v>143</v>
      </c>
    </row>
    <row r="120" spans="2:65" s="1" customFormat="1" ht="16.5" customHeight="1">
      <c r="B120" s="45"/>
      <c r="C120" s="220" t="s">
        <v>272</v>
      </c>
      <c r="D120" s="220" t="s">
        <v>145</v>
      </c>
      <c r="E120" s="221" t="s">
        <v>897</v>
      </c>
      <c r="F120" s="222" t="s">
        <v>898</v>
      </c>
      <c r="G120" s="223" t="s">
        <v>289</v>
      </c>
      <c r="H120" s="224">
        <v>1</v>
      </c>
      <c r="I120" s="225"/>
      <c r="J120" s="226">
        <f>ROUND(I120*H120,2)</f>
        <v>0</v>
      </c>
      <c r="K120" s="222" t="s">
        <v>149</v>
      </c>
      <c r="L120" s="71"/>
      <c r="M120" s="227" t="s">
        <v>21</v>
      </c>
      <c r="N120" s="228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228</v>
      </c>
      <c r="AT120" s="23" t="s">
        <v>145</v>
      </c>
      <c r="AU120" s="23" t="s">
        <v>81</v>
      </c>
      <c r="AY120" s="23" t="s">
        <v>143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228</v>
      </c>
      <c r="BM120" s="23" t="s">
        <v>1104</v>
      </c>
    </row>
    <row r="121" spans="2:51" s="11" customFormat="1" ht="13.5">
      <c r="B121" s="232"/>
      <c r="C121" s="233"/>
      <c r="D121" s="234" t="s">
        <v>152</v>
      </c>
      <c r="E121" s="235" t="s">
        <v>21</v>
      </c>
      <c r="F121" s="236" t="s">
        <v>79</v>
      </c>
      <c r="G121" s="233"/>
      <c r="H121" s="237">
        <v>1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152</v>
      </c>
      <c r="AU121" s="243" t="s">
        <v>81</v>
      </c>
      <c r="AV121" s="11" t="s">
        <v>81</v>
      </c>
      <c r="AW121" s="11" t="s">
        <v>35</v>
      </c>
      <c r="AX121" s="11" t="s">
        <v>79</v>
      </c>
      <c r="AY121" s="243" t="s">
        <v>143</v>
      </c>
    </row>
    <row r="122" spans="2:63" s="10" customFormat="1" ht="29.85" customHeight="1">
      <c r="B122" s="204"/>
      <c r="C122" s="205"/>
      <c r="D122" s="206" t="s">
        <v>70</v>
      </c>
      <c r="E122" s="218" t="s">
        <v>1105</v>
      </c>
      <c r="F122" s="218" t="s">
        <v>144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SUM(P123:P172)</f>
        <v>0</v>
      </c>
      <c r="Q122" s="212"/>
      <c r="R122" s="213">
        <f>SUM(R123:R172)</f>
        <v>17.642503</v>
      </c>
      <c r="S122" s="212"/>
      <c r="T122" s="214">
        <f>SUM(T123:T172)</f>
        <v>0</v>
      </c>
      <c r="AR122" s="215" t="s">
        <v>159</v>
      </c>
      <c r="AT122" s="216" t="s">
        <v>70</v>
      </c>
      <c r="AU122" s="216" t="s">
        <v>79</v>
      </c>
      <c r="AY122" s="215" t="s">
        <v>143</v>
      </c>
      <c r="BK122" s="217">
        <f>SUM(BK123:BK172)</f>
        <v>0</v>
      </c>
    </row>
    <row r="123" spans="2:65" s="1" customFormat="1" ht="16.5" customHeight="1">
      <c r="B123" s="45"/>
      <c r="C123" s="220" t="s">
        <v>276</v>
      </c>
      <c r="D123" s="220" t="s">
        <v>145</v>
      </c>
      <c r="E123" s="221" t="s">
        <v>1106</v>
      </c>
      <c r="F123" s="222" t="s">
        <v>1107</v>
      </c>
      <c r="G123" s="223" t="s">
        <v>1108</v>
      </c>
      <c r="H123" s="224">
        <v>0.1</v>
      </c>
      <c r="I123" s="225"/>
      <c r="J123" s="226">
        <f>ROUND(I123*H123,2)</f>
        <v>0</v>
      </c>
      <c r="K123" s="222" t="s">
        <v>149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0.0099</v>
      </c>
      <c r="R123" s="229">
        <f>Q123*H123</f>
        <v>0.0009900000000000002</v>
      </c>
      <c r="S123" s="229">
        <v>0</v>
      </c>
      <c r="T123" s="230">
        <f>S123*H123</f>
        <v>0</v>
      </c>
      <c r="AR123" s="23" t="s">
        <v>486</v>
      </c>
      <c r="AT123" s="23" t="s">
        <v>145</v>
      </c>
      <c r="AU123" s="23" t="s">
        <v>81</v>
      </c>
      <c r="AY123" s="23" t="s">
        <v>143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486</v>
      </c>
      <c r="BM123" s="23" t="s">
        <v>1109</v>
      </c>
    </row>
    <row r="124" spans="2:51" s="11" customFormat="1" ht="13.5">
      <c r="B124" s="232"/>
      <c r="C124" s="233"/>
      <c r="D124" s="234" t="s">
        <v>152</v>
      </c>
      <c r="E124" s="235" t="s">
        <v>21</v>
      </c>
      <c r="F124" s="236" t="s">
        <v>1110</v>
      </c>
      <c r="G124" s="233"/>
      <c r="H124" s="237">
        <v>0.1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152</v>
      </c>
      <c r="AU124" s="243" t="s">
        <v>81</v>
      </c>
      <c r="AV124" s="11" t="s">
        <v>81</v>
      </c>
      <c r="AW124" s="11" t="s">
        <v>35</v>
      </c>
      <c r="AX124" s="11" t="s">
        <v>79</v>
      </c>
      <c r="AY124" s="243" t="s">
        <v>143</v>
      </c>
    </row>
    <row r="125" spans="2:65" s="1" customFormat="1" ht="16.5" customHeight="1">
      <c r="B125" s="45"/>
      <c r="C125" s="220" t="s">
        <v>286</v>
      </c>
      <c r="D125" s="220" t="s">
        <v>145</v>
      </c>
      <c r="E125" s="221" t="s">
        <v>1111</v>
      </c>
      <c r="F125" s="222" t="s">
        <v>1112</v>
      </c>
      <c r="G125" s="223" t="s">
        <v>221</v>
      </c>
      <c r="H125" s="224">
        <v>6.3</v>
      </c>
      <c r="I125" s="225"/>
      <c r="J125" s="226">
        <f>ROUND(I125*H125,2)</f>
        <v>0</v>
      </c>
      <c r="K125" s="222" t="s">
        <v>149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486</v>
      </c>
      <c r="AT125" s="23" t="s">
        <v>145</v>
      </c>
      <c r="AU125" s="23" t="s">
        <v>81</v>
      </c>
      <c r="AY125" s="23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486</v>
      </c>
      <c r="BM125" s="23" t="s">
        <v>1113</v>
      </c>
    </row>
    <row r="126" spans="2:51" s="11" customFormat="1" ht="13.5">
      <c r="B126" s="232"/>
      <c r="C126" s="233"/>
      <c r="D126" s="234" t="s">
        <v>152</v>
      </c>
      <c r="E126" s="235" t="s">
        <v>21</v>
      </c>
      <c r="F126" s="236" t="s">
        <v>1114</v>
      </c>
      <c r="G126" s="233"/>
      <c r="H126" s="237">
        <v>6.3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152</v>
      </c>
      <c r="AU126" s="243" t="s">
        <v>81</v>
      </c>
      <c r="AV126" s="11" t="s">
        <v>81</v>
      </c>
      <c r="AW126" s="11" t="s">
        <v>35</v>
      </c>
      <c r="AX126" s="11" t="s">
        <v>79</v>
      </c>
      <c r="AY126" s="243" t="s">
        <v>143</v>
      </c>
    </row>
    <row r="127" spans="2:65" s="1" customFormat="1" ht="25.5" customHeight="1">
      <c r="B127" s="45"/>
      <c r="C127" s="220" t="s">
        <v>292</v>
      </c>
      <c r="D127" s="220" t="s">
        <v>145</v>
      </c>
      <c r="E127" s="221" t="s">
        <v>1115</v>
      </c>
      <c r="F127" s="222" t="s">
        <v>1116</v>
      </c>
      <c r="G127" s="223" t="s">
        <v>221</v>
      </c>
      <c r="H127" s="224">
        <v>6.3</v>
      </c>
      <c r="I127" s="225"/>
      <c r="J127" s="226">
        <f>ROUND(I127*H127,2)</f>
        <v>0</v>
      </c>
      <c r="K127" s="222" t="s">
        <v>149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486</v>
      </c>
      <c r="AT127" s="23" t="s">
        <v>145</v>
      </c>
      <c r="AU127" s="23" t="s">
        <v>81</v>
      </c>
      <c r="AY127" s="23" t="s">
        <v>143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486</v>
      </c>
      <c r="BM127" s="23" t="s">
        <v>1117</v>
      </c>
    </row>
    <row r="128" spans="2:51" s="11" customFormat="1" ht="13.5">
      <c r="B128" s="232"/>
      <c r="C128" s="233"/>
      <c r="D128" s="234" t="s">
        <v>152</v>
      </c>
      <c r="E128" s="235" t="s">
        <v>21</v>
      </c>
      <c r="F128" s="236" t="s">
        <v>1114</v>
      </c>
      <c r="G128" s="233"/>
      <c r="H128" s="237">
        <v>6.3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152</v>
      </c>
      <c r="AU128" s="243" t="s">
        <v>81</v>
      </c>
      <c r="AV128" s="11" t="s">
        <v>81</v>
      </c>
      <c r="AW128" s="11" t="s">
        <v>35</v>
      </c>
      <c r="AX128" s="11" t="s">
        <v>79</v>
      </c>
      <c r="AY128" s="243" t="s">
        <v>143</v>
      </c>
    </row>
    <row r="129" spans="2:65" s="1" customFormat="1" ht="16.5" customHeight="1">
      <c r="B129" s="45"/>
      <c r="C129" s="220" t="s">
        <v>296</v>
      </c>
      <c r="D129" s="220" t="s">
        <v>145</v>
      </c>
      <c r="E129" s="221" t="s">
        <v>1118</v>
      </c>
      <c r="F129" s="222" t="s">
        <v>1119</v>
      </c>
      <c r="G129" s="223" t="s">
        <v>279</v>
      </c>
      <c r="H129" s="224">
        <v>18</v>
      </c>
      <c r="I129" s="225"/>
      <c r="J129" s="226">
        <f>ROUND(I129*H129,2)</f>
        <v>0</v>
      </c>
      <c r="K129" s="222" t="s">
        <v>149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3E-05</v>
      </c>
      <c r="R129" s="229">
        <f>Q129*H129</f>
        <v>0.00054</v>
      </c>
      <c r="S129" s="229">
        <v>0</v>
      </c>
      <c r="T129" s="230">
        <f>S129*H129</f>
        <v>0</v>
      </c>
      <c r="AR129" s="23" t="s">
        <v>486</v>
      </c>
      <c r="AT129" s="23" t="s">
        <v>145</v>
      </c>
      <c r="AU129" s="23" t="s">
        <v>81</v>
      </c>
      <c r="AY129" s="23" t="s">
        <v>143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486</v>
      </c>
      <c r="BM129" s="23" t="s">
        <v>1120</v>
      </c>
    </row>
    <row r="130" spans="2:51" s="11" customFormat="1" ht="13.5">
      <c r="B130" s="232"/>
      <c r="C130" s="233"/>
      <c r="D130" s="234" t="s">
        <v>152</v>
      </c>
      <c r="E130" s="235" t="s">
        <v>21</v>
      </c>
      <c r="F130" s="236" t="s">
        <v>241</v>
      </c>
      <c r="G130" s="233"/>
      <c r="H130" s="237">
        <v>18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152</v>
      </c>
      <c r="AU130" s="243" t="s">
        <v>81</v>
      </c>
      <c r="AV130" s="11" t="s">
        <v>81</v>
      </c>
      <c r="AW130" s="11" t="s">
        <v>35</v>
      </c>
      <c r="AX130" s="11" t="s">
        <v>79</v>
      </c>
      <c r="AY130" s="243" t="s">
        <v>143</v>
      </c>
    </row>
    <row r="131" spans="2:65" s="1" customFormat="1" ht="25.5" customHeight="1">
      <c r="B131" s="45"/>
      <c r="C131" s="220" t="s">
        <v>300</v>
      </c>
      <c r="D131" s="220" t="s">
        <v>145</v>
      </c>
      <c r="E131" s="221" t="s">
        <v>1121</v>
      </c>
      <c r="F131" s="222" t="s">
        <v>1122</v>
      </c>
      <c r="G131" s="223" t="s">
        <v>279</v>
      </c>
      <c r="H131" s="224">
        <v>55</v>
      </c>
      <c r="I131" s="225"/>
      <c r="J131" s="226">
        <f>ROUND(I131*H131,2)</f>
        <v>0</v>
      </c>
      <c r="K131" s="222" t="s">
        <v>149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486</v>
      </c>
      <c r="AT131" s="23" t="s">
        <v>145</v>
      </c>
      <c r="AU131" s="23" t="s">
        <v>81</v>
      </c>
      <c r="AY131" s="23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486</v>
      </c>
      <c r="BM131" s="23" t="s">
        <v>1123</v>
      </c>
    </row>
    <row r="132" spans="2:51" s="11" customFormat="1" ht="13.5">
      <c r="B132" s="232"/>
      <c r="C132" s="233"/>
      <c r="D132" s="234" t="s">
        <v>152</v>
      </c>
      <c r="E132" s="235" t="s">
        <v>21</v>
      </c>
      <c r="F132" s="236" t="s">
        <v>436</v>
      </c>
      <c r="G132" s="233"/>
      <c r="H132" s="237">
        <v>55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152</v>
      </c>
      <c r="AU132" s="243" t="s">
        <v>81</v>
      </c>
      <c r="AV132" s="11" t="s">
        <v>81</v>
      </c>
      <c r="AW132" s="11" t="s">
        <v>35</v>
      </c>
      <c r="AX132" s="11" t="s">
        <v>79</v>
      </c>
      <c r="AY132" s="243" t="s">
        <v>143</v>
      </c>
    </row>
    <row r="133" spans="2:65" s="1" customFormat="1" ht="25.5" customHeight="1">
      <c r="B133" s="45"/>
      <c r="C133" s="220" t="s">
        <v>307</v>
      </c>
      <c r="D133" s="220" t="s">
        <v>145</v>
      </c>
      <c r="E133" s="221" t="s">
        <v>1124</v>
      </c>
      <c r="F133" s="222" t="s">
        <v>1125</v>
      </c>
      <c r="G133" s="223" t="s">
        <v>279</v>
      </c>
      <c r="H133" s="224">
        <v>36</v>
      </c>
      <c r="I133" s="225"/>
      <c r="J133" s="226">
        <f>ROUND(I133*H133,2)</f>
        <v>0</v>
      </c>
      <c r="K133" s="222" t="s">
        <v>149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486</v>
      </c>
      <c r="AT133" s="23" t="s">
        <v>145</v>
      </c>
      <c r="AU133" s="23" t="s">
        <v>81</v>
      </c>
      <c r="AY133" s="23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486</v>
      </c>
      <c r="BM133" s="23" t="s">
        <v>1126</v>
      </c>
    </row>
    <row r="134" spans="2:51" s="11" customFormat="1" ht="13.5">
      <c r="B134" s="232"/>
      <c r="C134" s="233"/>
      <c r="D134" s="234" t="s">
        <v>152</v>
      </c>
      <c r="E134" s="235" t="s">
        <v>21</v>
      </c>
      <c r="F134" s="236" t="s">
        <v>336</v>
      </c>
      <c r="G134" s="233"/>
      <c r="H134" s="237">
        <v>36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81</v>
      </c>
      <c r="AV134" s="11" t="s">
        <v>81</v>
      </c>
      <c r="AW134" s="11" t="s">
        <v>35</v>
      </c>
      <c r="AX134" s="11" t="s">
        <v>79</v>
      </c>
      <c r="AY134" s="243" t="s">
        <v>143</v>
      </c>
    </row>
    <row r="135" spans="2:65" s="1" customFormat="1" ht="25.5" customHeight="1">
      <c r="B135" s="45"/>
      <c r="C135" s="220" t="s">
        <v>312</v>
      </c>
      <c r="D135" s="220" t="s">
        <v>145</v>
      </c>
      <c r="E135" s="221" t="s">
        <v>1127</v>
      </c>
      <c r="F135" s="222" t="s">
        <v>1128</v>
      </c>
      <c r="G135" s="223" t="s">
        <v>279</v>
      </c>
      <c r="H135" s="224">
        <v>91</v>
      </c>
      <c r="I135" s="225"/>
      <c r="J135" s="226">
        <f>ROUND(I135*H135,2)</f>
        <v>0</v>
      </c>
      <c r="K135" s="222" t="s">
        <v>149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0.07807</v>
      </c>
      <c r="R135" s="229">
        <f>Q135*H135</f>
        <v>7.10437</v>
      </c>
      <c r="S135" s="229">
        <v>0</v>
      </c>
      <c r="T135" s="230">
        <f>S135*H135</f>
        <v>0</v>
      </c>
      <c r="AR135" s="23" t="s">
        <v>486</v>
      </c>
      <c r="AT135" s="23" t="s">
        <v>145</v>
      </c>
      <c r="AU135" s="23" t="s">
        <v>81</v>
      </c>
      <c r="AY135" s="23" t="s">
        <v>143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486</v>
      </c>
      <c r="BM135" s="23" t="s">
        <v>1129</v>
      </c>
    </row>
    <row r="136" spans="2:51" s="11" customFormat="1" ht="13.5">
      <c r="B136" s="232"/>
      <c r="C136" s="233"/>
      <c r="D136" s="234" t="s">
        <v>152</v>
      </c>
      <c r="E136" s="235" t="s">
        <v>21</v>
      </c>
      <c r="F136" s="236" t="s">
        <v>470</v>
      </c>
      <c r="G136" s="233"/>
      <c r="H136" s="237">
        <v>91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152</v>
      </c>
      <c r="AU136" s="243" t="s">
        <v>81</v>
      </c>
      <c r="AV136" s="11" t="s">
        <v>81</v>
      </c>
      <c r="AW136" s="11" t="s">
        <v>35</v>
      </c>
      <c r="AX136" s="11" t="s">
        <v>79</v>
      </c>
      <c r="AY136" s="243" t="s">
        <v>143</v>
      </c>
    </row>
    <row r="137" spans="2:65" s="1" customFormat="1" ht="25.5" customHeight="1">
      <c r="B137" s="45"/>
      <c r="C137" s="220" t="s">
        <v>316</v>
      </c>
      <c r="D137" s="220" t="s">
        <v>145</v>
      </c>
      <c r="E137" s="221" t="s">
        <v>1130</v>
      </c>
      <c r="F137" s="222" t="s">
        <v>1131</v>
      </c>
      <c r="G137" s="223" t="s">
        <v>279</v>
      </c>
      <c r="H137" s="224">
        <v>104</v>
      </c>
      <c r="I137" s="225"/>
      <c r="J137" s="226">
        <f>ROUND(I137*H137,2)</f>
        <v>0</v>
      </c>
      <c r="K137" s="222" t="s">
        <v>149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486</v>
      </c>
      <c r="AT137" s="23" t="s">
        <v>145</v>
      </c>
      <c r="AU137" s="23" t="s">
        <v>81</v>
      </c>
      <c r="AY137" s="23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486</v>
      </c>
      <c r="BM137" s="23" t="s">
        <v>1132</v>
      </c>
    </row>
    <row r="138" spans="2:51" s="11" customFormat="1" ht="13.5">
      <c r="B138" s="232"/>
      <c r="C138" s="233"/>
      <c r="D138" s="234" t="s">
        <v>152</v>
      </c>
      <c r="E138" s="235" t="s">
        <v>21</v>
      </c>
      <c r="F138" s="236" t="s">
        <v>1133</v>
      </c>
      <c r="G138" s="233"/>
      <c r="H138" s="237">
        <v>104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152</v>
      </c>
      <c r="AU138" s="243" t="s">
        <v>81</v>
      </c>
      <c r="AV138" s="11" t="s">
        <v>81</v>
      </c>
      <c r="AW138" s="11" t="s">
        <v>35</v>
      </c>
      <c r="AX138" s="11" t="s">
        <v>79</v>
      </c>
      <c r="AY138" s="243" t="s">
        <v>143</v>
      </c>
    </row>
    <row r="139" spans="2:65" s="1" customFormat="1" ht="25.5" customHeight="1">
      <c r="B139" s="45"/>
      <c r="C139" s="220" t="s">
        <v>321</v>
      </c>
      <c r="D139" s="220" t="s">
        <v>145</v>
      </c>
      <c r="E139" s="221" t="s">
        <v>1134</v>
      </c>
      <c r="F139" s="222" t="s">
        <v>1135</v>
      </c>
      <c r="G139" s="223" t="s">
        <v>279</v>
      </c>
      <c r="H139" s="224">
        <v>12</v>
      </c>
      <c r="I139" s="225"/>
      <c r="J139" s="226">
        <f>ROUND(I139*H139,2)</f>
        <v>0</v>
      </c>
      <c r="K139" s="222" t="s">
        <v>149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0.13538</v>
      </c>
      <c r="R139" s="229">
        <f>Q139*H139</f>
        <v>1.62456</v>
      </c>
      <c r="S139" s="229">
        <v>0</v>
      </c>
      <c r="T139" s="230">
        <f>S139*H139</f>
        <v>0</v>
      </c>
      <c r="AR139" s="23" t="s">
        <v>486</v>
      </c>
      <c r="AT139" s="23" t="s">
        <v>145</v>
      </c>
      <c r="AU139" s="23" t="s">
        <v>81</v>
      </c>
      <c r="AY139" s="23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486</v>
      </c>
      <c r="BM139" s="23" t="s">
        <v>1136</v>
      </c>
    </row>
    <row r="140" spans="2:51" s="11" customFormat="1" ht="13.5">
      <c r="B140" s="232"/>
      <c r="C140" s="233"/>
      <c r="D140" s="234" t="s">
        <v>152</v>
      </c>
      <c r="E140" s="235" t="s">
        <v>21</v>
      </c>
      <c r="F140" s="236" t="s">
        <v>208</v>
      </c>
      <c r="G140" s="233"/>
      <c r="H140" s="237">
        <v>12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152</v>
      </c>
      <c r="AU140" s="243" t="s">
        <v>81</v>
      </c>
      <c r="AV140" s="11" t="s">
        <v>81</v>
      </c>
      <c r="AW140" s="11" t="s">
        <v>35</v>
      </c>
      <c r="AX140" s="11" t="s">
        <v>79</v>
      </c>
      <c r="AY140" s="243" t="s">
        <v>143</v>
      </c>
    </row>
    <row r="141" spans="2:65" s="1" customFormat="1" ht="16.5" customHeight="1">
      <c r="B141" s="45"/>
      <c r="C141" s="220" t="s">
        <v>326</v>
      </c>
      <c r="D141" s="220" t="s">
        <v>145</v>
      </c>
      <c r="E141" s="221" t="s">
        <v>1137</v>
      </c>
      <c r="F141" s="222" t="s">
        <v>1138</v>
      </c>
      <c r="G141" s="223" t="s">
        <v>279</v>
      </c>
      <c r="H141" s="224">
        <v>4</v>
      </c>
      <c r="I141" s="225"/>
      <c r="J141" s="226">
        <f>ROUND(I141*H141,2)</f>
        <v>0</v>
      </c>
      <c r="K141" s="222" t="s">
        <v>149</v>
      </c>
      <c r="L141" s="71"/>
      <c r="M141" s="227" t="s">
        <v>21</v>
      </c>
      <c r="N141" s="228" t="s">
        <v>42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486</v>
      </c>
      <c r="AT141" s="23" t="s">
        <v>145</v>
      </c>
      <c r="AU141" s="23" t="s">
        <v>81</v>
      </c>
      <c r="AY141" s="23" t="s">
        <v>143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486</v>
      </c>
      <c r="BM141" s="23" t="s">
        <v>1139</v>
      </c>
    </row>
    <row r="142" spans="2:51" s="11" customFormat="1" ht="13.5">
      <c r="B142" s="232"/>
      <c r="C142" s="233"/>
      <c r="D142" s="234" t="s">
        <v>152</v>
      </c>
      <c r="E142" s="235" t="s">
        <v>21</v>
      </c>
      <c r="F142" s="236" t="s">
        <v>150</v>
      </c>
      <c r="G142" s="233"/>
      <c r="H142" s="237">
        <v>4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81</v>
      </c>
      <c r="AV142" s="11" t="s">
        <v>81</v>
      </c>
      <c r="AW142" s="11" t="s">
        <v>35</v>
      </c>
      <c r="AX142" s="11" t="s">
        <v>79</v>
      </c>
      <c r="AY142" s="243" t="s">
        <v>143</v>
      </c>
    </row>
    <row r="143" spans="2:65" s="1" customFormat="1" ht="16.5" customHeight="1">
      <c r="B143" s="45"/>
      <c r="C143" s="220" t="s">
        <v>331</v>
      </c>
      <c r="D143" s="220" t="s">
        <v>145</v>
      </c>
      <c r="E143" s="221" t="s">
        <v>1140</v>
      </c>
      <c r="F143" s="222" t="s">
        <v>1141</v>
      </c>
      <c r="G143" s="223" t="s">
        <v>279</v>
      </c>
      <c r="H143" s="224">
        <v>55</v>
      </c>
      <c r="I143" s="225"/>
      <c r="J143" s="226">
        <f>ROUND(I143*H143,2)</f>
        <v>0</v>
      </c>
      <c r="K143" s="222" t="s">
        <v>149</v>
      </c>
      <c r="L143" s="71"/>
      <c r="M143" s="227" t="s">
        <v>21</v>
      </c>
      <c r="N143" s="228" t="s">
        <v>42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486</v>
      </c>
      <c r="AT143" s="23" t="s">
        <v>145</v>
      </c>
      <c r="AU143" s="23" t="s">
        <v>81</v>
      </c>
      <c r="AY143" s="23" t="s">
        <v>143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79</v>
      </c>
      <c r="BK143" s="231">
        <f>ROUND(I143*H143,2)</f>
        <v>0</v>
      </c>
      <c r="BL143" s="23" t="s">
        <v>486</v>
      </c>
      <c r="BM143" s="23" t="s">
        <v>1142</v>
      </c>
    </row>
    <row r="144" spans="2:51" s="11" customFormat="1" ht="13.5">
      <c r="B144" s="232"/>
      <c r="C144" s="233"/>
      <c r="D144" s="234" t="s">
        <v>152</v>
      </c>
      <c r="E144" s="235" t="s">
        <v>21</v>
      </c>
      <c r="F144" s="236" t="s">
        <v>436</v>
      </c>
      <c r="G144" s="233"/>
      <c r="H144" s="237">
        <v>55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152</v>
      </c>
      <c r="AU144" s="243" t="s">
        <v>81</v>
      </c>
      <c r="AV144" s="11" t="s">
        <v>81</v>
      </c>
      <c r="AW144" s="11" t="s">
        <v>35</v>
      </c>
      <c r="AX144" s="11" t="s">
        <v>79</v>
      </c>
      <c r="AY144" s="243" t="s">
        <v>143</v>
      </c>
    </row>
    <row r="145" spans="2:65" s="1" customFormat="1" ht="16.5" customHeight="1">
      <c r="B145" s="45"/>
      <c r="C145" s="220" t="s">
        <v>336</v>
      </c>
      <c r="D145" s="220" t="s">
        <v>145</v>
      </c>
      <c r="E145" s="221" t="s">
        <v>1143</v>
      </c>
      <c r="F145" s="222" t="s">
        <v>1144</v>
      </c>
      <c r="G145" s="223" t="s">
        <v>279</v>
      </c>
      <c r="H145" s="224">
        <v>22</v>
      </c>
      <c r="I145" s="225"/>
      <c r="J145" s="226">
        <f>ROUND(I145*H145,2)</f>
        <v>0</v>
      </c>
      <c r="K145" s="222" t="s">
        <v>149</v>
      </c>
      <c r="L145" s="71"/>
      <c r="M145" s="227" t="s">
        <v>21</v>
      </c>
      <c r="N145" s="228" t="s">
        <v>42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486</v>
      </c>
      <c r="AT145" s="23" t="s">
        <v>145</v>
      </c>
      <c r="AU145" s="23" t="s">
        <v>81</v>
      </c>
      <c r="AY145" s="23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79</v>
      </c>
      <c r="BK145" s="231">
        <f>ROUND(I145*H145,2)</f>
        <v>0</v>
      </c>
      <c r="BL145" s="23" t="s">
        <v>486</v>
      </c>
      <c r="BM145" s="23" t="s">
        <v>1145</v>
      </c>
    </row>
    <row r="146" spans="2:51" s="11" customFormat="1" ht="13.5">
      <c r="B146" s="232"/>
      <c r="C146" s="233"/>
      <c r="D146" s="234" t="s">
        <v>152</v>
      </c>
      <c r="E146" s="235" t="s">
        <v>21</v>
      </c>
      <c r="F146" s="236" t="s">
        <v>264</v>
      </c>
      <c r="G146" s="233"/>
      <c r="H146" s="237">
        <v>22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152</v>
      </c>
      <c r="AU146" s="243" t="s">
        <v>81</v>
      </c>
      <c r="AV146" s="11" t="s">
        <v>81</v>
      </c>
      <c r="AW146" s="11" t="s">
        <v>35</v>
      </c>
      <c r="AX146" s="11" t="s">
        <v>79</v>
      </c>
      <c r="AY146" s="243" t="s">
        <v>143</v>
      </c>
    </row>
    <row r="147" spans="2:65" s="1" customFormat="1" ht="16.5" customHeight="1">
      <c r="B147" s="45"/>
      <c r="C147" s="220" t="s">
        <v>341</v>
      </c>
      <c r="D147" s="220" t="s">
        <v>145</v>
      </c>
      <c r="E147" s="221" t="s">
        <v>1146</v>
      </c>
      <c r="F147" s="222" t="s">
        <v>1147</v>
      </c>
      <c r="G147" s="223" t="s">
        <v>279</v>
      </c>
      <c r="H147" s="224">
        <v>8</v>
      </c>
      <c r="I147" s="225"/>
      <c r="J147" s="226">
        <f>ROUND(I147*H147,2)</f>
        <v>0</v>
      </c>
      <c r="K147" s="222" t="s">
        <v>149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486</v>
      </c>
      <c r="AT147" s="23" t="s">
        <v>145</v>
      </c>
      <c r="AU147" s="23" t="s">
        <v>81</v>
      </c>
      <c r="AY147" s="23" t="s">
        <v>143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79</v>
      </c>
      <c r="BK147" s="231">
        <f>ROUND(I147*H147,2)</f>
        <v>0</v>
      </c>
      <c r="BL147" s="23" t="s">
        <v>486</v>
      </c>
      <c r="BM147" s="23" t="s">
        <v>1148</v>
      </c>
    </row>
    <row r="148" spans="2:51" s="11" customFormat="1" ht="13.5">
      <c r="B148" s="232"/>
      <c r="C148" s="233"/>
      <c r="D148" s="234" t="s">
        <v>152</v>
      </c>
      <c r="E148" s="235" t="s">
        <v>21</v>
      </c>
      <c r="F148" s="236" t="s">
        <v>187</v>
      </c>
      <c r="G148" s="233"/>
      <c r="H148" s="237">
        <v>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152</v>
      </c>
      <c r="AU148" s="243" t="s">
        <v>81</v>
      </c>
      <c r="AV148" s="11" t="s">
        <v>81</v>
      </c>
      <c r="AW148" s="11" t="s">
        <v>35</v>
      </c>
      <c r="AX148" s="11" t="s">
        <v>79</v>
      </c>
      <c r="AY148" s="243" t="s">
        <v>143</v>
      </c>
    </row>
    <row r="149" spans="2:65" s="1" customFormat="1" ht="16.5" customHeight="1">
      <c r="B149" s="45"/>
      <c r="C149" s="220" t="s">
        <v>346</v>
      </c>
      <c r="D149" s="220" t="s">
        <v>145</v>
      </c>
      <c r="E149" s="221" t="s">
        <v>1149</v>
      </c>
      <c r="F149" s="222" t="s">
        <v>1150</v>
      </c>
      <c r="G149" s="223" t="s">
        <v>279</v>
      </c>
      <c r="H149" s="224">
        <v>6</v>
      </c>
      <c r="I149" s="225"/>
      <c r="J149" s="226">
        <f>ROUND(I149*H149,2)</f>
        <v>0</v>
      </c>
      <c r="K149" s="222" t="s">
        <v>149</v>
      </c>
      <c r="L149" s="71"/>
      <c r="M149" s="227" t="s">
        <v>21</v>
      </c>
      <c r="N149" s="228" t="s">
        <v>42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486</v>
      </c>
      <c r="AT149" s="23" t="s">
        <v>145</v>
      </c>
      <c r="AU149" s="23" t="s">
        <v>81</v>
      </c>
      <c r="AY149" s="23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79</v>
      </c>
      <c r="BK149" s="231">
        <f>ROUND(I149*H149,2)</f>
        <v>0</v>
      </c>
      <c r="BL149" s="23" t="s">
        <v>486</v>
      </c>
      <c r="BM149" s="23" t="s">
        <v>1151</v>
      </c>
    </row>
    <row r="150" spans="2:51" s="11" customFormat="1" ht="13.5">
      <c r="B150" s="232"/>
      <c r="C150" s="233"/>
      <c r="D150" s="234" t="s">
        <v>152</v>
      </c>
      <c r="E150" s="235" t="s">
        <v>21</v>
      </c>
      <c r="F150" s="236" t="s">
        <v>174</v>
      </c>
      <c r="G150" s="233"/>
      <c r="H150" s="237">
        <v>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152</v>
      </c>
      <c r="AU150" s="243" t="s">
        <v>81</v>
      </c>
      <c r="AV150" s="11" t="s">
        <v>81</v>
      </c>
      <c r="AW150" s="11" t="s">
        <v>35</v>
      </c>
      <c r="AX150" s="11" t="s">
        <v>79</v>
      </c>
      <c r="AY150" s="243" t="s">
        <v>143</v>
      </c>
    </row>
    <row r="151" spans="2:65" s="1" customFormat="1" ht="16.5" customHeight="1">
      <c r="B151" s="45"/>
      <c r="C151" s="220" t="s">
        <v>351</v>
      </c>
      <c r="D151" s="220" t="s">
        <v>145</v>
      </c>
      <c r="E151" s="221" t="s">
        <v>1152</v>
      </c>
      <c r="F151" s="222" t="s">
        <v>1153</v>
      </c>
      <c r="G151" s="223" t="s">
        <v>148</v>
      </c>
      <c r="H151" s="224">
        <v>13.3</v>
      </c>
      <c r="I151" s="225"/>
      <c r="J151" s="226">
        <f>ROUND(I151*H151,2)</f>
        <v>0</v>
      </c>
      <c r="K151" s="222" t="s">
        <v>149</v>
      </c>
      <c r="L151" s="71"/>
      <c r="M151" s="227" t="s">
        <v>21</v>
      </c>
      <c r="N151" s="228" t="s">
        <v>42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486</v>
      </c>
      <c r="AT151" s="23" t="s">
        <v>145</v>
      </c>
      <c r="AU151" s="23" t="s">
        <v>81</v>
      </c>
      <c r="AY151" s="23" t="s">
        <v>143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79</v>
      </c>
      <c r="BK151" s="231">
        <f>ROUND(I151*H151,2)</f>
        <v>0</v>
      </c>
      <c r="BL151" s="23" t="s">
        <v>486</v>
      </c>
      <c r="BM151" s="23" t="s">
        <v>1154</v>
      </c>
    </row>
    <row r="152" spans="2:51" s="11" customFormat="1" ht="13.5">
      <c r="B152" s="232"/>
      <c r="C152" s="233"/>
      <c r="D152" s="234" t="s">
        <v>152</v>
      </c>
      <c r="E152" s="235" t="s">
        <v>21</v>
      </c>
      <c r="F152" s="236" t="s">
        <v>1155</v>
      </c>
      <c r="G152" s="233"/>
      <c r="H152" s="237">
        <v>13.3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152</v>
      </c>
      <c r="AU152" s="243" t="s">
        <v>81</v>
      </c>
      <c r="AV152" s="11" t="s">
        <v>81</v>
      </c>
      <c r="AW152" s="11" t="s">
        <v>35</v>
      </c>
      <c r="AX152" s="11" t="s">
        <v>79</v>
      </c>
      <c r="AY152" s="243" t="s">
        <v>143</v>
      </c>
    </row>
    <row r="153" spans="2:65" s="1" customFormat="1" ht="16.5" customHeight="1">
      <c r="B153" s="45"/>
      <c r="C153" s="220" t="s">
        <v>357</v>
      </c>
      <c r="D153" s="220" t="s">
        <v>145</v>
      </c>
      <c r="E153" s="221" t="s">
        <v>1156</v>
      </c>
      <c r="F153" s="222" t="s">
        <v>1157</v>
      </c>
      <c r="G153" s="223" t="s">
        <v>148</v>
      </c>
      <c r="H153" s="224">
        <v>13.3</v>
      </c>
      <c r="I153" s="225"/>
      <c r="J153" s="226">
        <f>ROUND(I153*H153,2)</f>
        <v>0</v>
      </c>
      <c r="K153" s="222" t="s">
        <v>149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486</v>
      </c>
      <c r="AT153" s="23" t="s">
        <v>145</v>
      </c>
      <c r="AU153" s="23" t="s">
        <v>81</v>
      </c>
      <c r="AY153" s="23" t="s">
        <v>143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486</v>
      </c>
      <c r="BM153" s="23" t="s">
        <v>1158</v>
      </c>
    </row>
    <row r="154" spans="2:51" s="11" customFormat="1" ht="13.5">
      <c r="B154" s="232"/>
      <c r="C154" s="233"/>
      <c r="D154" s="234" t="s">
        <v>152</v>
      </c>
      <c r="E154" s="235" t="s">
        <v>21</v>
      </c>
      <c r="F154" s="236" t="s">
        <v>1155</v>
      </c>
      <c r="G154" s="233"/>
      <c r="H154" s="237">
        <v>13.3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152</v>
      </c>
      <c r="AU154" s="243" t="s">
        <v>81</v>
      </c>
      <c r="AV154" s="11" t="s">
        <v>81</v>
      </c>
      <c r="AW154" s="11" t="s">
        <v>35</v>
      </c>
      <c r="AX154" s="11" t="s">
        <v>79</v>
      </c>
      <c r="AY154" s="243" t="s">
        <v>143</v>
      </c>
    </row>
    <row r="155" spans="2:65" s="1" customFormat="1" ht="16.5" customHeight="1">
      <c r="B155" s="45"/>
      <c r="C155" s="220" t="s">
        <v>361</v>
      </c>
      <c r="D155" s="220" t="s">
        <v>145</v>
      </c>
      <c r="E155" s="221" t="s">
        <v>1159</v>
      </c>
      <c r="F155" s="222" t="s">
        <v>1160</v>
      </c>
      <c r="G155" s="223" t="s">
        <v>221</v>
      </c>
      <c r="H155" s="224">
        <v>30</v>
      </c>
      <c r="I155" s="225"/>
      <c r="J155" s="226">
        <f>ROUND(I155*H155,2)</f>
        <v>0</v>
      </c>
      <c r="K155" s="222" t="s">
        <v>149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486</v>
      </c>
      <c r="AT155" s="23" t="s">
        <v>145</v>
      </c>
      <c r="AU155" s="23" t="s">
        <v>81</v>
      </c>
      <c r="AY155" s="23" t="s">
        <v>143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486</v>
      </c>
      <c r="BM155" s="23" t="s">
        <v>1161</v>
      </c>
    </row>
    <row r="156" spans="2:51" s="11" customFormat="1" ht="13.5">
      <c r="B156" s="232"/>
      <c r="C156" s="233"/>
      <c r="D156" s="234" t="s">
        <v>152</v>
      </c>
      <c r="E156" s="235" t="s">
        <v>21</v>
      </c>
      <c r="F156" s="236" t="s">
        <v>307</v>
      </c>
      <c r="G156" s="233"/>
      <c r="H156" s="237">
        <v>30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152</v>
      </c>
      <c r="AU156" s="243" t="s">
        <v>81</v>
      </c>
      <c r="AV156" s="11" t="s">
        <v>81</v>
      </c>
      <c r="AW156" s="11" t="s">
        <v>35</v>
      </c>
      <c r="AX156" s="11" t="s">
        <v>79</v>
      </c>
      <c r="AY156" s="243" t="s">
        <v>143</v>
      </c>
    </row>
    <row r="157" spans="2:65" s="1" customFormat="1" ht="25.5" customHeight="1">
      <c r="B157" s="45"/>
      <c r="C157" s="220" t="s">
        <v>366</v>
      </c>
      <c r="D157" s="220" t="s">
        <v>145</v>
      </c>
      <c r="E157" s="221" t="s">
        <v>1162</v>
      </c>
      <c r="F157" s="222" t="s">
        <v>1163</v>
      </c>
      <c r="G157" s="223" t="s">
        <v>221</v>
      </c>
      <c r="H157" s="224">
        <v>12.6</v>
      </c>
      <c r="I157" s="225"/>
      <c r="J157" s="226">
        <f>ROUND(I157*H157,2)</f>
        <v>0</v>
      </c>
      <c r="K157" s="222" t="s">
        <v>149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0.2024</v>
      </c>
      <c r="R157" s="229">
        <f>Q157*H157</f>
        <v>2.55024</v>
      </c>
      <c r="S157" s="229">
        <v>0</v>
      </c>
      <c r="T157" s="230">
        <f>S157*H157</f>
        <v>0</v>
      </c>
      <c r="AR157" s="23" t="s">
        <v>486</v>
      </c>
      <c r="AT157" s="23" t="s">
        <v>145</v>
      </c>
      <c r="AU157" s="23" t="s">
        <v>81</v>
      </c>
      <c r="AY157" s="23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79</v>
      </c>
      <c r="BK157" s="231">
        <f>ROUND(I157*H157,2)</f>
        <v>0</v>
      </c>
      <c r="BL157" s="23" t="s">
        <v>486</v>
      </c>
      <c r="BM157" s="23" t="s">
        <v>1164</v>
      </c>
    </row>
    <row r="158" spans="2:51" s="11" customFormat="1" ht="13.5">
      <c r="B158" s="232"/>
      <c r="C158" s="233"/>
      <c r="D158" s="234" t="s">
        <v>152</v>
      </c>
      <c r="E158" s="235" t="s">
        <v>21</v>
      </c>
      <c r="F158" s="236" t="s">
        <v>1165</v>
      </c>
      <c r="G158" s="233"/>
      <c r="H158" s="237">
        <v>12.6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152</v>
      </c>
      <c r="AU158" s="243" t="s">
        <v>81</v>
      </c>
      <c r="AV158" s="11" t="s">
        <v>81</v>
      </c>
      <c r="AW158" s="11" t="s">
        <v>35</v>
      </c>
      <c r="AX158" s="11" t="s">
        <v>79</v>
      </c>
      <c r="AY158" s="243" t="s">
        <v>143</v>
      </c>
    </row>
    <row r="159" spans="2:65" s="1" customFormat="1" ht="25.5" customHeight="1">
      <c r="B159" s="45"/>
      <c r="C159" s="220" t="s">
        <v>371</v>
      </c>
      <c r="D159" s="220" t="s">
        <v>145</v>
      </c>
      <c r="E159" s="221" t="s">
        <v>1166</v>
      </c>
      <c r="F159" s="222" t="s">
        <v>1167</v>
      </c>
      <c r="G159" s="223" t="s">
        <v>221</v>
      </c>
      <c r="H159" s="224">
        <v>6.3</v>
      </c>
      <c r="I159" s="225"/>
      <c r="J159" s="226">
        <f>ROUND(I159*H159,2)</f>
        <v>0</v>
      </c>
      <c r="K159" s="222" t="s">
        <v>149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0.19695</v>
      </c>
      <c r="R159" s="229">
        <f>Q159*H159</f>
        <v>1.2407849999999998</v>
      </c>
      <c r="S159" s="229">
        <v>0</v>
      </c>
      <c r="T159" s="230">
        <f>S159*H159</f>
        <v>0</v>
      </c>
      <c r="AR159" s="23" t="s">
        <v>486</v>
      </c>
      <c r="AT159" s="23" t="s">
        <v>145</v>
      </c>
      <c r="AU159" s="23" t="s">
        <v>81</v>
      </c>
      <c r="AY159" s="23" t="s">
        <v>143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486</v>
      </c>
      <c r="BM159" s="23" t="s">
        <v>1168</v>
      </c>
    </row>
    <row r="160" spans="2:51" s="11" customFormat="1" ht="13.5">
      <c r="B160" s="232"/>
      <c r="C160" s="233"/>
      <c r="D160" s="234" t="s">
        <v>152</v>
      </c>
      <c r="E160" s="235" t="s">
        <v>21</v>
      </c>
      <c r="F160" s="236" t="s">
        <v>1114</v>
      </c>
      <c r="G160" s="233"/>
      <c r="H160" s="237">
        <v>6.3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152</v>
      </c>
      <c r="AU160" s="243" t="s">
        <v>81</v>
      </c>
      <c r="AV160" s="11" t="s">
        <v>81</v>
      </c>
      <c r="AW160" s="11" t="s">
        <v>35</v>
      </c>
      <c r="AX160" s="11" t="s">
        <v>79</v>
      </c>
      <c r="AY160" s="243" t="s">
        <v>143</v>
      </c>
    </row>
    <row r="161" spans="2:65" s="1" customFormat="1" ht="25.5" customHeight="1">
      <c r="B161" s="45"/>
      <c r="C161" s="220" t="s">
        <v>383</v>
      </c>
      <c r="D161" s="220" t="s">
        <v>145</v>
      </c>
      <c r="E161" s="221" t="s">
        <v>1169</v>
      </c>
      <c r="F161" s="222" t="s">
        <v>1170</v>
      </c>
      <c r="G161" s="223" t="s">
        <v>221</v>
      </c>
      <c r="H161" s="224">
        <v>6.3</v>
      </c>
      <c r="I161" s="225"/>
      <c r="J161" s="226">
        <f>ROUND(I161*H161,2)</f>
        <v>0</v>
      </c>
      <c r="K161" s="222" t="s">
        <v>149</v>
      </c>
      <c r="L161" s="71"/>
      <c r="M161" s="227" t="s">
        <v>21</v>
      </c>
      <c r="N161" s="228" t="s">
        <v>42</v>
      </c>
      <c r="O161" s="46"/>
      <c r="P161" s="229">
        <f>O161*H161</f>
        <v>0</v>
      </c>
      <c r="Q161" s="229">
        <v>0.38626</v>
      </c>
      <c r="R161" s="229">
        <f>Q161*H161</f>
        <v>2.4334379999999998</v>
      </c>
      <c r="S161" s="229">
        <v>0</v>
      </c>
      <c r="T161" s="230">
        <f>S161*H161</f>
        <v>0</v>
      </c>
      <c r="AR161" s="23" t="s">
        <v>486</v>
      </c>
      <c r="AT161" s="23" t="s">
        <v>145</v>
      </c>
      <c r="AU161" s="23" t="s">
        <v>81</v>
      </c>
      <c r="AY161" s="23" t="s">
        <v>143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79</v>
      </c>
      <c r="BK161" s="231">
        <f>ROUND(I161*H161,2)</f>
        <v>0</v>
      </c>
      <c r="BL161" s="23" t="s">
        <v>486</v>
      </c>
      <c r="BM161" s="23" t="s">
        <v>1171</v>
      </c>
    </row>
    <row r="162" spans="2:51" s="11" customFormat="1" ht="13.5">
      <c r="B162" s="232"/>
      <c r="C162" s="233"/>
      <c r="D162" s="234" t="s">
        <v>152</v>
      </c>
      <c r="E162" s="235" t="s">
        <v>21</v>
      </c>
      <c r="F162" s="236" t="s">
        <v>1114</v>
      </c>
      <c r="G162" s="233"/>
      <c r="H162" s="237">
        <v>6.3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152</v>
      </c>
      <c r="AU162" s="243" t="s">
        <v>81</v>
      </c>
      <c r="AV162" s="11" t="s">
        <v>81</v>
      </c>
      <c r="AW162" s="11" t="s">
        <v>35</v>
      </c>
      <c r="AX162" s="11" t="s">
        <v>79</v>
      </c>
      <c r="AY162" s="243" t="s">
        <v>143</v>
      </c>
    </row>
    <row r="163" spans="2:65" s="1" customFormat="1" ht="16.5" customHeight="1">
      <c r="B163" s="45"/>
      <c r="C163" s="220" t="s">
        <v>388</v>
      </c>
      <c r="D163" s="220" t="s">
        <v>145</v>
      </c>
      <c r="E163" s="221" t="s">
        <v>1172</v>
      </c>
      <c r="F163" s="222" t="s">
        <v>1173</v>
      </c>
      <c r="G163" s="223" t="s">
        <v>221</v>
      </c>
      <c r="H163" s="224">
        <v>6.3</v>
      </c>
      <c r="I163" s="225"/>
      <c r="J163" s="226">
        <f>ROUND(I163*H163,2)</f>
        <v>0</v>
      </c>
      <c r="K163" s="222" t="s">
        <v>149</v>
      </c>
      <c r="L163" s="71"/>
      <c r="M163" s="227" t="s">
        <v>21</v>
      </c>
      <c r="N163" s="228" t="s">
        <v>42</v>
      </c>
      <c r="O163" s="46"/>
      <c r="P163" s="229">
        <f>O163*H163</f>
        <v>0</v>
      </c>
      <c r="Q163" s="229">
        <v>0.2429</v>
      </c>
      <c r="R163" s="229">
        <f>Q163*H163</f>
        <v>1.53027</v>
      </c>
      <c r="S163" s="229">
        <v>0</v>
      </c>
      <c r="T163" s="230">
        <f>S163*H163</f>
        <v>0</v>
      </c>
      <c r="AR163" s="23" t="s">
        <v>486</v>
      </c>
      <c r="AT163" s="23" t="s">
        <v>145</v>
      </c>
      <c r="AU163" s="23" t="s">
        <v>81</v>
      </c>
      <c r="AY163" s="23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79</v>
      </c>
      <c r="BK163" s="231">
        <f>ROUND(I163*H163,2)</f>
        <v>0</v>
      </c>
      <c r="BL163" s="23" t="s">
        <v>486</v>
      </c>
      <c r="BM163" s="23" t="s">
        <v>1174</v>
      </c>
    </row>
    <row r="164" spans="2:51" s="11" customFormat="1" ht="13.5">
      <c r="B164" s="232"/>
      <c r="C164" s="233"/>
      <c r="D164" s="234" t="s">
        <v>152</v>
      </c>
      <c r="E164" s="235" t="s">
        <v>21</v>
      </c>
      <c r="F164" s="236" t="s">
        <v>1114</v>
      </c>
      <c r="G164" s="233"/>
      <c r="H164" s="237">
        <v>6.3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152</v>
      </c>
      <c r="AU164" s="243" t="s">
        <v>81</v>
      </c>
      <c r="AV164" s="11" t="s">
        <v>81</v>
      </c>
      <c r="AW164" s="11" t="s">
        <v>35</v>
      </c>
      <c r="AX164" s="11" t="s">
        <v>79</v>
      </c>
      <c r="AY164" s="243" t="s">
        <v>143</v>
      </c>
    </row>
    <row r="165" spans="2:65" s="1" customFormat="1" ht="16.5" customHeight="1">
      <c r="B165" s="45"/>
      <c r="C165" s="220" t="s">
        <v>393</v>
      </c>
      <c r="D165" s="220" t="s">
        <v>145</v>
      </c>
      <c r="E165" s="221" t="s">
        <v>1175</v>
      </c>
      <c r="F165" s="222" t="s">
        <v>1176</v>
      </c>
      <c r="G165" s="223" t="s">
        <v>221</v>
      </c>
      <c r="H165" s="224">
        <v>6.3</v>
      </c>
      <c r="I165" s="225"/>
      <c r="J165" s="226">
        <f>ROUND(I165*H165,2)</f>
        <v>0</v>
      </c>
      <c r="K165" s="222" t="s">
        <v>149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0.1837</v>
      </c>
      <c r="R165" s="229">
        <f>Q165*H165</f>
        <v>1.15731</v>
      </c>
      <c r="S165" s="229">
        <v>0</v>
      </c>
      <c r="T165" s="230">
        <f>S165*H165</f>
        <v>0</v>
      </c>
      <c r="AR165" s="23" t="s">
        <v>486</v>
      </c>
      <c r="AT165" s="23" t="s">
        <v>145</v>
      </c>
      <c r="AU165" s="23" t="s">
        <v>81</v>
      </c>
      <c r="AY165" s="23" t="s">
        <v>143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486</v>
      </c>
      <c r="BM165" s="23" t="s">
        <v>1177</v>
      </c>
    </row>
    <row r="166" spans="2:51" s="11" customFormat="1" ht="13.5">
      <c r="B166" s="232"/>
      <c r="C166" s="233"/>
      <c r="D166" s="234" t="s">
        <v>152</v>
      </c>
      <c r="E166" s="235" t="s">
        <v>21</v>
      </c>
      <c r="F166" s="236" t="s">
        <v>1114</v>
      </c>
      <c r="G166" s="233"/>
      <c r="H166" s="237">
        <v>6.3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152</v>
      </c>
      <c r="AU166" s="243" t="s">
        <v>81</v>
      </c>
      <c r="AV166" s="11" t="s">
        <v>81</v>
      </c>
      <c r="AW166" s="11" t="s">
        <v>35</v>
      </c>
      <c r="AX166" s="11" t="s">
        <v>79</v>
      </c>
      <c r="AY166" s="243" t="s">
        <v>143</v>
      </c>
    </row>
    <row r="167" spans="2:65" s="1" customFormat="1" ht="16.5" customHeight="1">
      <c r="B167" s="45"/>
      <c r="C167" s="220" t="s">
        <v>398</v>
      </c>
      <c r="D167" s="220" t="s">
        <v>145</v>
      </c>
      <c r="E167" s="221" t="s">
        <v>1178</v>
      </c>
      <c r="F167" s="222" t="s">
        <v>1179</v>
      </c>
      <c r="G167" s="223" t="s">
        <v>221</v>
      </c>
      <c r="H167" s="224">
        <v>6.3</v>
      </c>
      <c r="I167" s="225"/>
      <c r="J167" s="226">
        <f>ROUND(I167*H167,2)</f>
        <v>0</v>
      </c>
      <c r="K167" s="222" t="s">
        <v>149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486</v>
      </c>
      <c r="AT167" s="23" t="s">
        <v>145</v>
      </c>
      <c r="AU167" s="23" t="s">
        <v>81</v>
      </c>
      <c r="AY167" s="23" t="s">
        <v>143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486</v>
      </c>
      <c r="BM167" s="23" t="s">
        <v>1180</v>
      </c>
    </row>
    <row r="168" spans="2:51" s="11" customFormat="1" ht="13.5">
      <c r="B168" s="232"/>
      <c r="C168" s="233"/>
      <c r="D168" s="234" t="s">
        <v>152</v>
      </c>
      <c r="E168" s="235" t="s">
        <v>21</v>
      </c>
      <c r="F168" s="236" t="s">
        <v>1114</v>
      </c>
      <c r="G168" s="233"/>
      <c r="H168" s="237">
        <v>6.3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152</v>
      </c>
      <c r="AU168" s="243" t="s">
        <v>81</v>
      </c>
      <c r="AV168" s="11" t="s">
        <v>81</v>
      </c>
      <c r="AW168" s="11" t="s">
        <v>35</v>
      </c>
      <c r="AX168" s="11" t="s">
        <v>79</v>
      </c>
      <c r="AY168" s="243" t="s">
        <v>143</v>
      </c>
    </row>
    <row r="169" spans="2:65" s="1" customFormat="1" ht="16.5" customHeight="1">
      <c r="B169" s="45"/>
      <c r="C169" s="220" t="s">
        <v>403</v>
      </c>
      <c r="D169" s="220" t="s">
        <v>145</v>
      </c>
      <c r="E169" s="221" t="s">
        <v>1181</v>
      </c>
      <c r="F169" s="222" t="s">
        <v>1182</v>
      </c>
      <c r="G169" s="223" t="s">
        <v>893</v>
      </c>
      <c r="H169" s="224">
        <v>4</v>
      </c>
      <c r="I169" s="225"/>
      <c r="J169" s="226">
        <f>ROUND(I169*H169,2)</f>
        <v>0</v>
      </c>
      <c r="K169" s="222" t="s">
        <v>290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486</v>
      </c>
      <c r="AT169" s="23" t="s">
        <v>145</v>
      </c>
      <c r="AU169" s="23" t="s">
        <v>81</v>
      </c>
      <c r="AY169" s="23" t="s">
        <v>143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486</v>
      </c>
      <c r="BM169" s="23" t="s">
        <v>1183</v>
      </c>
    </row>
    <row r="170" spans="2:51" s="11" customFormat="1" ht="13.5">
      <c r="B170" s="232"/>
      <c r="C170" s="233"/>
      <c r="D170" s="234" t="s">
        <v>152</v>
      </c>
      <c r="E170" s="235" t="s">
        <v>21</v>
      </c>
      <c r="F170" s="236" t="s">
        <v>150</v>
      </c>
      <c r="G170" s="233"/>
      <c r="H170" s="237">
        <v>4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152</v>
      </c>
      <c r="AU170" s="243" t="s">
        <v>81</v>
      </c>
      <c r="AV170" s="11" t="s">
        <v>81</v>
      </c>
      <c r="AW170" s="11" t="s">
        <v>35</v>
      </c>
      <c r="AX170" s="11" t="s">
        <v>79</v>
      </c>
      <c r="AY170" s="243" t="s">
        <v>143</v>
      </c>
    </row>
    <row r="171" spans="2:65" s="1" customFormat="1" ht="16.5" customHeight="1">
      <c r="B171" s="45"/>
      <c r="C171" s="254" t="s">
        <v>408</v>
      </c>
      <c r="D171" s="254" t="s">
        <v>352</v>
      </c>
      <c r="E171" s="255" t="s">
        <v>1184</v>
      </c>
      <c r="F171" s="256" t="s">
        <v>1185</v>
      </c>
      <c r="G171" s="257" t="s">
        <v>893</v>
      </c>
      <c r="H171" s="258">
        <v>2</v>
      </c>
      <c r="I171" s="259"/>
      <c r="J171" s="260">
        <f>ROUND(I171*H171,2)</f>
        <v>0</v>
      </c>
      <c r="K171" s="256" t="s">
        <v>290</v>
      </c>
      <c r="L171" s="261"/>
      <c r="M171" s="262" t="s">
        <v>21</v>
      </c>
      <c r="N171" s="263" t="s">
        <v>42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1186</v>
      </c>
      <c r="AT171" s="23" t="s">
        <v>352</v>
      </c>
      <c r="AU171" s="23" t="s">
        <v>81</v>
      </c>
      <c r="AY171" s="23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79</v>
      </c>
      <c r="BK171" s="231">
        <f>ROUND(I171*H171,2)</f>
        <v>0</v>
      </c>
      <c r="BL171" s="23" t="s">
        <v>486</v>
      </c>
      <c r="BM171" s="23" t="s">
        <v>1187</v>
      </c>
    </row>
    <row r="172" spans="2:51" s="11" customFormat="1" ht="13.5">
      <c r="B172" s="232"/>
      <c r="C172" s="233"/>
      <c r="D172" s="234" t="s">
        <v>152</v>
      </c>
      <c r="E172" s="235" t="s">
        <v>21</v>
      </c>
      <c r="F172" s="236" t="s">
        <v>81</v>
      </c>
      <c r="G172" s="233"/>
      <c r="H172" s="237">
        <v>2</v>
      </c>
      <c r="I172" s="238"/>
      <c r="J172" s="233"/>
      <c r="K172" s="233"/>
      <c r="L172" s="239"/>
      <c r="M172" s="269"/>
      <c r="N172" s="270"/>
      <c r="O172" s="270"/>
      <c r="P172" s="270"/>
      <c r="Q172" s="270"/>
      <c r="R172" s="270"/>
      <c r="S172" s="270"/>
      <c r="T172" s="271"/>
      <c r="AT172" s="243" t="s">
        <v>152</v>
      </c>
      <c r="AU172" s="243" t="s">
        <v>81</v>
      </c>
      <c r="AV172" s="11" t="s">
        <v>81</v>
      </c>
      <c r="AW172" s="11" t="s">
        <v>35</v>
      </c>
      <c r="AX172" s="11" t="s">
        <v>79</v>
      </c>
      <c r="AY172" s="243" t="s">
        <v>143</v>
      </c>
    </row>
    <row r="173" spans="2:12" s="1" customFormat="1" ht="6.95" customHeight="1">
      <c r="B173" s="66"/>
      <c r="C173" s="67"/>
      <c r="D173" s="67"/>
      <c r="E173" s="67"/>
      <c r="F173" s="67"/>
      <c r="G173" s="67"/>
      <c r="H173" s="67"/>
      <c r="I173" s="165"/>
      <c r="J173" s="67"/>
      <c r="K173" s="67"/>
      <c r="L173" s="71"/>
    </row>
  </sheetData>
  <sheetProtection password="CC35" sheet="1" objects="1" scenarios="1" formatColumns="0" formatRows="0" autoFilter="0"/>
  <autoFilter ref="C78:K172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1188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ROUND(SUM(BE79:BE214),2)</f>
        <v>0</v>
      </c>
      <c r="G30" s="46"/>
      <c r="H30" s="46"/>
      <c r="I30" s="157">
        <v>0.21</v>
      </c>
      <c r="J30" s="156">
        <f>ROUND(ROUND((SUM(BE79:BE214)),2)*I30,2)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ROUND(SUM(BF79:BF214),2)</f>
        <v>0</v>
      </c>
      <c r="G31" s="46"/>
      <c r="H31" s="46"/>
      <c r="I31" s="157">
        <v>0.15</v>
      </c>
      <c r="J31" s="156">
        <f>ROUND(ROUND((SUM(BF79:BF214)),2)*I31,2)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ROUND(SUM(BG79:BG214),2)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ROUND(SUM(BH79:BH214),2)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ROUND(SUM(BI79:BI214),2)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D2_05 - Přeložky slaboproudů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1189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1190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1191</v>
      </c>
      <c r="E59" s="186"/>
      <c r="F59" s="186"/>
      <c r="G59" s="186"/>
      <c r="H59" s="186"/>
      <c r="I59" s="187"/>
      <c r="J59" s="188">
        <f>J159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127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NPK a.s., Pardubická nemocnice - Demolice budovy č. 1, úprava pozemku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113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D2_05 - Přeložky slaboproudů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>Pardubice</v>
      </c>
      <c r="G73" s="73"/>
      <c r="H73" s="73"/>
      <c r="I73" s="193" t="s">
        <v>25</v>
      </c>
      <c r="J73" s="84" t="str">
        <f>IF(J12="","",J12)</f>
        <v>16. 5. 2017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Nemocnice pardubického kraje a.s.</v>
      </c>
      <c r="G75" s="73"/>
      <c r="H75" s="73"/>
      <c r="I75" s="193" t="s">
        <v>33</v>
      </c>
      <c r="J75" s="192" t="str">
        <f>E21</f>
        <v>Atelier Penta v.o.s., Mrštíkova 12, Jihlava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128</v>
      </c>
      <c r="D78" s="196" t="s">
        <v>56</v>
      </c>
      <c r="E78" s="196" t="s">
        <v>52</v>
      </c>
      <c r="F78" s="196" t="s">
        <v>129</v>
      </c>
      <c r="G78" s="196" t="s">
        <v>130</v>
      </c>
      <c r="H78" s="196" t="s">
        <v>131</v>
      </c>
      <c r="I78" s="197" t="s">
        <v>132</v>
      </c>
      <c r="J78" s="196" t="s">
        <v>117</v>
      </c>
      <c r="K78" s="198" t="s">
        <v>133</v>
      </c>
      <c r="L78" s="199"/>
      <c r="M78" s="101" t="s">
        <v>134</v>
      </c>
      <c r="N78" s="102" t="s">
        <v>41</v>
      </c>
      <c r="O78" s="102" t="s">
        <v>135</v>
      </c>
      <c r="P78" s="102" t="s">
        <v>136</v>
      </c>
      <c r="Q78" s="102" t="s">
        <v>137</v>
      </c>
      <c r="R78" s="102" t="s">
        <v>138</v>
      </c>
      <c r="S78" s="102" t="s">
        <v>139</v>
      </c>
      <c r="T78" s="103" t="s">
        <v>140</v>
      </c>
    </row>
    <row r="79" spans="2:63" s="1" customFormat="1" ht="29.25" customHeight="1">
      <c r="B79" s="45"/>
      <c r="C79" s="107" t="s">
        <v>118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0.05563</v>
      </c>
      <c r="S79" s="105"/>
      <c r="T79" s="202">
        <f>T80</f>
        <v>0</v>
      </c>
      <c r="AT79" s="23" t="s">
        <v>70</v>
      </c>
      <c r="AU79" s="23" t="s">
        <v>119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70</v>
      </c>
      <c r="E80" s="207" t="s">
        <v>1192</v>
      </c>
      <c r="F80" s="207" t="s">
        <v>92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P81+P159</f>
        <v>0</v>
      </c>
      <c r="Q80" s="212"/>
      <c r="R80" s="213">
        <f>R81+R159</f>
        <v>0.05563</v>
      </c>
      <c r="S80" s="212"/>
      <c r="T80" s="214">
        <f>T81+T159</f>
        <v>0</v>
      </c>
      <c r="AR80" s="215" t="s">
        <v>159</v>
      </c>
      <c r="AT80" s="216" t="s">
        <v>70</v>
      </c>
      <c r="AU80" s="216" t="s">
        <v>71</v>
      </c>
      <c r="AY80" s="215" t="s">
        <v>143</v>
      </c>
      <c r="BK80" s="217">
        <f>BK81+BK159</f>
        <v>0</v>
      </c>
    </row>
    <row r="81" spans="2:63" s="10" customFormat="1" ht="19.9" customHeight="1">
      <c r="B81" s="204"/>
      <c r="C81" s="205"/>
      <c r="D81" s="206" t="s">
        <v>70</v>
      </c>
      <c r="E81" s="218" t="s">
        <v>1193</v>
      </c>
      <c r="F81" s="218" t="s">
        <v>1194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SUM(P82:P158)</f>
        <v>0</v>
      </c>
      <c r="Q81" s="212"/>
      <c r="R81" s="213">
        <f>SUM(R82:R158)</f>
        <v>0.05563</v>
      </c>
      <c r="S81" s="212"/>
      <c r="T81" s="214">
        <f>SUM(T82:T158)</f>
        <v>0</v>
      </c>
      <c r="AR81" s="215" t="s">
        <v>159</v>
      </c>
      <c r="AT81" s="216" t="s">
        <v>70</v>
      </c>
      <c r="AU81" s="216" t="s">
        <v>79</v>
      </c>
      <c r="AY81" s="215" t="s">
        <v>143</v>
      </c>
      <c r="BK81" s="217">
        <f>SUM(BK82:BK158)</f>
        <v>0</v>
      </c>
    </row>
    <row r="82" spans="2:65" s="1" customFormat="1" ht="25.5" customHeight="1">
      <c r="B82" s="45"/>
      <c r="C82" s="220" t="s">
        <v>79</v>
      </c>
      <c r="D82" s="220" t="s">
        <v>145</v>
      </c>
      <c r="E82" s="221" t="s">
        <v>1195</v>
      </c>
      <c r="F82" s="222" t="s">
        <v>1196</v>
      </c>
      <c r="G82" s="223" t="s">
        <v>279</v>
      </c>
      <c r="H82" s="224">
        <v>140</v>
      </c>
      <c r="I82" s="225"/>
      <c r="J82" s="226">
        <f>ROUND(I82*H82,2)</f>
        <v>0</v>
      </c>
      <c r="K82" s="222" t="s">
        <v>149</v>
      </c>
      <c r="L82" s="71"/>
      <c r="M82" s="227" t="s">
        <v>21</v>
      </c>
      <c r="N82" s="228" t="s">
        <v>42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228</v>
      </c>
      <c r="AT82" s="23" t="s">
        <v>145</v>
      </c>
      <c r="AU82" s="23" t="s">
        <v>81</v>
      </c>
      <c r="AY82" s="23" t="s">
        <v>143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228</v>
      </c>
      <c r="BM82" s="23" t="s">
        <v>1197</v>
      </c>
    </row>
    <row r="83" spans="2:65" s="1" customFormat="1" ht="16.5" customHeight="1">
      <c r="B83" s="45"/>
      <c r="C83" s="254" t="s">
        <v>81</v>
      </c>
      <c r="D83" s="254" t="s">
        <v>352</v>
      </c>
      <c r="E83" s="255" t="s">
        <v>1198</v>
      </c>
      <c r="F83" s="256" t="s">
        <v>1199</v>
      </c>
      <c r="G83" s="257" t="s">
        <v>279</v>
      </c>
      <c r="H83" s="258">
        <v>140</v>
      </c>
      <c r="I83" s="259"/>
      <c r="J83" s="260">
        <f>ROUND(I83*H83,2)</f>
        <v>0</v>
      </c>
      <c r="K83" s="256" t="s">
        <v>149</v>
      </c>
      <c r="L83" s="261"/>
      <c r="M83" s="262" t="s">
        <v>21</v>
      </c>
      <c r="N83" s="263" t="s">
        <v>42</v>
      </c>
      <c r="O83" s="46"/>
      <c r="P83" s="229">
        <f>O83*H83</f>
        <v>0</v>
      </c>
      <c r="Q83" s="229">
        <v>0.00018</v>
      </c>
      <c r="R83" s="229">
        <f>Q83*H83</f>
        <v>0.0252</v>
      </c>
      <c r="S83" s="229">
        <v>0</v>
      </c>
      <c r="T83" s="230">
        <f>S83*H83</f>
        <v>0</v>
      </c>
      <c r="AR83" s="23" t="s">
        <v>187</v>
      </c>
      <c r="AT83" s="23" t="s">
        <v>352</v>
      </c>
      <c r="AU83" s="23" t="s">
        <v>81</v>
      </c>
      <c r="AY83" s="23" t="s">
        <v>143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79</v>
      </c>
      <c r="BK83" s="231">
        <f>ROUND(I83*H83,2)</f>
        <v>0</v>
      </c>
      <c r="BL83" s="23" t="s">
        <v>150</v>
      </c>
      <c r="BM83" s="23" t="s">
        <v>1200</v>
      </c>
    </row>
    <row r="84" spans="2:51" s="11" customFormat="1" ht="13.5">
      <c r="B84" s="232"/>
      <c r="C84" s="233"/>
      <c r="D84" s="234" t="s">
        <v>152</v>
      </c>
      <c r="E84" s="235" t="s">
        <v>21</v>
      </c>
      <c r="F84" s="236" t="s">
        <v>1201</v>
      </c>
      <c r="G84" s="233"/>
      <c r="H84" s="237">
        <v>140</v>
      </c>
      <c r="I84" s="238"/>
      <c r="J84" s="233"/>
      <c r="K84" s="233"/>
      <c r="L84" s="239"/>
      <c r="M84" s="240"/>
      <c r="N84" s="241"/>
      <c r="O84" s="241"/>
      <c r="P84" s="241"/>
      <c r="Q84" s="241"/>
      <c r="R84" s="241"/>
      <c r="S84" s="241"/>
      <c r="T84" s="242"/>
      <c r="AT84" s="243" t="s">
        <v>152</v>
      </c>
      <c r="AU84" s="243" t="s">
        <v>81</v>
      </c>
      <c r="AV84" s="11" t="s">
        <v>81</v>
      </c>
      <c r="AW84" s="11" t="s">
        <v>35</v>
      </c>
      <c r="AX84" s="11" t="s">
        <v>79</v>
      </c>
      <c r="AY84" s="243" t="s">
        <v>143</v>
      </c>
    </row>
    <row r="85" spans="2:65" s="1" customFormat="1" ht="25.5" customHeight="1">
      <c r="B85" s="45"/>
      <c r="C85" s="220" t="s">
        <v>159</v>
      </c>
      <c r="D85" s="220" t="s">
        <v>145</v>
      </c>
      <c r="E85" s="221" t="s">
        <v>1195</v>
      </c>
      <c r="F85" s="222" t="s">
        <v>1196</v>
      </c>
      <c r="G85" s="223" t="s">
        <v>279</v>
      </c>
      <c r="H85" s="224">
        <v>1397.25</v>
      </c>
      <c r="I85" s="225"/>
      <c r="J85" s="226">
        <f>ROUND(I85*H85,2)</f>
        <v>0</v>
      </c>
      <c r="K85" s="222" t="s">
        <v>149</v>
      </c>
      <c r="L85" s="71"/>
      <c r="M85" s="227" t="s">
        <v>21</v>
      </c>
      <c r="N85" s="228" t="s">
        <v>42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228</v>
      </c>
      <c r="AT85" s="23" t="s">
        <v>145</v>
      </c>
      <c r="AU85" s="23" t="s">
        <v>81</v>
      </c>
      <c r="AY85" s="23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79</v>
      </c>
      <c r="BK85" s="231">
        <f>ROUND(I85*H85,2)</f>
        <v>0</v>
      </c>
      <c r="BL85" s="23" t="s">
        <v>228</v>
      </c>
      <c r="BM85" s="23" t="s">
        <v>1202</v>
      </c>
    </row>
    <row r="86" spans="2:65" s="1" customFormat="1" ht="16.5" customHeight="1">
      <c r="B86" s="45"/>
      <c r="C86" s="254" t="s">
        <v>150</v>
      </c>
      <c r="D86" s="254" t="s">
        <v>352</v>
      </c>
      <c r="E86" s="255" t="s">
        <v>1203</v>
      </c>
      <c r="F86" s="256" t="s">
        <v>1204</v>
      </c>
      <c r="G86" s="257" t="s">
        <v>279</v>
      </c>
      <c r="H86" s="258">
        <v>1397.25</v>
      </c>
      <c r="I86" s="259"/>
      <c r="J86" s="260">
        <f>ROUND(I86*H86,2)</f>
        <v>0</v>
      </c>
      <c r="K86" s="256" t="s">
        <v>290</v>
      </c>
      <c r="L86" s="261"/>
      <c r="M86" s="262" t="s">
        <v>21</v>
      </c>
      <c r="N86" s="263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894</v>
      </c>
      <c r="AT86" s="23" t="s">
        <v>352</v>
      </c>
      <c r="AU86" s="23" t="s">
        <v>81</v>
      </c>
      <c r="AY86" s="23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894</v>
      </c>
      <c r="BM86" s="23" t="s">
        <v>1205</v>
      </c>
    </row>
    <row r="87" spans="2:51" s="11" customFormat="1" ht="13.5">
      <c r="B87" s="232"/>
      <c r="C87" s="233"/>
      <c r="D87" s="234" t="s">
        <v>152</v>
      </c>
      <c r="E87" s="235" t="s">
        <v>21</v>
      </c>
      <c r="F87" s="236" t="s">
        <v>21</v>
      </c>
      <c r="G87" s="233"/>
      <c r="H87" s="237">
        <v>0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152</v>
      </c>
      <c r="AU87" s="243" t="s">
        <v>81</v>
      </c>
      <c r="AV87" s="11" t="s">
        <v>81</v>
      </c>
      <c r="AW87" s="11" t="s">
        <v>35</v>
      </c>
      <c r="AX87" s="11" t="s">
        <v>71</v>
      </c>
      <c r="AY87" s="243" t="s">
        <v>143</v>
      </c>
    </row>
    <row r="88" spans="2:51" s="11" customFormat="1" ht="13.5">
      <c r="B88" s="232"/>
      <c r="C88" s="233"/>
      <c r="D88" s="234" t="s">
        <v>152</v>
      </c>
      <c r="E88" s="235" t="s">
        <v>21</v>
      </c>
      <c r="F88" s="236" t="s">
        <v>1206</v>
      </c>
      <c r="G88" s="233"/>
      <c r="H88" s="237">
        <v>1397.25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152</v>
      </c>
      <c r="AU88" s="243" t="s">
        <v>81</v>
      </c>
      <c r="AV88" s="11" t="s">
        <v>81</v>
      </c>
      <c r="AW88" s="11" t="s">
        <v>35</v>
      </c>
      <c r="AX88" s="11" t="s">
        <v>79</v>
      </c>
      <c r="AY88" s="243" t="s">
        <v>143</v>
      </c>
    </row>
    <row r="89" spans="2:65" s="1" customFormat="1" ht="16.5" customHeight="1">
      <c r="B89" s="45"/>
      <c r="C89" s="220" t="s">
        <v>169</v>
      </c>
      <c r="D89" s="220" t="s">
        <v>145</v>
      </c>
      <c r="E89" s="221" t="s">
        <v>1207</v>
      </c>
      <c r="F89" s="222" t="s">
        <v>1208</v>
      </c>
      <c r="G89" s="223" t="s">
        <v>289</v>
      </c>
      <c r="H89" s="224">
        <v>2</v>
      </c>
      <c r="I89" s="225"/>
      <c r="J89" s="226">
        <f>ROUND(I89*H89,2)</f>
        <v>0</v>
      </c>
      <c r="K89" s="222" t="s">
        <v>290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228</v>
      </c>
      <c r="AT89" s="23" t="s">
        <v>145</v>
      </c>
      <c r="AU89" s="23" t="s">
        <v>81</v>
      </c>
      <c r="AY89" s="23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79</v>
      </c>
      <c r="BK89" s="231">
        <f>ROUND(I89*H89,2)</f>
        <v>0</v>
      </c>
      <c r="BL89" s="23" t="s">
        <v>228</v>
      </c>
      <c r="BM89" s="23" t="s">
        <v>1209</v>
      </c>
    </row>
    <row r="90" spans="2:65" s="1" customFormat="1" ht="25.5" customHeight="1">
      <c r="B90" s="45"/>
      <c r="C90" s="254" t="s">
        <v>174</v>
      </c>
      <c r="D90" s="254" t="s">
        <v>352</v>
      </c>
      <c r="E90" s="255" t="s">
        <v>1210</v>
      </c>
      <c r="F90" s="256" t="s">
        <v>1211</v>
      </c>
      <c r="G90" s="257" t="s">
        <v>893</v>
      </c>
      <c r="H90" s="258">
        <v>2</v>
      </c>
      <c r="I90" s="259"/>
      <c r="J90" s="260">
        <f>ROUND(I90*H90,2)</f>
        <v>0</v>
      </c>
      <c r="K90" s="256" t="s">
        <v>290</v>
      </c>
      <c r="L90" s="261"/>
      <c r="M90" s="262" t="s">
        <v>21</v>
      </c>
      <c r="N90" s="263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316</v>
      </c>
      <c r="AT90" s="23" t="s">
        <v>352</v>
      </c>
      <c r="AU90" s="23" t="s">
        <v>81</v>
      </c>
      <c r="AY90" s="23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228</v>
      </c>
      <c r="BM90" s="23" t="s">
        <v>1212</v>
      </c>
    </row>
    <row r="91" spans="2:51" s="11" customFormat="1" ht="13.5">
      <c r="B91" s="232"/>
      <c r="C91" s="233"/>
      <c r="D91" s="234" t="s">
        <v>152</v>
      </c>
      <c r="E91" s="235" t="s">
        <v>21</v>
      </c>
      <c r="F91" s="236" t="s">
        <v>81</v>
      </c>
      <c r="G91" s="233"/>
      <c r="H91" s="237">
        <v>2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152</v>
      </c>
      <c r="AU91" s="243" t="s">
        <v>81</v>
      </c>
      <c r="AV91" s="11" t="s">
        <v>81</v>
      </c>
      <c r="AW91" s="11" t="s">
        <v>35</v>
      </c>
      <c r="AX91" s="11" t="s">
        <v>79</v>
      </c>
      <c r="AY91" s="243" t="s">
        <v>143</v>
      </c>
    </row>
    <row r="92" spans="2:65" s="1" customFormat="1" ht="16.5" customHeight="1">
      <c r="B92" s="45"/>
      <c r="C92" s="220" t="s">
        <v>182</v>
      </c>
      <c r="D92" s="220" t="s">
        <v>145</v>
      </c>
      <c r="E92" s="221" t="s">
        <v>1213</v>
      </c>
      <c r="F92" s="222" t="s">
        <v>1214</v>
      </c>
      <c r="G92" s="223" t="s">
        <v>279</v>
      </c>
      <c r="H92" s="224">
        <v>1270.227</v>
      </c>
      <c r="I92" s="225"/>
      <c r="J92" s="226">
        <f>ROUND(I92*H92,2)</f>
        <v>0</v>
      </c>
      <c r="K92" s="222" t="s">
        <v>290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486</v>
      </c>
      <c r="AT92" s="23" t="s">
        <v>145</v>
      </c>
      <c r="AU92" s="23" t="s">
        <v>81</v>
      </c>
      <c r="AY92" s="23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486</v>
      </c>
      <c r="BM92" s="23" t="s">
        <v>1215</v>
      </c>
    </row>
    <row r="93" spans="2:65" s="1" customFormat="1" ht="16.5" customHeight="1">
      <c r="B93" s="45"/>
      <c r="C93" s="254" t="s">
        <v>187</v>
      </c>
      <c r="D93" s="254" t="s">
        <v>352</v>
      </c>
      <c r="E93" s="255" t="s">
        <v>1216</v>
      </c>
      <c r="F93" s="256" t="s">
        <v>1217</v>
      </c>
      <c r="G93" s="257" t="s">
        <v>279</v>
      </c>
      <c r="H93" s="258">
        <v>1397.25</v>
      </c>
      <c r="I93" s="259"/>
      <c r="J93" s="260">
        <f>ROUND(I93*H93,2)</f>
        <v>0</v>
      </c>
      <c r="K93" s="256" t="s">
        <v>290</v>
      </c>
      <c r="L93" s="261"/>
      <c r="M93" s="262" t="s">
        <v>21</v>
      </c>
      <c r="N93" s="263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1186</v>
      </c>
      <c r="AT93" s="23" t="s">
        <v>352</v>
      </c>
      <c r="AU93" s="23" t="s">
        <v>81</v>
      </c>
      <c r="AY93" s="23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486</v>
      </c>
      <c r="BM93" s="23" t="s">
        <v>1218</v>
      </c>
    </row>
    <row r="94" spans="2:51" s="11" customFormat="1" ht="13.5">
      <c r="B94" s="232"/>
      <c r="C94" s="233"/>
      <c r="D94" s="234" t="s">
        <v>152</v>
      </c>
      <c r="E94" s="235" t="s">
        <v>21</v>
      </c>
      <c r="F94" s="236" t="s">
        <v>1219</v>
      </c>
      <c r="G94" s="233"/>
      <c r="H94" s="237">
        <v>1397.25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152</v>
      </c>
      <c r="AU94" s="243" t="s">
        <v>81</v>
      </c>
      <c r="AV94" s="11" t="s">
        <v>81</v>
      </c>
      <c r="AW94" s="11" t="s">
        <v>35</v>
      </c>
      <c r="AX94" s="11" t="s">
        <v>79</v>
      </c>
      <c r="AY94" s="243" t="s">
        <v>143</v>
      </c>
    </row>
    <row r="95" spans="2:65" s="1" customFormat="1" ht="16.5" customHeight="1">
      <c r="B95" s="45"/>
      <c r="C95" s="254" t="s">
        <v>193</v>
      </c>
      <c r="D95" s="254" t="s">
        <v>352</v>
      </c>
      <c r="E95" s="255" t="s">
        <v>1220</v>
      </c>
      <c r="F95" s="256" t="s">
        <v>1221</v>
      </c>
      <c r="G95" s="257" t="s">
        <v>279</v>
      </c>
      <c r="H95" s="258">
        <v>1397.25</v>
      </c>
      <c r="I95" s="259"/>
      <c r="J95" s="260">
        <f>ROUND(I95*H95,2)</f>
        <v>0</v>
      </c>
      <c r="K95" s="256" t="s">
        <v>290</v>
      </c>
      <c r="L95" s="261"/>
      <c r="M95" s="262" t="s">
        <v>21</v>
      </c>
      <c r="N95" s="263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1186</v>
      </c>
      <c r="AT95" s="23" t="s">
        <v>352</v>
      </c>
      <c r="AU95" s="23" t="s">
        <v>81</v>
      </c>
      <c r="AY95" s="23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486</v>
      </c>
      <c r="BM95" s="23" t="s">
        <v>1222</v>
      </c>
    </row>
    <row r="96" spans="2:65" s="1" customFormat="1" ht="16.5" customHeight="1">
      <c r="B96" s="45"/>
      <c r="C96" s="254" t="s">
        <v>198</v>
      </c>
      <c r="D96" s="254" t="s">
        <v>352</v>
      </c>
      <c r="E96" s="255" t="s">
        <v>1223</v>
      </c>
      <c r="F96" s="256" t="s">
        <v>1224</v>
      </c>
      <c r="G96" s="257" t="s">
        <v>279</v>
      </c>
      <c r="H96" s="258">
        <v>1397.25</v>
      </c>
      <c r="I96" s="259"/>
      <c r="J96" s="260">
        <f>ROUND(I96*H96,2)</f>
        <v>0</v>
      </c>
      <c r="K96" s="256" t="s">
        <v>290</v>
      </c>
      <c r="L96" s="261"/>
      <c r="M96" s="262" t="s">
        <v>21</v>
      </c>
      <c r="N96" s="263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1186</v>
      </c>
      <c r="AT96" s="23" t="s">
        <v>352</v>
      </c>
      <c r="AU96" s="23" t="s">
        <v>81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486</v>
      </c>
      <c r="BM96" s="23" t="s">
        <v>1225</v>
      </c>
    </row>
    <row r="97" spans="2:65" s="1" customFormat="1" ht="16.5" customHeight="1">
      <c r="B97" s="45"/>
      <c r="C97" s="254" t="s">
        <v>202</v>
      </c>
      <c r="D97" s="254" t="s">
        <v>352</v>
      </c>
      <c r="E97" s="255" t="s">
        <v>1226</v>
      </c>
      <c r="F97" s="256" t="s">
        <v>1227</v>
      </c>
      <c r="G97" s="257" t="s">
        <v>279</v>
      </c>
      <c r="H97" s="258">
        <v>1397.25</v>
      </c>
      <c r="I97" s="259"/>
      <c r="J97" s="260">
        <f>ROUND(I97*H97,2)</f>
        <v>0</v>
      </c>
      <c r="K97" s="256" t="s">
        <v>290</v>
      </c>
      <c r="L97" s="261"/>
      <c r="M97" s="262" t="s">
        <v>21</v>
      </c>
      <c r="N97" s="263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1186</v>
      </c>
      <c r="AT97" s="23" t="s">
        <v>352</v>
      </c>
      <c r="AU97" s="23" t="s">
        <v>81</v>
      </c>
      <c r="AY97" s="23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486</v>
      </c>
      <c r="BM97" s="23" t="s">
        <v>1228</v>
      </c>
    </row>
    <row r="98" spans="2:65" s="1" customFormat="1" ht="16.5" customHeight="1">
      <c r="B98" s="45"/>
      <c r="C98" s="254" t="s">
        <v>208</v>
      </c>
      <c r="D98" s="254" t="s">
        <v>352</v>
      </c>
      <c r="E98" s="255" t="s">
        <v>1229</v>
      </c>
      <c r="F98" s="256" t="s">
        <v>1230</v>
      </c>
      <c r="G98" s="257" t="s">
        <v>279</v>
      </c>
      <c r="H98" s="258">
        <v>1397.25</v>
      </c>
      <c r="I98" s="259"/>
      <c r="J98" s="260">
        <f>ROUND(I98*H98,2)</f>
        <v>0</v>
      </c>
      <c r="K98" s="256" t="s">
        <v>290</v>
      </c>
      <c r="L98" s="261"/>
      <c r="M98" s="262" t="s">
        <v>21</v>
      </c>
      <c r="N98" s="263" t="s">
        <v>42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1186</v>
      </c>
      <c r="AT98" s="23" t="s">
        <v>352</v>
      </c>
      <c r="AU98" s="23" t="s">
        <v>81</v>
      </c>
      <c r="AY98" s="23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79</v>
      </c>
      <c r="BK98" s="231">
        <f>ROUND(I98*H98,2)</f>
        <v>0</v>
      </c>
      <c r="BL98" s="23" t="s">
        <v>486</v>
      </c>
      <c r="BM98" s="23" t="s">
        <v>1231</v>
      </c>
    </row>
    <row r="99" spans="2:65" s="1" customFormat="1" ht="16.5" customHeight="1">
      <c r="B99" s="45"/>
      <c r="C99" s="220" t="s">
        <v>212</v>
      </c>
      <c r="D99" s="220" t="s">
        <v>145</v>
      </c>
      <c r="E99" s="221" t="s">
        <v>1232</v>
      </c>
      <c r="F99" s="222" t="s">
        <v>1233</v>
      </c>
      <c r="G99" s="223" t="s">
        <v>893</v>
      </c>
      <c r="H99" s="224">
        <v>11</v>
      </c>
      <c r="I99" s="225"/>
      <c r="J99" s="226">
        <f>ROUND(I99*H99,2)</f>
        <v>0</v>
      </c>
      <c r="K99" s="222" t="s">
        <v>290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486</v>
      </c>
      <c r="AT99" s="23" t="s">
        <v>145</v>
      </c>
      <c r="AU99" s="23" t="s">
        <v>81</v>
      </c>
      <c r="AY99" s="23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486</v>
      </c>
      <c r="BM99" s="23" t="s">
        <v>1234</v>
      </c>
    </row>
    <row r="100" spans="2:65" s="1" customFormat="1" ht="16.5" customHeight="1">
      <c r="B100" s="45"/>
      <c r="C100" s="254" t="s">
        <v>218</v>
      </c>
      <c r="D100" s="254" t="s">
        <v>352</v>
      </c>
      <c r="E100" s="255" t="s">
        <v>1235</v>
      </c>
      <c r="F100" s="256" t="s">
        <v>1236</v>
      </c>
      <c r="G100" s="257" t="s">
        <v>893</v>
      </c>
      <c r="H100" s="258">
        <v>11</v>
      </c>
      <c r="I100" s="259"/>
      <c r="J100" s="260">
        <f>ROUND(I100*H100,2)</f>
        <v>0</v>
      </c>
      <c r="K100" s="256" t="s">
        <v>290</v>
      </c>
      <c r="L100" s="261"/>
      <c r="M100" s="262" t="s">
        <v>21</v>
      </c>
      <c r="N100" s="263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1186</v>
      </c>
      <c r="AT100" s="23" t="s">
        <v>352</v>
      </c>
      <c r="AU100" s="23" t="s">
        <v>81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486</v>
      </c>
      <c r="BM100" s="23" t="s">
        <v>1237</v>
      </c>
    </row>
    <row r="101" spans="2:51" s="11" customFormat="1" ht="13.5">
      <c r="B101" s="232"/>
      <c r="C101" s="233"/>
      <c r="D101" s="234" t="s">
        <v>152</v>
      </c>
      <c r="E101" s="235" t="s">
        <v>21</v>
      </c>
      <c r="F101" s="236" t="s">
        <v>202</v>
      </c>
      <c r="G101" s="233"/>
      <c r="H101" s="237">
        <v>11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152</v>
      </c>
      <c r="AU101" s="243" t="s">
        <v>81</v>
      </c>
      <c r="AV101" s="11" t="s">
        <v>81</v>
      </c>
      <c r="AW101" s="11" t="s">
        <v>35</v>
      </c>
      <c r="AX101" s="11" t="s">
        <v>79</v>
      </c>
      <c r="AY101" s="243" t="s">
        <v>143</v>
      </c>
    </row>
    <row r="102" spans="2:65" s="1" customFormat="1" ht="16.5" customHeight="1">
      <c r="B102" s="45"/>
      <c r="C102" s="220" t="s">
        <v>10</v>
      </c>
      <c r="D102" s="220" t="s">
        <v>145</v>
      </c>
      <c r="E102" s="221" t="s">
        <v>1238</v>
      </c>
      <c r="F102" s="222" t="s">
        <v>1239</v>
      </c>
      <c r="G102" s="223" t="s">
        <v>893</v>
      </c>
      <c r="H102" s="224">
        <v>38</v>
      </c>
      <c r="I102" s="225"/>
      <c r="J102" s="226">
        <f>ROUND(I102*H102,2)</f>
        <v>0</v>
      </c>
      <c r="K102" s="222" t="s">
        <v>290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486</v>
      </c>
      <c r="AT102" s="23" t="s">
        <v>145</v>
      </c>
      <c r="AU102" s="23" t="s">
        <v>81</v>
      </c>
      <c r="AY102" s="23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486</v>
      </c>
      <c r="BM102" s="23" t="s">
        <v>1240</v>
      </c>
    </row>
    <row r="103" spans="2:65" s="1" customFormat="1" ht="16.5" customHeight="1">
      <c r="B103" s="45"/>
      <c r="C103" s="254" t="s">
        <v>228</v>
      </c>
      <c r="D103" s="254" t="s">
        <v>352</v>
      </c>
      <c r="E103" s="255" t="s">
        <v>1241</v>
      </c>
      <c r="F103" s="256" t="s">
        <v>1242</v>
      </c>
      <c r="G103" s="257" t="s">
        <v>893</v>
      </c>
      <c r="H103" s="258">
        <v>38</v>
      </c>
      <c r="I103" s="259"/>
      <c r="J103" s="260">
        <f>ROUND(I103*H103,2)</f>
        <v>0</v>
      </c>
      <c r="K103" s="256" t="s">
        <v>290</v>
      </c>
      <c r="L103" s="261"/>
      <c r="M103" s="262" t="s">
        <v>21</v>
      </c>
      <c r="N103" s="263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1186</v>
      </c>
      <c r="AT103" s="23" t="s">
        <v>352</v>
      </c>
      <c r="AU103" s="23" t="s">
        <v>81</v>
      </c>
      <c r="AY103" s="23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486</v>
      </c>
      <c r="BM103" s="23" t="s">
        <v>1243</v>
      </c>
    </row>
    <row r="104" spans="2:51" s="11" customFormat="1" ht="13.5">
      <c r="B104" s="232"/>
      <c r="C104" s="233"/>
      <c r="D104" s="234" t="s">
        <v>152</v>
      </c>
      <c r="E104" s="235" t="s">
        <v>21</v>
      </c>
      <c r="F104" s="236" t="s">
        <v>346</v>
      </c>
      <c r="G104" s="233"/>
      <c r="H104" s="237">
        <v>38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152</v>
      </c>
      <c r="AU104" s="243" t="s">
        <v>81</v>
      </c>
      <c r="AV104" s="11" t="s">
        <v>81</v>
      </c>
      <c r="AW104" s="11" t="s">
        <v>35</v>
      </c>
      <c r="AX104" s="11" t="s">
        <v>79</v>
      </c>
      <c r="AY104" s="243" t="s">
        <v>143</v>
      </c>
    </row>
    <row r="105" spans="2:65" s="1" customFormat="1" ht="16.5" customHeight="1">
      <c r="B105" s="45"/>
      <c r="C105" s="220" t="s">
        <v>235</v>
      </c>
      <c r="D105" s="220" t="s">
        <v>145</v>
      </c>
      <c r="E105" s="221" t="s">
        <v>1244</v>
      </c>
      <c r="F105" s="222" t="s">
        <v>1245</v>
      </c>
      <c r="G105" s="223" t="s">
        <v>279</v>
      </c>
      <c r="H105" s="224">
        <v>100</v>
      </c>
      <c r="I105" s="225"/>
      <c r="J105" s="226">
        <f>ROUND(I105*H105,2)</f>
        <v>0</v>
      </c>
      <c r="K105" s="222" t="s">
        <v>149</v>
      </c>
      <c r="L105" s="71"/>
      <c r="M105" s="227" t="s">
        <v>21</v>
      </c>
      <c r="N105" s="228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228</v>
      </c>
      <c r="AT105" s="23" t="s">
        <v>145</v>
      </c>
      <c r="AU105" s="23" t="s">
        <v>81</v>
      </c>
      <c r="AY105" s="23" t="s">
        <v>143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228</v>
      </c>
      <c r="BM105" s="23" t="s">
        <v>1246</v>
      </c>
    </row>
    <row r="106" spans="2:65" s="1" customFormat="1" ht="16.5" customHeight="1">
      <c r="B106" s="45"/>
      <c r="C106" s="254" t="s">
        <v>241</v>
      </c>
      <c r="D106" s="254" t="s">
        <v>352</v>
      </c>
      <c r="E106" s="255" t="s">
        <v>1247</v>
      </c>
      <c r="F106" s="256" t="s">
        <v>1248</v>
      </c>
      <c r="G106" s="257" t="s">
        <v>289</v>
      </c>
      <c r="H106" s="258">
        <v>100</v>
      </c>
      <c r="I106" s="259"/>
      <c r="J106" s="260">
        <f>ROUND(I106*H106,2)</f>
        <v>0</v>
      </c>
      <c r="K106" s="256" t="s">
        <v>290</v>
      </c>
      <c r="L106" s="261"/>
      <c r="M106" s="262" t="s">
        <v>21</v>
      </c>
      <c r="N106" s="263" t="s">
        <v>42</v>
      </c>
      <c r="O106" s="46"/>
      <c r="P106" s="229">
        <f>O106*H106</f>
        <v>0</v>
      </c>
      <c r="Q106" s="229">
        <v>0.00013</v>
      </c>
      <c r="R106" s="229">
        <f>Q106*H106</f>
        <v>0.013</v>
      </c>
      <c r="S106" s="229">
        <v>0</v>
      </c>
      <c r="T106" s="230">
        <f>S106*H106</f>
        <v>0</v>
      </c>
      <c r="AR106" s="23" t="s">
        <v>187</v>
      </c>
      <c r="AT106" s="23" t="s">
        <v>352</v>
      </c>
      <c r="AU106" s="23" t="s">
        <v>81</v>
      </c>
      <c r="AY106" s="23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150</v>
      </c>
      <c r="BM106" s="23" t="s">
        <v>1249</v>
      </c>
    </row>
    <row r="107" spans="2:51" s="11" customFormat="1" ht="13.5">
      <c r="B107" s="232"/>
      <c r="C107" s="233"/>
      <c r="D107" s="234" t="s">
        <v>152</v>
      </c>
      <c r="E107" s="235" t="s">
        <v>21</v>
      </c>
      <c r="F107" s="236" t="s">
        <v>1250</v>
      </c>
      <c r="G107" s="233"/>
      <c r="H107" s="237">
        <v>100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152</v>
      </c>
      <c r="AU107" s="243" t="s">
        <v>81</v>
      </c>
      <c r="AV107" s="11" t="s">
        <v>81</v>
      </c>
      <c r="AW107" s="11" t="s">
        <v>35</v>
      </c>
      <c r="AX107" s="11" t="s">
        <v>79</v>
      </c>
      <c r="AY107" s="243" t="s">
        <v>143</v>
      </c>
    </row>
    <row r="108" spans="2:65" s="1" customFormat="1" ht="16.5" customHeight="1">
      <c r="B108" s="45"/>
      <c r="C108" s="220" t="s">
        <v>247</v>
      </c>
      <c r="D108" s="220" t="s">
        <v>145</v>
      </c>
      <c r="E108" s="221" t="s">
        <v>1251</v>
      </c>
      <c r="F108" s="222" t="s">
        <v>1252</v>
      </c>
      <c r="G108" s="223" t="s">
        <v>279</v>
      </c>
      <c r="H108" s="224">
        <v>40</v>
      </c>
      <c r="I108" s="225"/>
      <c r="J108" s="226">
        <f>ROUND(I108*H108,2)</f>
        <v>0</v>
      </c>
      <c r="K108" s="222" t="s">
        <v>149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228</v>
      </c>
      <c r="AT108" s="23" t="s">
        <v>145</v>
      </c>
      <c r="AU108" s="23" t="s">
        <v>81</v>
      </c>
      <c r="AY108" s="23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228</v>
      </c>
      <c r="BM108" s="23" t="s">
        <v>1253</v>
      </c>
    </row>
    <row r="109" spans="2:65" s="1" customFormat="1" ht="25.5" customHeight="1">
      <c r="B109" s="45"/>
      <c r="C109" s="254" t="s">
        <v>251</v>
      </c>
      <c r="D109" s="254" t="s">
        <v>352</v>
      </c>
      <c r="E109" s="255" t="s">
        <v>1254</v>
      </c>
      <c r="F109" s="256" t="s">
        <v>1255</v>
      </c>
      <c r="G109" s="257" t="s">
        <v>279</v>
      </c>
      <c r="H109" s="258">
        <v>10</v>
      </c>
      <c r="I109" s="259"/>
      <c r="J109" s="260">
        <f>ROUND(I109*H109,2)</f>
        <v>0</v>
      </c>
      <c r="K109" s="256" t="s">
        <v>290</v>
      </c>
      <c r="L109" s="261"/>
      <c r="M109" s="262" t="s">
        <v>21</v>
      </c>
      <c r="N109" s="263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894</v>
      </c>
      <c r="AT109" s="23" t="s">
        <v>352</v>
      </c>
      <c r="AU109" s="23" t="s">
        <v>81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894</v>
      </c>
      <c r="BM109" s="23" t="s">
        <v>1256</v>
      </c>
    </row>
    <row r="110" spans="2:51" s="11" customFormat="1" ht="13.5">
      <c r="B110" s="232"/>
      <c r="C110" s="233"/>
      <c r="D110" s="234" t="s">
        <v>152</v>
      </c>
      <c r="E110" s="235" t="s">
        <v>21</v>
      </c>
      <c r="F110" s="236" t="s">
        <v>198</v>
      </c>
      <c r="G110" s="233"/>
      <c r="H110" s="237">
        <v>10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152</v>
      </c>
      <c r="AU110" s="243" t="s">
        <v>81</v>
      </c>
      <c r="AV110" s="11" t="s">
        <v>81</v>
      </c>
      <c r="AW110" s="11" t="s">
        <v>35</v>
      </c>
      <c r="AX110" s="11" t="s">
        <v>79</v>
      </c>
      <c r="AY110" s="243" t="s">
        <v>143</v>
      </c>
    </row>
    <row r="111" spans="2:65" s="1" customFormat="1" ht="25.5" customHeight="1">
      <c r="B111" s="45"/>
      <c r="C111" s="254" t="s">
        <v>9</v>
      </c>
      <c r="D111" s="254" t="s">
        <v>352</v>
      </c>
      <c r="E111" s="255" t="s">
        <v>1257</v>
      </c>
      <c r="F111" s="256" t="s">
        <v>1258</v>
      </c>
      <c r="G111" s="257" t="s">
        <v>279</v>
      </c>
      <c r="H111" s="258">
        <v>30</v>
      </c>
      <c r="I111" s="259"/>
      <c r="J111" s="260">
        <f>ROUND(I111*H111,2)</f>
        <v>0</v>
      </c>
      <c r="K111" s="256" t="s">
        <v>290</v>
      </c>
      <c r="L111" s="261"/>
      <c r="M111" s="262" t="s">
        <v>21</v>
      </c>
      <c r="N111" s="263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894</v>
      </c>
      <c r="AT111" s="23" t="s">
        <v>352</v>
      </c>
      <c r="AU111" s="23" t="s">
        <v>81</v>
      </c>
      <c r="AY111" s="23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894</v>
      </c>
      <c r="BM111" s="23" t="s">
        <v>1259</v>
      </c>
    </row>
    <row r="112" spans="2:51" s="11" customFormat="1" ht="13.5">
      <c r="B112" s="232"/>
      <c r="C112" s="233"/>
      <c r="D112" s="234" t="s">
        <v>152</v>
      </c>
      <c r="E112" s="235" t="s">
        <v>21</v>
      </c>
      <c r="F112" s="236" t="s">
        <v>307</v>
      </c>
      <c r="G112" s="233"/>
      <c r="H112" s="237">
        <v>30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152</v>
      </c>
      <c r="AU112" s="243" t="s">
        <v>81</v>
      </c>
      <c r="AV112" s="11" t="s">
        <v>81</v>
      </c>
      <c r="AW112" s="11" t="s">
        <v>35</v>
      </c>
      <c r="AX112" s="11" t="s">
        <v>79</v>
      </c>
      <c r="AY112" s="243" t="s">
        <v>143</v>
      </c>
    </row>
    <row r="113" spans="2:65" s="1" customFormat="1" ht="16.5" customHeight="1">
      <c r="B113" s="45"/>
      <c r="C113" s="220" t="s">
        <v>264</v>
      </c>
      <c r="D113" s="220" t="s">
        <v>145</v>
      </c>
      <c r="E113" s="221" t="s">
        <v>1260</v>
      </c>
      <c r="F113" s="222" t="s">
        <v>1261</v>
      </c>
      <c r="G113" s="223" t="s">
        <v>289</v>
      </c>
      <c r="H113" s="224">
        <v>90</v>
      </c>
      <c r="I113" s="225"/>
      <c r="J113" s="226">
        <f>ROUND(I113*H113,2)</f>
        <v>0</v>
      </c>
      <c r="K113" s="222" t="s">
        <v>149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228</v>
      </c>
      <c r="AT113" s="23" t="s">
        <v>145</v>
      </c>
      <c r="AU113" s="23" t="s">
        <v>81</v>
      </c>
      <c r="AY113" s="23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228</v>
      </c>
      <c r="BM113" s="23" t="s">
        <v>1262</v>
      </c>
    </row>
    <row r="114" spans="2:65" s="1" customFormat="1" ht="16.5" customHeight="1">
      <c r="B114" s="45"/>
      <c r="C114" s="254" t="s">
        <v>268</v>
      </c>
      <c r="D114" s="254" t="s">
        <v>352</v>
      </c>
      <c r="E114" s="255" t="s">
        <v>1263</v>
      </c>
      <c r="F114" s="256" t="s">
        <v>1264</v>
      </c>
      <c r="G114" s="257" t="s">
        <v>893</v>
      </c>
      <c r="H114" s="258">
        <v>90</v>
      </c>
      <c r="I114" s="259"/>
      <c r="J114" s="260">
        <f>ROUND(I114*H114,2)</f>
        <v>0</v>
      </c>
      <c r="K114" s="256" t="s">
        <v>290</v>
      </c>
      <c r="L114" s="261"/>
      <c r="M114" s="262" t="s">
        <v>21</v>
      </c>
      <c r="N114" s="263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894</v>
      </c>
      <c r="AT114" s="23" t="s">
        <v>352</v>
      </c>
      <c r="AU114" s="23" t="s">
        <v>81</v>
      </c>
      <c r="AY114" s="23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894</v>
      </c>
      <c r="BM114" s="23" t="s">
        <v>1265</v>
      </c>
    </row>
    <row r="115" spans="2:51" s="11" customFormat="1" ht="13.5">
      <c r="B115" s="232"/>
      <c r="C115" s="233"/>
      <c r="D115" s="234" t="s">
        <v>152</v>
      </c>
      <c r="E115" s="235" t="s">
        <v>21</v>
      </c>
      <c r="F115" s="236" t="s">
        <v>1266</v>
      </c>
      <c r="G115" s="233"/>
      <c r="H115" s="237">
        <v>90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152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143</v>
      </c>
    </row>
    <row r="116" spans="2:65" s="1" customFormat="1" ht="16.5" customHeight="1">
      <c r="B116" s="45"/>
      <c r="C116" s="220" t="s">
        <v>272</v>
      </c>
      <c r="D116" s="220" t="s">
        <v>145</v>
      </c>
      <c r="E116" s="221" t="s">
        <v>1267</v>
      </c>
      <c r="F116" s="222" t="s">
        <v>1268</v>
      </c>
      <c r="G116" s="223" t="s">
        <v>279</v>
      </c>
      <c r="H116" s="224">
        <v>110</v>
      </c>
      <c r="I116" s="225"/>
      <c r="J116" s="226">
        <f>ROUND(I116*H116,2)</f>
        <v>0</v>
      </c>
      <c r="K116" s="222" t="s">
        <v>149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228</v>
      </c>
      <c r="AT116" s="23" t="s">
        <v>145</v>
      </c>
      <c r="AU116" s="23" t="s">
        <v>81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228</v>
      </c>
      <c r="BM116" s="23" t="s">
        <v>1269</v>
      </c>
    </row>
    <row r="117" spans="2:65" s="1" customFormat="1" ht="25.5" customHeight="1">
      <c r="B117" s="45"/>
      <c r="C117" s="254" t="s">
        <v>276</v>
      </c>
      <c r="D117" s="254" t="s">
        <v>352</v>
      </c>
      <c r="E117" s="255" t="s">
        <v>1270</v>
      </c>
      <c r="F117" s="256" t="s">
        <v>1271</v>
      </c>
      <c r="G117" s="257" t="s">
        <v>279</v>
      </c>
      <c r="H117" s="258">
        <v>110</v>
      </c>
      <c r="I117" s="259"/>
      <c r="J117" s="260">
        <f>ROUND(I117*H117,2)</f>
        <v>0</v>
      </c>
      <c r="K117" s="256" t="s">
        <v>290</v>
      </c>
      <c r="L117" s="261"/>
      <c r="M117" s="262" t="s">
        <v>21</v>
      </c>
      <c r="N117" s="263" t="s">
        <v>42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894</v>
      </c>
      <c r="AT117" s="23" t="s">
        <v>352</v>
      </c>
      <c r="AU117" s="23" t="s">
        <v>81</v>
      </c>
      <c r="AY117" s="23" t="s">
        <v>143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894</v>
      </c>
      <c r="BM117" s="23" t="s">
        <v>1272</v>
      </c>
    </row>
    <row r="118" spans="2:51" s="11" customFormat="1" ht="13.5">
      <c r="B118" s="232"/>
      <c r="C118" s="233"/>
      <c r="D118" s="234" t="s">
        <v>152</v>
      </c>
      <c r="E118" s="235" t="s">
        <v>21</v>
      </c>
      <c r="F118" s="236" t="s">
        <v>1273</v>
      </c>
      <c r="G118" s="233"/>
      <c r="H118" s="237">
        <v>110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81</v>
      </c>
      <c r="AV118" s="11" t="s">
        <v>81</v>
      </c>
      <c r="AW118" s="11" t="s">
        <v>35</v>
      </c>
      <c r="AX118" s="11" t="s">
        <v>79</v>
      </c>
      <c r="AY118" s="243" t="s">
        <v>143</v>
      </c>
    </row>
    <row r="119" spans="2:65" s="1" customFormat="1" ht="16.5" customHeight="1">
      <c r="B119" s="45"/>
      <c r="C119" s="220" t="s">
        <v>286</v>
      </c>
      <c r="D119" s="220" t="s">
        <v>145</v>
      </c>
      <c r="E119" s="221" t="s">
        <v>1274</v>
      </c>
      <c r="F119" s="222" t="s">
        <v>1275</v>
      </c>
      <c r="G119" s="223" t="s">
        <v>289</v>
      </c>
      <c r="H119" s="224">
        <v>2</v>
      </c>
      <c r="I119" s="225"/>
      <c r="J119" s="226">
        <f>ROUND(I119*H119,2)</f>
        <v>0</v>
      </c>
      <c r="K119" s="222" t="s">
        <v>149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228</v>
      </c>
      <c r="AT119" s="23" t="s">
        <v>145</v>
      </c>
      <c r="AU119" s="23" t="s">
        <v>81</v>
      </c>
      <c r="AY119" s="23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228</v>
      </c>
      <c r="BM119" s="23" t="s">
        <v>1276</v>
      </c>
    </row>
    <row r="120" spans="2:65" s="1" customFormat="1" ht="25.5" customHeight="1">
      <c r="B120" s="45"/>
      <c r="C120" s="254" t="s">
        <v>292</v>
      </c>
      <c r="D120" s="254" t="s">
        <v>352</v>
      </c>
      <c r="E120" s="255" t="s">
        <v>1277</v>
      </c>
      <c r="F120" s="256" t="s">
        <v>1278</v>
      </c>
      <c r="G120" s="257" t="s">
        <v>893</v>
      </c>
      <c r="H120" s="258">
        <v>2</v>
      </c>
      <c r="I120" s="259"/>
      <c r="J120" s="260">
        <f>ROUND(I120*H120,2)</f>
        <v>0</v>
      </c>
      <c r="K120" s="256" t="s">
        <v>290</v>
      </c>
      <c r="L120" s="261"/>
      <c r="M120" s="262" t="s">
        <v>21</v>
      </c>
      <c r="N120" s="263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894</v>
      </c>
      <c r="AT120" s="23" t="s">
        <v>352</v>
      </c>
      <c r="AU120" s="23" t="s">
        <v>81</v>
      </c>
      <c r="AY120" s="23" t="s">
        <v>143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894</v>
      </c>
      <c r="BM120" s="23" t="s">
        <v>1279</v>
      </c>
    </row>
    <row r="121" spans="2:51" s="11" customFormat="1" ht="13.5">
      <c r="B121" s="232"/>
      <c r="C121" s="233"/>
      <c r="D121" s="234" t="s">
        <v>152</v>
      </c>
      <c r="E121" s="235" t="s">
        <v>21</v>
      </c>
      <c r="F121" s="236" t="s">
        <v>81</v>
      </c>
      <c r="G121" s="233"/>
      <c r="H121" s="237">
        <v>2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152</v>
      </c>
      <c r="AU121" s="243" t="s">
        <v>81</v>
      </c>
      <c r="AV121" s="11" t="s">
        <v>81</v>
      </c>
      <c r="AW121" s="11" t="s">
        <v>35</v>
      </c>
      <c r="AX121" s="11" t="s">
        <v>79</v>
      </c>
      <c r="AY121" s="243" t="s">
        <v>143</v>
      </c>
    </row>
    <row r="122" spans="2:65" s="1" customFormat="1" ht="16.5" customHeight="1">
      <c r="B122" s="45"/>
      <c r="C122" s="220" t="s">
        <v>307</v>
      </c>
      <c r="D122" s="220" t="s">
        <v>145</v>
      </c>
      <c r="E122" s="221" t="s">
        <v>1280</v>
      </c>
      <c r="F122" s="222" t="s">
        <v>1281</v>
      </c>
      <c r="G122" s="223" t="s">
        <v>279</v>
      </c>
      <c r="H122" s="224">
        <v>2000</v>
      </c>
      <c r="I122" s="225"/>
      <c r="J122" s="226">
        <f>ROUND(I122*H122,2)</f>
        <v>0</v>
      </c>
      <c r="K122" s="222" t="s">
        <v>149</v>
      </c>
      <c r="L122" s="71"/>
      <c r="M122" s="227" t="s">
        <v>21</v>
      </c>
      <c r="N122" s="228" t="s">
        <v>42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228</v>
      </c>
      <c r="AT122" s="23" t="s">
        <v>145</v>
      </c>
      <c r="AU122" s="23" t="s">
        <v>81</v>
      </c>
      <c r="AY122" s="23" t="s">
        <v>143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79</v>
      </c>
      <c r="BK122" s="231">
        <f>ROUND(I122*H122,2)</f>
        <v>0</v>
      </c>
      <c r="BL122" s="23" t="s">
        <v>228</v>
      </c>
      <c r="BM122" s="23" t="s">
        <v>1282</v>
      </c>
    </row>
    <row r="123" spans="2:51" s="11" customFormat="1" ht="13.5">
      <c r="B123" s="232"/>
      <c r="C123" s="233"/>
      <c r="D123" s="234" t="s">
        <v>152</v>
      </c>
      <c r="E123" s="235" t="s">
        <v>21</v>
      </c>
      <c r="F123" s="236" t="s">
        <v>1283</v>
      </c>
      <c r="G123" s="233"/>
      <c r="H123" s="237">
        <v>2000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152</v>
      </c>
      <c r="AU123" s="243" t="s">
        <v>81</v>
      </c>
      <c r="AV123" s="11" t="s">
        <v>81</v>
      </c>
      <c r="AW123" s="11" t="s">
        <v>35</v>
      </c>
      <c r="AX123" s="11" t="s">
        <v>79</v>
      </c>
      <c r="AY123" s="243" t="s">
        <v>143</v>
      </c>
    </row>
    <row r="124" spans="2:65" s="1" customFormat="1" ht="16.5" customHeight="1">
      <c r="B124" s="45"/>
      <c r="C124" s="220" t="s">
        <v>312</v>
      </c>
      <c r="D124" s="220" t="s">
        <v>145</v>
      </c>
      <c r="E124" s="221" t="s">
        <v>1284</v>
      </c>
      <c r="F124" s="222" t="s">
        <v>1285</v>
      </c>
      <c r="G124" s="223" t="s">
        <v>279</v>
      </c>
      <c r="H124" s="224">
        <v>850</v>
      </c>
      <c r="I124" s="225"/>
      <c r="J124" s="226">
        <f>ROUND(I124*H124,2)</f>
        <v>0</v>
      </c>
      <c r="K124" s="222" t="s">
        <v>149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228</v>
      </c>
      <c r="AT124" s="23" t="s">
        <v>145</v>
      </c>
      <c r="AU124" s="23" t="s">
        <v>81</v>
      </c>
      <c r="AY124" s="23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228</v>
      </c>
      <c r="BM124" s="23" t="s">
        <v>1286</v>
      </c>
    </row>
    <row r="125" spans="2:51" s="11" customFormat="1" ht="13.5">
      <c r="B125" s="232"/>
      <c r="C125" s="233"/>
      <c r="D125" s="234" t="s">
        <v>152</v>
      </c>
      <c r="E125" s="235" t="s">
        <v>21</v>
      </c>
      <c r="F125" s="236" t="s">
        <v>1287</v>
      </c>
      <c r="G125" s="233"/>
      <c r="H125" s="237">
        <v>850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152</v>
      </c>
      <c r="AU125" s="243" t="s">
        <v>81</v>
      </c>
      <c r="AV125" s="11" t="s">
        <v>81</v>
      </c>
      <c r="AW125" s="11" t="s">
        <v>35</v>
      </c>
      <c r="AX125" s="11" t="s">
        <v>79</v>
      </c>
      <c r="AY125" s="243" t="s">
        <v>143</v>
      </c>
    </row>
    <row r="126" spans="2:65" s="1" customFormat="1" ht="16.5" customHeight="1">
      <c r="B126" s="45"/>
      <c r="C126" s="220" t="s">
        <v>316</v>
      </c>
      <c r="D126" s="220" t="s">
        <v>145</v>
      </c>
      <c r="E126" s="221" t="s">
        <v>1288</v>
      </c>
      <c r="F126" s="222" t="s">
        <v>1289</v>
      </c>
      <c r="G126" s="223" t="s">
        <v>279</v>
      </c>
      <c r="H126" s="224">
        <v>140</v>
      </c>
      <c r="I126" s="225"/>
      <c r="J126" s="226">
        <f>ROUND(I126*H126,2)</f>
        <v>0</v>
      </c>
      <c r="K126" s="222" t="s">
        <v>290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228</v>
      </c>
      <c r="AT126" s="23" t="s">
        <v>145</v>
      </c>
      <c r="AU126" s="23" t="s">
        <v>81</v>
      </c>
      <c r="AY126" s="23" t="s">
        <v>143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228</v>
      </c>
      <c r="BM126" s="23" t="s">
        <v>1290</v>
      </c>
    </row>
    <row r="127" spans="2:51" s="11" customFormat="1" ht="13.5">
      <c r="B127" s="232"/>
      <c r="C127" s="233"/>
      <c r="D127" s="234" t="s">
        <v>152</v>
      </c>
      <c r="E127" s="235" t="s">
        <v>21</v>
      </c>
      <c r="F127" s="236" t="s">
        <v>1201</v>
      </c>
      <c r="G127" s="233"/>
      <c r="H127" s="237">
        <v>140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81</v>
      </c>
      <c r="AV127" s="11" t="s">
        <v>81</v>
      </c>
      <c r="AW127" s="11" t="s">
        <v>35</v>
      </c>
      <c r="AX127" s="11" t="s">
        <v>79</v>
      </c>
      <c r="AY127" s="243" t="s">
        <v>143</v>
      </c>
    </row>
    <row r="128" spans="2:65" s="1" customFormat="1" ht="25.5" customHeight="1">
      <c r="B128" s="45"/>
      <c r="C128" s="220" t="s">
        <v>321</v>
      </c>
      <c r="D128" s="220" t="s">
        <v>145</v>
      </c>
      <c r="E128" s="221" t="s">
        <v>1291</v>
      </c>
      <c r="F128" s="222" t="s">
        <v>1292</v>
      </c>
      <c r="G128" s="223" t="s">
        <v>279</v>
      </c>
      <c r="H128" s="224">
        <v>2771.5</v>
      </c>
      <c r="I128" s="225"/>
      <c r="J128" s="226">
        <f>ROUND(I128*H128,2)</f>
        <v>0</v>
      </c>
      <c r="K128" s="222" t="s">
        <v>290</v>
      </c>
      <c r="L128" s="71"/>
      <c r="M128" s="227" t="s">
        <v>21</v>
      </c>
      <c r="N128" s="228" t="s">
        <v>42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228</v>
      </c>
      <c r="AT128" s="23" t="s">
        <v>145</v>
      </c>
      <c r="AU128" s="23" t="s">
        <v>81</v>
      </c>
      <c r="AY128" s="23" t="s">
        <v>143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79</v>
      </c>
      <c r="BK128" s="231">
        <f>ROUND(I128*H128,2)</f>
        <v>0</v>
      </c>
      <c r="BL128" s="23" t="s">
        <v>228</v>
      </c>
      <c r="BM128" s="23" t="s">
        <v>1293</v>
      </c>
    </row>
    <row r="129" spans="2:65" s="1" customFormat="1" ht="25.5" customHeight="1">
      <c r="B129" s="45"/>
      <c r="C129" s="254" t="s">
        <v>326</v>
      </c>
      <c r="D129" s="254" t="s">
        <v>352</v>
      </c>
      <c r="E129" s="255" t="s">
        <v>1294</v>
      </c>
      <c r="F129" s="256" t="s">
        <v>1295</v>
      </c>
      <c r="G129" s="257" t="s">
        <v>279</v>
      </c>
      <c r="H129" s="258">
        <v>2070</v>
      </c>
      <c r="I129" s="259"/>
      <c r="J129" s="260">
        <f>ROUND(I129*H129,2)</f>
        <v>0</v>
      </c>
      <c r="K129" s="256" t="s">
        <v>290</v>
      </c>
      <c r="L129" s="261"/>
      <c r="M129" s="262" t="s">
        <v>21</v>
      </c>
      <c r="N129" s="263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316</v>
      </c>
      <c r="AT129" s="23" t="s">
        <v>352</v>
      </c>
      <c r="AU129" s="23" t="s">
        <v>81</v>
      </c>
      <c r="AY129" s="23" t="s">
        <v>143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228</v>
      </c>
      <c r="BM129" s="23" t="s">
        <v>1296</v>
      </c>
    </row>
    <row r="130" spans="2:51" s="11" customFormat="1" ht="13.5">
      <c r="B130" s="232"/>
      <c r="C130" s="233"/>
      <c r="D130" s="234" t="s">
        <v>152</v>
      </c>
      <c r="E130" s="235" t="s">
        <v>21</v>
      </c>
      <c r="F130" s="236" t="s">
        <v>1297</v>
      </c>
      <c r="G130" s="233"/>
      <c r="H130" s="237">
        <v>2070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152</v>
      </c>
      <c r="AU130" s="243" t="s">
        <v>81</v>
      </c>
      <c r="AV130" s="11" t="s">
        <v>81</v>
      </c>
      <c r="AW130" s="11" t="s">
        <v>35</v>
      </c>
      <c r="AX130" s="11" t="s">
        <v>79</v>
      </c>
      <c r="AY130" s="243" t="s">
        <v>143</v>
      </c>
    </row>
    <row r="131" spans="2:65" s="1" customFormat="1" ht="25.5" customHeight="1">
      <c r="B131" s="45"/>
      <c r="C131" s="254" t="s">
        <v>331</v>
      </c>
      <c r="D131" s="254" t="s">
        <v>352</v>
      </c>
      <c r="E131" s="255" t="s">
        <v>1298</v>
      </c>
      <c r="F131" s="256" t="s">
        <v>1299</v>
      </c>
      <c r="G131" s="257" t="s">
        <v>279</v>
      </c>
      <c r="H131" s="258">
        <v>701.5</v>
      </c>
      <c r="I131" s="259"/>
      <c r="J131" s="260">
        <f>ROUND(I131*H131,2)</f>
        <v>0</v>
      </c>
      <c r="K131" s="256" t="s">
        <v>290</v>
      </c>
      <c r="L131" s="261"/>
      <c r="M131" s="262" t="s">
        <v>21</v>
      </c>
      <c r="N131" s="263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316</v>
      </c>
      <c r="AT131" s="23" t="s">
        <v>352</v>
      </c>
      <c r="AU131" s="23" t="s">
        <v>81</v>
      </c>
      <c r="AY131" s="23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228</v>
      </c>
      <c r="BM131" s="23" t="s">
        <v>1300</v>
      </c>
    </row>
    <row r="132" spans="2:51" s="11" customFormat="1" ht="13.5">
      <c r="B132" s="232"/>
      <c r="C132" s="233"/>
      <c r="D132" s="234" t="s">
        <v>152</v>
      </c>
      <c r="E132" s="235" t="s">
        <v>21</v>
      </c>
      <c r="F132" s="236" t="s">
        <v>1301</v>
      </c>
      <c r="G132" s="233"/>
      <c r="H132" s="237">
        <v>701.5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152</v>
      </c>
      <c r="AU132" s="243" t="s">
        <v>81</v>
      </c>
      <c r="AV132" s="11" t="s">
        <v>81</v>
      </c>
      <c r="AW132" s="11" t="s">
        <v>35</v>
      </c>
      <c r="AX132" s="11" t="s">
        <v>79</v>
      </c>
      <c r="AY132" s="243" t="s">
        <v>143</v>
      </c>
    </row>
    <row r="133" spans="2:65" s="1" customFormat="1" ht="16.5" customHeight="1">
      <c r="B133" s="45"/>
      <c r="C133" s="220" t="s">
        <v>336</v>
      </c>
      <c r="D133" s="220" t="s">
        <v>145</v>
      </c>
      <c r="E133" s="221" t="s">
        <v>1302</v>
      </c>
      <c r="F133" s="222" t="s">
        <v>1303</v>
      </c>
      <c r="G133" s="223" t="s">
        <v>279</v>
      </c>
      <c r="H133" s="224">
        <v>539</v>
      </c>
      <c r="I133" s="225"/>
      <c r="J133" s="226">
        <f>ROUND(I133*H133,2)</f>
        <v>0</v>
      </c>
      <c r="K133" s="222" t="s">
        <v>149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228</v>
      </c>
      <c r="AT133" s="23" t="s">
        <v>145</v>
      </c>
      <c r="AU133" s="23" t="s">
        <v>81</v>
      </c>
      <c r="AY133" s="23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228</v>
      </c>
      <c r="BM133" s="23" t="s">
        <v>1304</v>
      </c>
    </row>
    <row r="134" spans="2:51" s="11" customFormat="1" ht="13.5">
      <c r="B134" s="232"/>
      <c r="C134" s="233"/>
      <c r="D134" s="234" t="s">
        <v>152</v>
      </c>
      <c r="E134" s="235" t="s">
        <v>21</v>
      </c>
      <c r="F134" s="236" t="s">
        <v>1305</v>
      </c>
      <c r="G134" s="233"/>
      <c r="H134" s="237">
        <v>539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81</v>
      </c>
      <c r="AV134" s="11" t="s">
        <v>81</v>
      </c>
      <c r="AW134" s="11" t="s">
        <v>35</v>
      </c>
      <c r="AX134" s="11" t="s">
        <v>79</v>
      </c>
      <c r="AY134" s="243" t="s">
        <v>143</v>
      </c>
    </row>
    <row r="135" spans="2:65" s="1" customFormat="1" ht="25.5" customHeight="1">
      <c r="B135" s="45"/>
      <c r="C135" s="254" t="s">
        <v>341</v>
      </c>
      <c r="D135" s="254" t="s">
        <v>352</v>
      </c>
      <c r="E135" s="255" t="s">
        <v>1306</v>
      </c>
      <c r="F135" s="256" t="s">
        <v>1307</v>
      </c>
      <c r="G135" s="257" t="s">
        <v>279</v>
      </c>
      <c r="H135" s="258">
        <v>253</v>
      </c>
      <c r="I135" s="259"/>
      <c r="J135" s="260">
        <f>ROUND(I135*H135,2)</f>
        <v>0</v>
      </c>
      <c r="K135" s="256" t="s">
        <v>290</v>
      </c>
      <c r="L135" s="261"/>
      <c r="M135" s="262" t="s">
        <v>21</v>
      </c>
      <c r="N135" s="263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316</v>
      </c>
      <c r="AT135" s="23" t="s">
        <v>352</v>
      </c>
      <c r="AU135" s="23" t="s">
        <v>81</v>
      </c>
      <c r="AY135" s="23" t="s">
        <v>143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228</v>
      </c>
      <c r="BM135" s="23" t="s">
        <v>1308</v>
      </c>
    </row>
    <row r="136" spans="2:51" s="11" customFormat="1" ht="13.5">
      <c r="B136" s="232"/>
      <c r="C136" s="233"/>
      <c r="D136" s="234" t="s">
        <v>152</v>
      </c>
      <c r="E136" s="235" t="s">
        <v>21</v>
      </c>
      <c r="F136" s="236" t="s">
        <v>1309</v>
      </c>
      <c r="G136" s="233"/>
      <c r="H136" s="237">
        <v>253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152</v>
      </c>
      <c r="AU136" s="243" t="s">
        <v>81</v>
      </c>
      <c r="AV136" s="11" t="s">
        <v>81</v>
      </c>
      <c r="AW136" s="11" t="s">
        <v>35</v>
      </c>
      <c r="AX136" s="11" t="s">
        <v>79</v>
      </c>
      <c r="AY136" s="243" t="s">
        <v>143</v>
      </c>
    </row>
    <row r="137" spans="2:65" s="1" customFormat="1" ht="25.5" customHeight="1">
      <c r="B137" s="45"/>
      <c r="C137" s="254" t="s">
        <v>346</v>
      </c>
      <c r="D137" s="254" t="s">
        <v>352</v>
      </c>
      <c r="E137" s="255" t="s">
        <v>1310</v>
      </c>
      <c r="F137" s="256" t="s">
        <v>1311</v>
      </c>
      <c r="G137" s="257" t="s">
        <v>279</v>
      </c>
      <c r="H137" s="258">
        <v>220</v>
      </c>
      <c r="I137" s="259"/>
      <c r="J137" s="260">
        <f>ROUND(I137*H137,2)</f>
        <v>0</v>
      </c>
      <c r="K137" s="256" t="s">
        <v>290</v>
      </c>
      <c r="L137" s="261"/>
      <c r="M137" s="262" t="s">
        <v>21</v>
      </c>
      <c r="N137" s="263" t="s">
        <v>42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316</v>
      </c>
      <c r="AT137" s="23" t="s">
        <v>352</v>
      </c>
      <c r="AU137" s="23" t="s">
        <v>81</v>
      </c>
      <c r="AY137" s="23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228</v>
      </c>
      <c r="BM137" s="23" t="s">
        <v>1312</v>
      </c>
    </row>
    <row r="138" spans="2:51" s="11" customFormat="1" ht="13.5">
      <c r="B138" s="232"/>
      <c r="C138" s="233"/>
      <c r="D138" s="234" t="s">
        <v>152</v>
      </c>
      <c r="E138" s="235" t="s">
        <v>21</v>
      </c>
      <c r="F138" s="236" t="s">
        <v>1313</v>
      </c>
      <c r="G138" s="233"/>
      <c r="H138" s="237">
        <v>220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152</v>
      </c>
      <c r="AU138" s="243" t="s">
        <v>81</v>
      </c>
      <c r="AV138" s="11" t="s">
        <v>81</v>
      </c>
      <c r="AW138" s="11" t="s">
        <v>35</v>
      </c>
      <c r="AX138" s="11" t="s">
        <v>79</v>
      </c>
      <c r="AY138" s="243" t="s">
        <v>143</v>
      </c>
    </row>
    <row r="139" spans="2:65" s="1" customFormat="1" ht="25.5" customHeight="1">
      <c r="B139" s="45"/>
      <c r="C139" s="220" t="s">
        <v>351</v>
      </c>
      <c r="D139" s="220" t="s">
        <v>145</v>
      </c>
      <c r="E139" s="221" t="s">
        <v>1314</v>
      </c>
      <c r="F139" s="222" t="s">
        <v>1315</v>
      </c>
      <c r="G139" s="223" t="s">
        <v>289</v>
      </c>
      <c r="H139" s="224">
        <v>9</v>
      </c>
      <c r="I139" s="225"/>
      <c r="J139" s="226">
        <f>ROUND(I139*H139,2)</f>
        <v>0</v>
      </c>
      <c r="K139" s="222" t="s">
        <v>149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486</v>
      </c>
      <c r="AT139" s="23" t="s">
        <v>145</v>
      </c>
      <c r="AU139" s="23" t="s">
        <v>81</v>
      </c>
      <c r="AY139" s="23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486</v>
      </c>
      <c r="BM139" s="23" t="s">
        <v>1316</v>
      </c>
    </row>
    <row r="140" spans="2:51" s="11" customFormat="1" ht="13.5">
      <c r="B140" s="232"/>
      <c r="C140" s="233"/>
      <c r="D140" s="234" t="s">
        <v>152</v>
      </c>
      <c r="E140" s="235" t="s">
        <v>21</v>
      </c>
      <c r="F140" s="236" t="s">
        <v>193</v>
      </c>
      <c r="G140" s="233"/>
      <c r="H140" s="237">
        <v>9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152</v>
      </c>
      <c r="AU140" s="243" t="s">
        <v>81</v>
      </c>
      <c r="AV140" s="11" t="s">
        <v>81</v>
      </c>
      <c r="AW140" s="11" t="s">
        <v>35</v>
      </c>
      <c r="AX140" s="11" t="s">
        <v>79</v>
      </c>
      <c r="AY140" s="243" t="s">
        <v>143</v>
      </c>
    </row>
    <row r="141" spans="2:65" s="1" customFormat="1" ht="25.5" customHeight="1">
      <c r="B141" s="45"/>
      <c r="C141" s="220" t="s">
        <v>357</v>
      </c>
      <c r="D141" s="220" t="s">
        <v>145</v>
      </c>
      <c r="E141" s="221" t="s">
        <v>1317</v>
      </c>
      <c r="F141" s="222" t="s">
        <v>1318</v>
      </c>
      <c r="G141" s="223" t="s">
        <v>289</v>
      </c>
      <c r="H141" s="224">
        <v>8</v>
      </c>
      <c r="I141" s="225"/>
      <c r="J141" s="226">
        <f>ROUND(I141*H141,2)</f>
        <v>0</v>
      </c>
      <c r="K141" s="222" t="s">
        <v>149</v>
      </c>
      <c r="L141" s="71"/>
      <c r="M141" s="227" t="s">
        <v>21</v>
      </c>
      <c r="N141" s="228" t="s">
        <v>42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486</v>
      </c>
      <c r="AT141" s="23" t="s">
        <v>145</v>
      </c>
      <c r="AU141" s="23" t="s">
        <v>81</v>
      </c>
      <c r="AY141" s="23" t="s">
        <v>143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486</v>
      </c>
      <c r="BM141" s="23" t="s">
        <v>1319</v>
      </c>
    </row>
    <row r="142" spans="2:51" s="11" customFormat="1" ht="13.5">
      <c r="B142" s="232"/>
      <c r="C142" s="233"/>
      <c r="D142" s="234" t="s">
        <v>152</v>
      </c>
      <c r="E142" s="235" t="s">
        <v>21</v>
      </c>
      <c r="F142" s="236" t="s">
        <v>187</v>
      </c>
      <c r="G142" s="233"/>
      <c r="H142" s="237">
        <v>8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81</v>
      </c>
      <c r="AV142" s="11" t="s">
        <v>81</v>
      </c>
      <c r="AW142" s="11" t="s">
        <v>35</v>
      </c>
      <c r="AX142" s="11" t="s">
        <v>79</v>
      </c>
      <c r="AY142" s="243" t="s">
        <v>143</v>
      </c>
    </row>
    <row r="143" spans="2:65" s="1" customFormat="1" ht="25.5" customHeight="1">
      <c r="B143" s="45"/>
      <c r="C143" s="220" t="s">
        <v>361</v>
      </c>
      <c r="D143" s="220" t="s">
        <v>145</v>
      </c>
      <c r="E143" s="221" t="s">
        <v>1320</v>
      </c>
      <c r="F143" s="222" t="s">
        <v>1321</v>
      </c>
      <c r="G143" s="223" t="s">
        <v>289</v>
      </c>
      <c r="H143" s="224">
        <v>4</v>
      </c>
      <c r="I143" s="225"/>
      <c r="J143" s="226">
        <f>ROUND(I143*H143,2)</f>
        <v>0</v>
      </c>
      <c r="K143" s="222" t="s">
        <v>149</v>
      </c>
      <c r="L143" s="71"/>
      <c r="M143" s="227" t="s">
        <v>21</v>
      </c>
      <c r="N143" s="228" t="s">
        <v>42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486</v>
      </c>
      <c r="AT143" s="23" t="s">
        <v>145</v>
      </c>
      <c r="AU143" s="23" t="s">
        <v>81</v>
      </c>
      <c r="AY143" s="23" t="s">
        <v>143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79</v>
      </c>
      <c r="BK143" s="231">
        <f>ROUND(I143*H143,2)</f>
        <v>0</v>
      </c>
      <c r="BL143" s="23" t="s">
        <v>486</v>
      </c>
      <c r="BM143" s="23" t="s">
        <v>1322</v>
      </c>
    </row>
    <row r="144" spans="2:51" s="11" customFormat="1" ht="13.5">
      <c r="B144" s="232"/>
      <c r="C144" s="233"/>
      <c r="D144" s="234" t="s">
        <v>152</v>
      </c>
      <c r="E144" s="235" t="s">
        <v>21</v>
      </c>
      <c r="F144" s="236" t="s">
        <v>150</v>
      </c>
      <c r="G144" s="233"/>
      <c r="H144" s="237">
        <v>4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152</v>
      </c>
      <c r="AU144" s="243" t="s">
        <v>81</v>
      </c>
      <c r="AV144" s="11" t="s">
        <v>81</v>
      </c>
      <c r="AW144" s="11" t="s">
        <v>35</v>
      </c>
      <c r="AX144" s="11" t="s">
        <v>79</v>
      </c>
      <c r="AY144" s="243" t="s">
        <v>143</v>
      </c>
    </row>
    <row r="145" spans="2:65" s="1" customFormat="1" ht="16.5" customHeight="1">
      <c r="B145" s="45"/>
      <c r="C145" s="220" t="s">
        <v>366</v>
      </c>
      <c r="D145" s="220" t="s">
        <v>145</v>
      </c>
      <c r="E145" s="221" t="s">
        <v>1323</v>
      </c>
      <c r="F145" s="222" t="s">
        <v>1324</v>
      </c>
      <c r="G145" s="223" t="s">
        <v>893</v>
      </c>
      <c r="H145" s="224">
        <v>21</v>
      </c>
      <c r="I145" s="225"/>
      <c r="J145" s="226">
        <f>ROUND(I145*H145,2)</f>
        <v>0</v>
      </c>
      <c r="K145" s="222" t="s">
        <v>290</v>
      </c>
      <c r="L145" s="71"/>
      <c r="M145" s="227" t="s">
        <v>21</v>
      </c>
      <c r="N145" s="228" t="s">
        <v>42</v>
      </c>
      <c r="O145" s="46"/>
      <c r="P145" s="229">
        <f>O145*H145</f>
        <v>0</v>
      </c>
      <c r="Q145" s="229">
        <v>0.00083</v>
      </c>
      <c r="R145" s="229">
        <f>Q145*H145</f>
        <v>0.01743</v>
      </c>
      <c r="S145" s="229">
        <v>0</v>
      </c>
      <c r="T145" s="230">
        <f>S145*H145</f>
        <v>0</v>
      </c>
      <c r="AR145" s="23" t="s">
        <v>486</v>
      </c>
      <c r="AT145" s="23" t="s">
        <v>145</v>
      </c>
      <c r="AU145" s="23" t="s">
        <v>81</v>
      </c>
      <c r="AY145" s="23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79</v>
      </c>
      <c r="BK145" s="231">
        <f>ROUND(I145*H145,2)</f>
        <v>0</v>
      </c>
      <c r="BL145" s="23" t="s">
        <v>486</v>
      </c>
      <c r="BM145" s="23" t="s">
        <v>1325</v>
      </c>
    </row>
    <row r="146" spans="2:51" s="11" customFormat="1" ht="13.5">
      <c r="B146" s="232"/>
      <c r="C146" s="233"/>
      <c r="D146" s="234" t="s">
        <v>152</v>
      </c>
      <c r="E146" s="235" t="s">
        <v>21</v>
      </c>
      <c r="F146" s="236" t="s">
        <v>9</v>
      </c>
      <c r="G146" s="233"/>
      <c r="H146" s="237">
        <v>21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152</v>
      </c>
      <c r="AU146" s="243" t="s">
        <v>81</v>
      </c>
      <c r="AV146" s="11" t="s">
        <v>81</v>
      </c>
      <c r="AW146" s="11" t="s">
        <v>35</v>
      </c>
      <c r="AX146" s="11" t="s">
        <v>79</v>
      </c>
      <c r="AY146" s="243" t="s">
        <v>143</v>
      </c>
    </row>
    <row r="147" spans="2:65" s="1" customFormat="1" ht="16.5" customHeight="1">
      <c r="B147" s="45"/>
      <c r="C147" s="220" t="s">
        <v>371</v>
      </c>
      <c r="D147" s="220" t="s">
        <v>145</v>
      </c>
      <c r="E147" s="221" t="s">
        <v>1326</v>
      </c>
      <c r="F147" s="222" t="s">
        <v>1327</v>
      </c>
      <c r="G147" s="223" t="s">
        <v>289</v>
      </c>
      <c r="H147" s="224">
        <v>16</v>
      </c>
      <c r="I147" s="225"/>
      <c r="J147" s="226">
        <f>ROUND(I147*H147,2)</f>
        <v>0</v>
      </c>
      <c r="K147" s="222" t="s">
        <v>290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228</v>
      </c>
      <c r="AT147" s="23" t="s">
        <v>145</v>
      </c>
      <c r="AU147" s="23" t="s">
        <v>81</v>
      </c>
      <c r="AY147" s="23" t="s">
        <v>143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79</v>
      </c>
      <c r="BK147" s="231">
        <f>ROUND(I147*H147,2)</f>
        <v>0</v>
      </c>
      <c r="BL147" s="23" t="s">
        <v>228</v>
      </c>
      <c r="BM147" s="23" t="s">
        <v>1328</v>
      </c>
    </row>
    <row r="148" spans="2:51" s="11" customFormat="1" ht="13.5">
      <c r="B148" s="232"/>
      <c r="C148" s="233"/>
      <c r="D148" s="234" t="s">
        <v>152</v>
      </c>
      <c r="E148" s="235" t="s">
        <v>21</v>
      </c>
      <c r="F148" s="236" t="s">
        <v>228</v>
      </c>
      <c r="G148" s="233"/>
      <c r="H148" s="237">
        <v>16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152</v>
      </c>
      <c r="AU148" s="243" t="s">
        <v>81</v>
      </c>
      <c r="AV148" s="11" t="s">
        <v>81</v>
      </c>
      <c r="AW148" s="11" t="s">
        <v>35</v>
      </c>
      <c r="AX148" s="11" t="s">
        <v>79</v>
      </c>
      <c r="AY148" s="243" t="s">
        <v>143</v>
      </c>
    </row>
    <row r="149" spans="2:65" s="1" customFormat="1" ht="16.5" customHeight="1">
      <c r="B149" s="45"/>
      <c r="C149" s="220" t="s">
        <v>383</v>
      </c>
      <c r="D149" s="220" t="s">
        <v>145</v>
      </c>
      <c r="E149" s="221" t="s">
        <v>901</v>
      </c>
      <c r="F149" s="222" t="s">
        <v>902</v>
      </c>
      <c r="G149" s="223" t="s">
        <v>903</v>
      </c>
      <c r="H149" s="224">
        <v>46</v>
      </c>
      <c r="I149" s="225"/>
      <c r="J149" s="226">
        <f>ROUND(I149*H149,2)</f>
        <v>0</v>
      </c>
      <c r="K149" s="222" t="s">
        <v>290</v>
      </c>
      <c r="L149" s="71"/>
      <c r="M149" s="227" t="s">
        <v>21</v>
      </c>
      <c r="N149" s="228" t="s">
        <v>42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894</v>
      </c>
      <c r="AT149" s="23" t="s">
        <v>145</v>
      </c>
      <c r="AU149" s="23" t="s">
        <v>81</v>
      </c>
      <c r="AY149" s="23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79</v>
      </c>
      <c r="BK149" s="231">
        <f>ROUND(I149*H149,2)</f>
        <v>0</v>
      </c>
      <c r="BL149" s="23" t="s">
        <v>894</v>
      </c>
      <c r="BM149" s="23" t="s">
        <v>1329</v>
      </c>
    </row>
    <row r="150" spans="2:51" s="11" customFormat="1" ht="13.5">
      <c r="B150" s="232"/>
      <c r="C150" s="233"/>
      <c r="D150" s="234" t="s">
        <v>152</v>
      </c>
      <c r="E150" s="235" t="s">
        <v>21</v>
      </c>
      <c r="F150" s="236" t="s">
        <v>174</v>
      </c>
      <c r="G150" s="233"/>
      <c r="H150" s="237">
        <v>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152</v>
      </c>
      <c r="AU150" s="243" t="s">
        <v>81</v>
      </c>
      <c r="AV150" s="11" t="s">
        <v>81</v>
      </c>
      <c r="AW150" s="11" t="s">
        <v>35</v>
      </c>
      <c r="AX150" s="11" t="s">
        <v>71</v>
      </c>
      <c r="AY150" s="243" t="s">
        <v>143</v>
      </c>
    </row>
    <row r="151" spans="2:51" s="11" customFormat="1" ht="13.5">
      <c r="B151" s="232"/>
      <c r="C151" s="233"/>
      <c r="D151" s="234" t="s">
        <v>152</v>
      </c>
      <c r="E151" s="235" t="s">
        <v>21</v>
      </c>
      <c r="F151" s="236" t="s">
        <v>1330</v>
      </c>
      <c r="G151" s="233"/>
      <c r="H151" s="237">
        <v>40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152</v>
      </c>
      <c r="AU151" s="243" t="s">
        <v>81</v>
      </c>
      <c r="AV151" s="11" t="s">
        <v>81</v>
      </c>
      <c r="AW151" s="11" t="s">
        <v>35</v>
      </c>
      <c r="AX151" s="11" t="s">
        <v>71</v>
      </c>
      <c r="AY151" s="243" t="s">
        <v>143</v>
      </c>
    </row>
    <row r="152" spans="2:51" s="13" customFormat="1" ht="13.5">
      <c r="B152" s="272"/>
      <c r="C152" s="273"/>
      <c r="D152" s="234" t="s">
        <v>152</v>
      </c>
      <c r="E152" s="274" t="s">
        <v>21</v>
      </c>
      <c r="F152" s="275" t="s">
        <v>1331</v>
      </c>
      <c r="G152" s="273"/>
      <c r="H152" s="276">
        <v>46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AT152" s="282" t="s">
        <v>152</v>
      </c>
      <c r="AU152" s="282" t="s">
        <v>81</v>
      </c>
      <c r="AV152" s="13" t="s">
        <v>150</v>
      </c>
      <c r="AW152" s="13" t="s">
        <v>35</v>
      </c>
      <c r="AX152" s="13" t="s">
        <v>79</v>
      </c>
      <c r="AY152" s="282" t="s">
        <v>143</v>
      </c>
    </row>
    <row r="153" spans="2:65" s="1" customFormat="1" ht="16.5" customHeight="1">
      <c r="B153" s="45"/>
      <c r="C153" s="220" t="s">
        <v>388</v>
      </c>
      <c r="D153" s="220" t="s">
        <v>145</v>
      </c>
      <c r="E153" s="221" t="s">
        <v>906</v>
      </c>
      <c r="F153" s="222" t="s">
        <v>907</v>
      </c>
      <c r="G153" s="223" t="s">
        <v>903</v>
      </c>
      <c r="H153" s="224">
        <v>5</v>
      </c>
      <c r="I153" s="225"/>
      <c r="J153" s="226">
        <f>ROUND(I153*H153,2)</f>
        <v>0</v>
      </c>
      <c r="K153" s="222" t="s">
        <v>290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894</v>
      </c>
      <c r="AT153" s="23" t="s">
        <v>145</v>
      </c>
      <c r="AU153" s="23" t="s">
        <v>81</v>
      </c>
      <c r="AY153" s="23" t="s">
        <v>143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894</v>
      </c>
      <c r="BM153" s="23" t="s">
        <v>1332</v>
      </c>
    </row>
    <row r="154" spans="2:51" s="11" customFormat="1" ht="13.5">
      <c r="B154" s="232"/>
      <c r="C154" s="233"/>
      <c r="D154" s="234" t="s">
        <v>152</v>
      </c>
      <c r="E154" s="235" t="s">
        <v>21</v>
      </c>
      <c r="F154" s="236" t="s">
        <v>169</v>
      </c>
      <c r="G154" s="233"/>
      <c r="H154" s="237">
        <v>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152</v>
      </c>
      <c r="AU154" s="243" t="s">
        <v>81</v>
      </c>
      <c r="AV154" s="11" t="s">
        <v>81</v>
      </c>
      <c r="AW154" s="11" t="s">
        <v>35</v>
      </c>
      <c r="AX154" s="11" t="s">
        <v>79</v>
      </c>
      <c r="AY154" s="243" t="s">
        <v>143</v>
      </c>
    </row>
    <row r="155" spans="2:65" s="1" customFormat="1" ht="16.5" customHeight="1">
      <c r="B155" s="45"/>
      <c r="C155" s="220" t="s">
        <v>393</v>
      </c>
      <c r="D155" s="220" t="s">
        <v>145</v>
      </c>
      <c r="E155" s="221" t="s">
        <v>910</v>
      </c>
      <c r="F155" s="222" t="s">
        <v>911</v>
      </c>
      <c r="G155" s="223" t="s">
        <v>903</v>
      </c>
      <c r="H155" s="224">
        <v>16</v>
      </c>
      <c r="I155" s="225"/>
      <c r="J155" s="226">
        <f>ROUND(I155*H155,2)</f>
        <v>0</v>
      </c>
      <c r="K155" s="222" t="s">
        <v>290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894</v>
      </c>
      <c r="AT155" s="23" t="s">
        <v>145</v>
      </c>
      <c r="AU155" s="23" t="s">
        <v>81</v>
      </c>
      <c r="AY155" s="23" t="s">
        <v>143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894</v>
      </c>
      <c r="BM155" s="23" t="s">
        <v>1333</v>
      </c>
    </row>
    <row r="156" spans="2:51" s="11" customFormat="1" ht="13.5">
      <c r="B156" s="232"/>
      <c r="C156" s="233"/>
      <c r="D156" s="234" t="s">
        <v>152</v>
      </c>
      <c r="E156" s="235" t="s">
        <v>21</v>
      </c>
      <c r="F156" s="236" t="s">
        <v>228</v>
      </c>
      <c r="G156" s="233"/>
      <c r="H156" s="237">
        <v>16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152</v>
      </c>
      <c r="AU156" s="243" t="s">
        <v>81</v>
      </c>
      <c r="AV156" s="11" t="s">
        <v>81</v>
      </c>
      <c r="AW156" s="11" t="s">
        <v>35</v>
      </c>
      <c r="AX156" s="11" t="s">
        <v>79</v>
      </c>
      <c r="AY156" s="243" t="s">
        <v>143</v>
      </c>
    </row>
    <row r="157" spans="2:65" s="1" customFormat="1" ht="16.5" customHeight="1">
      <c r="B157" s="45"/>
      <c r="C157" s="220" t="s">
        <v>398</v>
      </c>
      <c r="D157" s="220" t="s">
        <v>145</v>
      </c>
      <c r="E157" s="221" t="s">
        <v>1100</v>
      </c>
      <c r="F157" s="222" t="s">
        <v>1101</v>
      </c>
      <c r="G157" s="223" t="s">
        <v>903</v>
      </c>
      <c r="H157" s="224">
        <v>16</v>
      </c>
      <c r="I157" s="225"/>
      <c r="J157" s="226">
        <f>ROUND(I157*H157,2)</f>
        <v>0</v>
      </c>
      <c r="K157" s="222" t="s">
        <v>290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894</v>
      </c>
      <c r="AT157" s="23" t="s">
        <v>145</v>
      </c>
      <c r="AU157" s="23" t="s">
        <v>81</v>
      </c>
      <c r="AY157" s="23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79</v>
      </c>
      <c r="BK157" s="231">
        <f>ROUND(I157*H157,2)</f>
        <v>0</v>
      </c>
      <c r="BL157" s="23" t="s">
        <v>894</v>
      </c>
      <c r="BM157" s="23" t="s">
        <v>1334</v>
      </c>
    </row>
    <row r="158" spans="2:51" s="11" customFormat="1" ht="13.5">
      <c r="B158" s="232"/>
      <c r="C158" s="233"/>
      <c r="D158" s="234" t="s">
        <v>152</v>
      </c>
      <c r="E158" s="235" t="s">
        <v>21</v>
      </c>
      <c r="F158" s="236" t="s">
        <v>228</v>
      </c>
      <c r="G158" s="233"/>
      <c r="H158" s="237">
        <v>16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152</v>
      </c>
      <c r="AU158" s="243" t="s">
        <v>81</v>
      </c>
      <c r="AV158" s="11" t="s">
        <v>81</v>
      </c>
      <c r="AW158" s="11" t="s">
        <v>35</v>
      </c>
      <c r="AX158" s="11" t="s">
        <v>79</v>
      </c>
      <c r="AY158" s="243" t="s">
        <v>143</v>
      </c>
    </row>
    <row r="159" spans="2:63" s="10" customFormat="1" ht="29.85" customHeight="1">
      <c r="B159" s="204"/>
      <c r="C159" s="205"/>
      <c r="D159" s="206" t="s">
        <v>70</v>
      </c>
      <c r="E159" s="218" t="s">
        <v>1335</v>
      </c>
      <c r="F159" s="218" t="s">
        <v>1336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SUM(P160:P214)</f>
        <v>0</v>
      </c>
      <c r="Q159" s="212"/>
      <c r="R159" s="213">
        <f>SUM(R160:R214)</f>
        <v>0</v>
      </c>
      <c r="S159" s="212"/>
      <c r="T159" s="214">
        <f>SUM(T160:T214)</f>
        <v>0</v>
      </c>
      <c r="AR159" s="215" t="s">
        <v>159</v>
      </c>
      <c r="AT159" s="216" t="s">
        <v>70</v>
      </c>
      <c r="AU159" s="216" t="s">
        <v>79</v>
      </c>
      <c r="AY159" s="215" t="s">
        <v>143</v>
      </c>
      <c r="BK159" s="217">
        <f>SUM(BK160:BK214)</f>
        <v>0</v>
      </c>
    </row>
    <row r="160" spans="2:65" s="1" customFormat="1" ht="25.5" customHeight="1">
      <c r="B160" s="45"/>
      <c r="C160" s="254" t="s">
        <v>403</v>
      </c>
      <c r="D160" s="254" t="s">
        <v>352</v>
      </c>
      <c r="E160" s="255" t="s">
        <v>1337</v>
      </c>
      <c r="F160" s="256" t="s">
        <v>1338</v>
      </c>
      <c r="G160" s="257" t="s">
        <v>893</v>
      </c>
      <c r="H160" s="258">
        <v>1</v>
      </c>
      <c r="I160" s="259"/>
      <c r="J160" s="260">
        <f>ROUND(I160*H160,2)</f>
        <v>0</v>
      </c>
      <c r="K160" s="256" t="s">
        <v>290</v>
      </c>
      <c r="L160" s="261"/>
      <c r="M160" s="262" t="s">
        <v>21</v>
      </c>
      <c r="N160" s="263" t="s">
        <v>42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1186</v>
      </c>
      <c r="AT160" s="23" t="s">
        <v>352</v>
      </c>
      <c r="AU160" s="23" t="s">
        <v>81</v>
      </c>
      <c r="AY160" s="23" t="s">
        <v>143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79</v>
      </c>
      <c r="BK160" s="231">
        <f>ROUND(I160*H160,2)</f>
        <v>0</v>
      </c>
      <c r="BL160" s="23" t="s">
        <v>486</v>
      </c>
      <c r="BM160" s="23" t="s">
        <v>1339</v>
      </c>
    </row>
    <row r="161" spans="2:51" s="11" customFormat="1" ht="13.5">
      <c r="B161" s="232"/>
      <c r="C161" s="233"/>
      <c r="D161" s="234" t="s">
        <v>152</v>
      </c>
      <c r="E161" s="235" t="s">
        <v>21</v>
      </c>
      <c r="F161" s="236" t="s">
        <v>1340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152</v>
      </c>
      <c r="AU161" s="243" t="s">
        <v>81</v>
      </c>
      <c r="AV161" s="11" t="s">
        <v>81</v>
      </c>
      <c r="AW161" s="11" t="s">
        <v>35</v>
      </c>
      <c r="AX161" s="11" t="s">
        <v>71</v>
      </c>
      <c r="AY161" s="243" t="s">
        <v>143</v>
      </c>
    </row>
    <row r="162" spans="2:65" s="1" customFormat="1" ht="25.5" customHeight="1">
      <c r="B162" s="45"/>
      <c r="C162" s="254" t="s">
        <v>408</v>
      </c>
      <c r="D162" s="254" t="s">
        <v>352</v>
      </c>
      <c r="E162" s="255" t="s">
        <v>1341</v>
      </c>
      <c r="F162" s="256" t="s">
        <v>1342</v>
      </c>
      <c r="G162" s="257" t="s">
        <v>893</v>
      </c>
      <c r="H162" s="258">
        <v>11</v>
      </c>
      <c r="I162" s="259"/>
      <c r="J162" s="260">
        <f>ROUND(I162*H162,2)</f>
        <v>0</v>
      </c>
      <c r="K162" s="256" t="s">
        <v>290</v>
      </c>
      <c r="L162" s="261"/>
      <c r="M162" s="262" t="s">
        <v>21</v>
      </c>
      <c r="N162" s="263" t="s">
        <v>42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1186</v>
      </c>
      <c r="AT162" s="23" t="s">
        <v>352</v>
      </c>
      <c r="AU162" s="23" t="s">
        <v>81</v>
      </c>
      <c r="AY162" s="23" t="s">
        <v>143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79</v>
      </c>
      <c r="BK162" s="231">
        <f>ROUND(I162*H162,2)</f>
        <v>0</v>
      </c>
      <c r="BL162" s="23" t="s">
        <v>486</v>
      </c>
      <c r="BM162" s="23" t="s">
        <v>1343</v>
      </c>
    </row>
    <row r="163" spans="2:51" s="11" customFormat="1" ht="13.5">
      <c r="B163" s="232"/>
      <c r="C163" s="233"/>
      <c r="D163" s="234" t="s">
        <v>152</v>
      </c>
      <c r="E163" s="235" t="s">
        <v>21</v>
      </c>
      <c r="F163" s="236" t="s">
        <v>1344</v>
      </c>
      <c r="G163" s="233"/>
      <c r="H163" s="237">
        <v>4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152</v>
      </c>
      <c r="AU163" s="243" t="s">
        <v>81</v>
      </c>
      <c r="AV163" s="11" t="s">
        <v>81</v>
      </c>
      <c r="AW163" s="11" t="s">
        <v>35</v>
      </c>
      <c r="AX163" s="11" t="s">
        <v>71</v>
      </c>
      <c r="AY163" s="243" t="s">
        <v>143</v>
      </c>
    </row>
    <row r="164" spans="2:51" s="11" customFormat="1" ht="13.5">
      <c r="B164" s="232"/>
      <c r="C164" s="233"/>
      <c r="D164" s="234" t="s">
        <v>152</v>
      </c>
      <c r="E164" s="235" t="s">
        <v>21</v>
      </c>
      <c r="F164" s="236" t="s">
        <v>1345</v>
      </c>
      <c r="G164" s="233"/>
      <c r="H164" s="237">
        <v>4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152</v>
      </c>
      <c r="AU164" s="243" t="s">
        <v>81</v>
      </c>
      <c r="AV164" s="11" t="s">
        <v>81</v>
      </c>
      <c r="AW164" s="11" t="s">
        <v>35</v>
      </c>
      <c r="AX164" s="11" t="s">
        <v>71</v>
      </c>
      <c r="AY164" s="243" t="s">
        <v>143</v>
      </c>
    </row>
    <row r="165" spans="2:51" s="11" customFormat="1" ht="13.5">
      <c r="B165" s="232"/>
      <c r="C165" s="233"/>
      <c r="D165" s="234" t="s">
        <v>152</v>
      </c>
      <c r="E165" s="235" t="s">
        <v>21</v>
      </c>
      <c r="F165" s="236" t="s">
        <v>1346</v>
      </c>
      <c r="G165" s="233"/>
      <c r="H165" s="237">
        <v>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152</v>
      </c>
      <c r="AU165" s="243" t="s">
        <v>81</v>
      </c>
      <c r="AV165" s="11" t="s">
        <v>81</v>
      </c>
      <c r="AW165" s="11" t="s">
        <v>35</v>
      </c>
      <c r="AX165" s="11" t="s">
        <v>71</v>
      </c>
      <c r="AY165" s="243" t="s">
        <v>143</v>
      </c>
    </row>
    <row r="166" spans="2:65" s="1" customFormat="1" ht="16.5" customHeight="1">
      <c r="B166" s="45"/>
      <c r="C166" s="220" t="s">
        <v>412</v>
      </c>
      <c r="D166" s="220" t="s">
        <v>145</v>
      </c>
      <c r="E166" s="221" t="s">
        <v>1347</v>
      </c>
      <c r="F166" s="222" t="s">
        <v>1348</v>
      </c>
      <c r="G166" s="223" t="s">
        <v>289</v>
      </c>
      <c r="H166" s="224">
        <v>12</v>
      </c>
      <c r="I166" s="225"/>
      <c r="J166" s="226">
        <f>ROUND(I166*H166,2)</f>
        <v>0</v>
      </c>
      <c r="K166" s="222" t="s">
        <v>290</v>
      </c>
      <c r="L166" s="71"/>
      <c r="M166" s="227" t="s">
        <v>21</v>
      </c>
      <c r="N166" s="228" t="s">
        <v>42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228</v>
      </c>
      <c r="AT166" s="23" t="s">
        <v>145</v>
      </c>
      <c r="AU166" s="23" t="s">
        <v>81</v>
      </c>
      <c r="AY166" s="23" t="s">
        <v>143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79</v>
      </c>
      <c r="BK166" s="231">
        <f>ROUND(I166*H166,2)</f>
        <v>0</v>
      </c>
      <c r="BL166" s="23" t="s">
        <v>228</v>
      </c>
      <c r="BM166" s="23" t="s">
        <v>1349</v>
      </c>
    </row>
    <row r="167" spans="2:65" s="1" customFormat="1" ht="16.5" customHeight="1">
      <c r="B167" s="45"/>
      <c r="C167" s="254" t="s">
        <v>417</v>
      </c>
      <c r="D167" s="254" t="s">
        <v>352</v>
      </c>
      <c r="E167" s="255" t="s">
        <v>1350</v>
      </c>
      <c r="F167" s="256" t="s">
        <v>1351</v>
      </c>
      <c r="G167" s="257" t="s">
        <v>893</v>
      </c>
      <c r="H167" s="258">
        <v>43</v>
      </c>
      <c r="I167" s="259"/>
      <c r="J167" s="260">
        <f>ROUND(I167*H167,2)</f>
        <v>0</v>
      </c>
      <c r="K167" s="256" t="s">
        <v>290</v>
      </c>
      <c r="L167" s="261"/>
      <c r="M167" s="262" t="s">
        <v>21</v>
      </c>
      <c r="N167" s="263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1186</v>
      </c>
      <c r="AT167" s="23" t="s">
        <v>352</v>
      </c>
      <c r="AU167" s="23" t="s">
        <v>81</v>
      </c>
      <c r="AY167" s="23" t="s">
        <v>143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486</v>
      </c>
      <c r="BM167" s="23" t="s">
        <v>1352</v>
      </c>
    </row>
    <row r="168" spans="2:51" s="11" customFormat="1" ht="13.5">
      <c r="B168" s="232"/>
      <c r="C168" s="233"/>
      <c r="D168" s="234" t="s">
        <v>152</v>
      </c>
      <c r="E168" s="235" t="s">
        <v>21</v>
      </c>
      <c r="F168" s="236" t="s">
        <v>1353</v>
      </c>
      <c r="G168" s="233"/>
      <c r="H168" s="237">
        <v>21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152</v>
      </c>
      <c r="AU168" s="243" t="s">
        <v>81</v>
      </c>
      <c r="AV168" s="11" t="s">
        <v>81</v>
      </c>
      <c r="AW168" s="11" t="s">
        <v>35</v>
      </c>
      <c r="AX168" s="11" t="s">
        <v>71</v>
      </c>
      <c r="AY168" s="243" t="s">
        <v>143</v>
      </c>
    </row>
    <row r="169" spans="2:51" s="11" customFormat="1" ht="13.5">
      <c r="B169" s="232"/>
      <c r="C169" s="233"/>
      <c r="D169" s="234" t="s">
        <v>152</v>
      </c>
      <c r="E169" s="235" t="s">
        <v>21</v>
      </c>
      <c r="F169" s="236" t="s">
        <v>1354</v>
      </c>
      <c r="G169" s="233"/>
      <c r="H169" s="237">
        <v>12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152</v>
      </c>
      <c r="AU169" s="243" t="s">
        <v>81</v>
      </c>
      <c r="AV169" s="11" t="s">
        <v>81</v>
      </c>
      <c r="AW169" s="11" t="s">
        <v>35</v>
      </c>
      <c r="AX169" s="11" t="s">
        <v>71</v>
      </c>
      <c r="AY169" s="243" t="s">
        <v>143</v>
      </c>
    </row>
    <row r="170" spans="2:51" s="11" customFormat="1" ht="13.5">
      <c r="B170" s="232"/>
      <c r="C170" s="233"/>
      <c r="D170" s="234" t="s">
        <v>152</v>
      </c>
      <c r="E170" s="235" t="s">
        <v>21</v>
      </c>
      <c r="F170" s="236" t="s">
        <v>1355</v>
      </c>
      <c r="G170" s="233"/>
      <c r="H170" s="237">
        <v>10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152</v>
      </c>
      <c r="AU170" s="243" t="s">
        <v>81</v>
      </c>
      <c r="AV170" s="11" t="s">
        <v>81</v>
      </c>
      <c r="AW170" s="11" t="s">
        <v>35</v>
      </c>
      <c r="AX170" s="11" t="s">
        <v>71</v>
      </c>
      <c r="AY170" s="243" t="s">
        <v>143</v>
      </c>
    </row>
    <row r="171" spans="2:65" s="1" customFormat="1" ht="25.5" customHeight="1">
      <c r="B171" s="45"/>
      <c r="C171" s="254" t="s">
        <v>422</v>
      </c>
      <c r="D171" s="254" t="s">
        <v>352</v>
      </c>
      <c r="E171" s="255" t="s">
        <v>1356</v>
      </c>
      <c r="F171" s="256" t="s">
        <v>1357</v>
      </c>
      <c r="G171" s="257" t="s">
        <v>893</v>
      </c>
      <c r="H171" s="258">
        <v>14</v>
      </c>
      <c r="I171" s="259"/>
      <c r="J171" s="260">
        <f>ROUND(I171*H171,2)</f>
        <v>0</v>
      </c>
      <c r="K171" s="256" t="s">
        <v>290</v>
      </c>
      <c r="L171" s="261"/>
      <c r="M171" s="262" t="s">
        <v>21</v>
      </c>
      <c r="N171" s="263" t="s">
        <v>42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1186</v>
      </c>
      <c r="AT171" s="23" t="s">
        <v>352</v>
      </c>
      <c r="AU171" s="23" t="s">
        <v>81</v>
      </c>
      <c r="AY171" s="23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79</v>
      </c>
      <c r="BK171" s="231">
        <f>ROUND(I171*H171,2)</f>
        <v>0</v>
      </c>
      <c r="BL171" s="23" t="s">
        <v>486</v>
      </c>
      <c r="BM171" s="23" t="s">
        <v>1358</v>
      </c>
    </row>
    <row r="172" spans="2:51" s="11" customFormat="1" ht="13.5">
      <c r="B172" s="232"/>
      <c r="C172" s="233"/>
      <c r="D172" s="234" t="s">
        <v>152</v>
      </c>
      <c r="E172" s="235" t="s">
        <v>21</v>
      </c>
      <c r="F172" s="236" t="s">
        <v>1359</v>
      </c>
      <c r="G172" s="233"/>
      <c r="H172" s="237">
        <v>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152</v>
      </c>
      <c r="AU172" s="243" t="s">
        <v>81</v>
      </c>
      <c r="AV172" s="11" t="s">
        <v>81</v>
      </c>
      <c r="AW172" s="11" t="s">
        <v>35</v>
      </c>
      <c r="AX172" s="11" t="s">
        <v>71</v>
      </c>
      <c r="AY172" s="243" t="s">
        <v>143</v>
      </c>
    </row>
    <row r="173" spans="2:51" s="11" customFormat="1" ht="13.5">
      <c r="B173" s="232"/>
      <c r="C173" s="233"/>
      <c r="D173" s="234" t="s">
        <v>152</v>
      </c>
      <c r="E173" s="235" t="s">
        <v>21</v>
      </c>
      <c r="F173" s="236" t="s">
        <v>1360</v>
      </c>
      <c r="G173" s="233"/>
      <c r="H173" s="237">
        <v>8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152</v>
      </c>
      <c r="AU173" s="243" t="s">
        <v>81</v>
      </c>
      <c r="AV173" s="11" t="s">
        <v>81</v>
      </c>
      <c r="AW173" s="11" t="s">
        <v>35</v>
      </c>
      <c r="AX173" s="11" t="s">
        <v>71</v>
      </c>
      <c r="AY173" s="243" t="s">
        <v>143</v>
      </c>
    </row>
    <row r="174" spans="2:51" s="11" customFormat="1" ht="13.5">
      <c r="B174" s="232"/>
      <c r="C174" s="233"/>
      <c r="D174" s="234" t="s">
        <v>152</v>
      </c>
      <c r="E174" s="235" t="s">
        <v>21</v>
      </c>
      <c r="F174" s="236" t="s">
        <v>1361</v>
      </c>
      <c r="G174" s="233"/>
      <c r="H174" s="237">
        <v>2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152</v>
      </c>
      <c r="AU174" s="243" t="s">
        <v>81</v>
      </c>
      <c r="AV174" s="11" t="s">
        <v>81</v>
      </c>
      <c r="AW174" s="11" t="s">
        <v>35</v>
      </c>
      <c r="AX174" s="11" t="s">
        <v>71</v>
      </c>
      <c r="AY174" s="243" t="s">
        <v>143</v>
      </c>
    </row>
    <row r="175" spans="2:65" s="1" customFormat="1" ht="16.5" customHeight="1">
      <c r="B175" s="45"/>
      <c r="C175" s="220" t="s">
        <v>427</v>
      </c>
      <c r="D175" s="220" t="s">
        <v>145</v>
      </c>
      <c r="E175" s="221" t="s">
        <v>1362</v>
      </c>
      <c r="F175" s="222" t="s">
        <v>1363</v>
      </c>
      <c r="G175" s="223" t="s">
        <v>289</v>
      </c>
      <c r="H175" s="224">
        <v>57</v>
      </c>
      <c r="I175" s="225"/>
      <c r="J175" s="226">
        <f>ROUND(I175*H175,2)</f>
        <v>0</v>
      </c>
      <c r="K175" s="222" t="s">
        <v>290</v>
      </c>
      <c r="L175" s="71"/>
      <c r="M175" s="227" t="s">
        <v>21</v>
      </c>
      <c r="N175" s="228" t="s">
        <v>42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228</v>
      </c>
      <c r="AT175" s="23" t="s">
        <v>145</v>
      </c>
      <c r="AU175" s="23" t="s">
        <v>81</v>
      </c>
      <c r="AY175" s="23" t="s">
        <v>143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79</v>
      </c>
      <c r="BK175" s="231">
        <f>ROUND(I175*H175,2)</f>
        <v>0</v>
      </c>
      <c r="BL175" s="23" t="s">
        <v>228</v>
      </c>
      <c r="BM175" s="23" t="s">
        <v>1364</v>
      </c>
    </row>
    <row r="176" spans="2:65" s="1" customFormat="1" ht="25.5" customHeight="1">
      <c r="B176" s="45"/>
      <c r="C176" s="254" t="s">
        <v>432</v>
      </c>
      <c r="D176" s="254" t="s">
        <v>352</v>
      </c>
      <c r="E176" s="255" t="s">
        <v>1365</v>
      </c>
      <c r="F176" s="256" t="s">
        <v>1366</v>
      </c>
      <c r="G176" s="257" t="s">
        <v>893</v>
      </c>
      <c r="H176" s="258">
        <v>3</v>
      </c>
      <c r="I176" s="259"/>
      <c r="J176" s="260">
        <f>ROUND(I176*H176,2)</f>
        <v>0</v>
      </c>
      <c r="K176" s="256" t="s">
        <v>290</v>
      </c>
      <c r="L176" s="261"/>
      <c r="M176" s="262" t="s">
        <v>21</v>
      </c>
      <c r="N176" s="263" t="s">
        <v>42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894</v>
      </c>
      <c r="AT176" s="23" t="s">
        <v>352</v>
      </c>
      <c r="AU176" s="23" t="s">
        <v>81</v>
      </c>
      <c r="AY176" s="23" t="s">
        <v>143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894</v>
      </c>
      <c r="BM176" s="23" t="s">
        <v>1367</v>
      </c>
    </row>
    <row r="177" spans="2:51" s="11" customFormat="1" ht="13.5">
      <c r="B177" s="232"/>
      <c r="C177" s="233"/>
      <c r="D177" s="234" t="s">
        <v>152</v>
      </c>
      <c r="E177" s="235" t="s">
        <v>21</v>
      </c>
      <c r="F177" s="236" t="s">
        <v>1368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152</v>
      </c>
      <c r="AU177" s="243" t="s">
        <v>81</v>
      </c>
      <c r="AV177" s="11" t="s">
        <v>81</v>
      </c>
      <c r="AW177" s="11" t="s">
        <v>35</v>
      </c>
      <c r="AX177" s="11" t="s">
        <v>71</v>
      </c>
      <c r="AY177" s="243" t="s">
        <v>143</v>
      </c>
    </row>
    <row r="178" spans="2:51" s="11" customFormat="1" ht="13.5">
      <c r="B178" s="232"/>
      <c r="C178" s="233"/>
      <c r="D178" s="234" t="s">
        <v>152</v>
      </c>
      <c r="E178" s="235" t="s">
        <v>21</v>
      </c>
      <c r="F178" s="236" t="s">
        <v>1369</v>
      </c>
      <c r="G178" s="233"/>
      <c r="H178" s="237">
        <v>1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152</v>
      </c>
      <c r="AU178" s="243" t="s">
        <v>81</v>
      </c>
      <c r="AV178" s="11" t="s">
        <v>81</v>
      </c>
      <c r="AW178" s="11" t="s">
        <v>35</v>
      </c>
      <c r="AX178" s="11" t="s">
        <v>71</v>
      </c>
      <c r="AY178" s="243" t="s">
        <v>143</v>
      </c>
    </row>
    <row r="179" spans="2:51" s="11" customFormat="1" ht="13.5">
      <c r="B179" s="232"/>
      <c r="C179" s="233"/>
      <c r="D179" s="234" t="s">
        <v>152</v>
      </c>
      <c r="E179" s="235" t="s">
        <v>21</v>
      </c>
      <c r="F179" s="236" t="s">
        <v>1370</v>
      </c>
      <c r="G179" s="233"/>
      <c r="H179" s="237">
        <v>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152</v>
      </c>
      <c r="AU179" s="243" t="s">
        <v>81</v>
      </c>
      <c r="AV179" s="11" t="s">
        <v>81</v>
      </c>
      <c r="AW179" s="11" t="s">
        <v>35</v>
      </c>
      <c r="AX179" s="11" t="s">
        <v>71</v>
      </c>
      <c r="AY179" s="243" t="s">
        <v>143</v>
      </c>
    </row>
    <row r="180" spans="2:65" s="1" customFormat="1" ht="16.5" customHeight="1">
      <c r="B180" s="45"/>
      <c r="C180" s="220" t="s">
        <v>436</v>
      </c>
      <c r="D180" s="220" t="s">
        <v>145</v>
      </c>
      <c r="E180" s="221" t="s">
        <v>1371</v>
      </c>
      <c r="F180" s="222" t="s">
        <v>1372</v>
      </c>
      <c r="G180" s="223" t="s">
        <v>289</v>
      </c>
      <c r="H180" s="224">
        <v>3</v>
      </c>
      <c r="I180" s="225"/>
      <c r="J180" s="226">
        <f>ROUND(I180*H180,2)</f>
        <v>0</v>
      </c>
      <c r="K180" s="222" t="s">
        <v>149</v>
      </c>
      <c r="L180" s="71"/>
      <c r="M180" s="227" t="s">
        <v>21</v>
      </c>
      <c r="N180" s="228" t="s">
        <v>42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228</v>
      </c>
      <c r="AT180" s="23" t="s">
        <v>145</v>
      </c>
      <c r="AU180" s="23" t="s">
        <v>81</v>
      </c>
      <c r="AY180" s="23" t="s">
        <v>143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79</v>
      </c>
      <c r="BK180" s="231">
        <f>ROUND(I180*H180,2)</f>
        <v>0</v>
      </c>
      <c r="BL180" s="23" t="s">
        <v>228</v>
      </c>
      <c r="BM180" s="23" t="s">
        <v>1373</v>
      </c>
    </row>
    <row r="181" spans="2:65" s="1" customFormat="1" ht="16.5" customHeight="1">
      <c r="B181" s="45"/>
      <c r="C181" s="254" t="s">
        <v>440</v>
      </c>
      <c r="D181" s="254" t="s">
        <v>352</v>
      </c>
      <c r="E181" s="255" t="s">
        <v>1374</v>
      </c>
      <c r="F181" s="256" t="s">
        <v>1375</v>
      </c>
      <c r="G181" s="257" t="s">
        <v>893</v>
      </c>
      <c r="H181" s="258">
        <v>1</v>
      </c>
      <c r="I181" s="259"/>
      <c r="J181" s="260">
        <f>ROUND(I181*H181,2)</f>
        <v>0</v>
      </c>
      <c r="K181" s="256" t="s">
        <v>290</v>
      </c>
      <c r="L181" s="261"/>
      <c r="M181" s="262" t="s">
        <v>21</v>
      </c>
      <c r="N181" s="263" t="s">
        <v>42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894</v>
      </c>
      <c r="AT181" s="23" t="s">
        <v>352</v>
      </c>
      <c r="AU181" s="23" t="s">
        <v>81</v>
      </c>
      <c r="AY181" s="23" t="s">
        <v>143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79</v>
      </c>
      <c r="BK181" s="231">
        <f>ROUND(I181*H181,2)</f>
        <v>0</v>
      </c>
      <c r="BL181" s="23" t="s">
        <v>894</v>
      </c>
      <c r="BM181" s="23" t="s">
        <v>1376</v>
      </c>
    </row>
    <row r="182" spans="2:51" s="11" customFormat="1" ht="13.5">
      <c r="B182" s="232"/>
      <c r="C182" s="233"/>
      <c r="D182" s="234" t="s">
        <v>152</v>
      </c>
      <c r="E182" s="235" t="s">
        <v>21</v>
      </c>
      <c r="F182" s="236" t="s">
        <v>1340</v>
      </c>
      <c r="G182" s="233"/>
      <c r="H182" s="237">
        <v>1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152</v>
      </c>
      <c r="AU182" s="243" t="s">
        <v>81</v>
      </c>
      <c r="AV182" s="11" t="s">
        <v>81</v>
      </c>
      <c r="AW182" s="11" t="s">
        <v>35</v>
      </c>
      <c r="AX182" s="11" t="s">
        <v>71</v>
      </c>
      <c r="AY182" s="243" t="s">
        <v>143</v>
      </c>
    </row>
    <row r="183" spans="2:65" s="1" customFormat="1" ht="16.5" customHeight="1">
      <c r="B183" s="45"/>
      <c r="C183" s="220" t="s">
        <v>445</v>
      </c>
      <c r="D183" s="220" t="s">
        <v>145</v>
      </c>
      <c r="E183" s="221" t="s">
        <v>1377</v>
      </c>
      <c r="F183" s="222" t="s">
        <v>1378</v>
      </c>
      <c r="G183" s="223" t="s">
        <v>893</v>
      </c>
      <c r="H183" s="224">
        <v>1</v>
      </c>
      <c r="I183" s="225"/>
      <c r="J183" s="226">
        <f>ROUND(I183*H183,2)</f>
        <v>0</v>
      </c>
      <c r="K183" s="222" t="s">
        <v>290</v>
      </c>
      <c r="L183" s="71"/>
      <c r="M183" s="227" t="s">
        <v>21</v>
      </c>
      <c r="N183" s="228" t="s">
        <v>42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150</v>
      </c>
      <c r="AT183" s="23" t="s">
        <v>145</v>
      </c>
      <c r="AU183" s="23" t="s">
        <v>81</v>
      </c>
      <c r="AY183" s="23" t="s">
        <v>143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79</v>
      </c>
      <c r="BK183" s="231">
        <f>ROUND(I183*H183,2)</f>
        <v>0</v>
      </c>
      <c r="BL183" s="23" t="s">
        <v>150</v>
      </c>
      <c r="BM183" s="23" t="s">
        <v>1379</v>
      </c>
    </row>
    <row r="184" spans="2:65" s="1" customFormat="1" ht="16.5" customHeight="1">
      <c r="B184" s="45"/>
      <c r="C184" s="254" t="s">
        <v>453</v>
      </c>
      <c r="D184" s="254" t="s">
        <v>352</v>
      </c>
      <c r="E184" s="255" t="s">
        <v>1380</v>
      </c>
      <c r="F184" s="256" t="s">
        <v>1381</v>
      </c>
      <c r="G184" s="257" t="s">
        <v>893</v>
      </c>
      <c r="H184" s="258">
        <v>204</v>
      </c>
      <c r="I184" s="259"/>
      <c r="J184" s="260">
        <f>ROUND(I184*H184,2)</f>
        <v>0</v>
      </c>
      <c r="K184" s="256" t="s">
        <v>290</v>
      </c>
      <c r="L184" s="261"/>
      <c r="M184" s="262" t="s">
        <v>21</v>
      </c>
      <c r="N184" s="263" t="s">
        <v>42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894</v>
      </c>
      <c r="AT184" s="23" t="s">
        <v>352</v>
      </c>
      <c r="AU184" s="23" t="s">
        <v>81</v>
      </c>
      <c r="AY184" s="23" t="s">
        <v>143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894</v>
      </c>
      <c r="BM184" s="23" t="s">
        <v>1382</v>
      </c>
    </row>
    <row r="185" spans="2:51" s="11" customFormat="1" ht="13.5">
      <c r="B185" s="232"/>
      <c r="C185" s="233"/>
      <c r="D185" s="234" t="s">
        <v>152</v>
      </c>
      <c r="E185" s="235" t="s">
        <v>21</v>
      </c>
      <c r="F185" s="236" t="s">
        <v>1383</v>
      </c>
      <c r="G185" s="233"/>
      <c r="H185" s="237">
        <v>108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152</v>
      </c>
      <c r="AU185" s="243" t="s">
        <v>81</v>
      </c>
      <c r="AV185" s="11" t="s">
        <v>81</v>
      </c>
      <c r="AW185" s="11" t="s">
        <v>35</v>
      </c>
      <c r="AX185" s="11" t="s">
        <v>71</v>
      </c>
      <c r="AY185" s="243" t="s">
        <v>143</v>
      </c>
    </row>
    <row r="186" spans="2:51" s="11" customFormat="1" ht="13.5">
      <c r="B186" s="232"/>
      <c r="C186" s="233"/>
      <c r="D186" s="234" t="s">
        <v>152</v>
      </c>
      <c r="E186" s="235" t="s">
        <v>21</v>
      </c>
      <c r="F186" s="236" t="s">
        <v>1384</v>
      </c>
      <c r="G186" s="233"/>
      <c r="H186" s="237">
        <v>96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152</v>
      </c>
      <c r="AU186" s="243" t="s">
        <v>81</v>
      </c>
      <c r="AV186" s="11" t="s">
        <v>81</v>
      </c>
      <c r="AW186" s="11" t="s">
        <v>35</v>
      </c>
      <c r="AX186" s="11" t="s">
        <v>71</v>
      </c>
      <c r="AY186" s="243" t="s">
        <v>143</v>
      </c>
    </row>
    <row r="187" spans="2:65" s="1" customFormat="1" ht="16.5" customHeight="1">
      <c r="B187" s="45"/>
      <c r="C187" s="254" t="s">
        <v>458</v>
      </c>
      <c r="D187" s="254" t="s">
        <v>352</v>
      </c>
      <c r="E187" s="255" t="s">
        <v>1385</v>
      </c>
      <c r="F187" s="256" t="s">
        <v>1386</v>
      </c>
      <c r="G187" s="257" t="s">
        <v>893</v>
      </c>
      <c r="H187" s="258">
        <v>6</v>
      </c>
      <c r="I187" s="259"/>
      <c r="J187" s="260">
        <f>ROUND(I187*H187,2)</f>
        <v>0</v>
      </c>
      <c r="K187" s="256" t="s">
        <v>290</v>
      </c>
      <c r="L187" s="261"/>
      <c r="M187" s="262" t="s">
        <v>21</v>
      </c>
      <c r="N187" s="263" t="s">
        <v>42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894</v>
      </c>
      <c r="AT187" s="23" t="s">
        <v>352</v>
      </c>
      <c r="AU187" s="23" t="s">
        <v>81</v>
      </c>
      <c r="AY187" s="23" t="s">
        <v>143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79</v>
      </c>
      <c r="BK187" s="231">
        <f>ROUND(I187*H187,2)</f>
        <v>0</v>
      </c>
      <c r="BL187" s="23" t="s">
        <v>894</v>
      </c>
      <c r="BM187" s="23" t="s">
        <v>1387</v>
      </c>
    </row>
    <row r="188" spans="2:51" s="11" customFormat="1" ht="13.5">
      <c r="B188" s="232"/>
      <c r="C188" s="233"/>
      <c r="D188" s="234" t="s">
        <v>152</v>
      </c>
      <c r="E188" s="235" t="s">
        <v>21</v>
      </c>
      <c r="F188" s="236" t="s">
        <v>1388</v>
      </c>
      <c r="G188" s="233"/>
      <c r="H188" s="237">
        <v>6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152</v>
      </c>
      <c r="AU188" s="243" t="s">
        <v>81</v>
      </c>
      <c r="AV188" s="11" t="s">
        <v>81</v>
      </c>
      <c r="AW188" s="11" t="s">
        <v>35</v>
      </c>
      <c r="AX188" s="11" t="s">
        <v>71</v>
      </c>
      <c r="AY188" s="243" t="s">
        <v>143</v>
      </c>
    </row>
    <row r="189" spans="2:65" s="1" customFormat="1" ht="16.5" customHeight="1">
      <c r="B189" s="45"/>
      <c r="C189" s="254" t="s">
        <v>464</v>
      </c>
      <c r="D189" s="254" t="s">
        <v>352</v>
      </c>
      <c r="E189" s="255" t="s">
        <v>1389</v>
      </c>
      <c r="F189" s="256" t="s">
        <v>1390</v>
      </c>
      <c r="G189" s="257" t="s">
        <v>893</v>
      </c>
      <c r="H189" s="258">
        <v>48</v>
      </c>
      <c r="I189" s="259"/>
      <c r="J189" s="260">
        <f>ROUND(I189*H189,2)</f>
        <v>0</v>
      </c>
      <c r="K189" s="256" t="s">
        <v>290</v>
      </c>
      <c r="L189" s="261"/>
      <c r="M189" s="262" t="s">
        <v>21</v>
      </c>
      <c r="N189" s="263" t="s">
        <v>42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894</v>
      </c>
      <c r="AT189" s="23" t="s">
        <v>352</v>
      </c>
      <c r="AU189" s="23" t="s">
        <v>81</v>
      </c>
      <c r="AY189" s="23" t="s">
        <v>143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79</v>
      </c>
      <c r="BK189" s="231">
        <f>ROUND(I189*H189,2)</f>
        <v>0</v>
      </c>
      <c r="BL189" s="23" t="s">
        <v>894</v>
      </c>
      <c r="BM189" s="23" t="s">
        <v>1391</v>
      </c>
    </row>
    <row r="190" spans="2:51" s="11" customFormat="1" ht="13.5">
      <c r="B190" s="232"/>
      <c r="C190" s="233"/>
      <c r="D190" s="234" t="s">
        <v>152</v>
      </c>
      <c r="E190" s="235" t="s">
        <v>21</v>
      </c>
      <c r="F190" s="236" t="s">
        <v>1392</v>
      </c>
      <c r="G190" s="233"/>
      <c r="H190" s="237">
        <v>48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152</v>
      </c>
      <c r="AU190" s="243" t="s">
        <v>81</v>
      </c>
      <c r="AV190" s="11" t="s">
        <v>81</v>
      </c>
      <c r="AW190" s="11" t="s">
        <v>35</v>
      </c>
      <c r="AX190" s="11" t="s">
        <v>71</v>
      </c>
      <c r="AY190" s="243" t="s">
        <v>143</v>
      </c>
    </row>
    <row r="191" spans="2:65" s="1" customFormat="1" ht="16.5" customHeight="1">
      <c r="B191" s="45"/>
      <c r="C191" s="254" t="s">
        <v>472</v>
      </c>
      <c r="D191" s="254" t="s">
        <v>352</v>
      </c>
      <c r="E191" s="255" t="s">
        <v>1393</v>
      </c>
      <c r="F191" s="256" t="s">
        <v>1394</v>
      </c>
      <c r="G191" s="257" t="s">
        <v>893</v>
      </c>
      <c r="H191" s="258">
        <v>408</v>
      </c>
      <c r="I191" s="259"/>
      <c r="J191" s="260">
        <f>ROUND(I191*H191,2)</f>
        <v>0</v>
      </c>
      <c r="K191" s="256" t="s">
        <v>290</v>
      </c>
      <c r="L191" s="261"/>
      <c r="M191" s="262" t="s">
        <v>21</v>
      </c>
      <c r="N191" s="263" t="s">
        <v>42</v>
      </c>
      <c r="O191" s="4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" t="s">
        <v>894</v>
      </c>
      <c r="AT191" s="23" t="s">
        <v>352</v>
      </c>
      <c r="AU191" s="23" t="s">
        <v>81</v>
      </c>
      <c r="AY191" s="23" t="s">
        <v>143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79</v>
      </c>
      <c r="BK191" s="231">
        <f>ROUND(I191*H191,2)</f>
        <v>0</v>
      </c>
      <c r="BL191" s="23" t="s">
        <v>894</v>
      </c>
      <c r="BM191" s="23" t="s">
        <v>1395</v>
      </c>
    </row>
    <row r="192" spans="2:51" s="11" customFormat="1" ht="13.5">
      <c r="B192" s="232"/>
      <c r="C192" s="233"/>
      <c r="D192" s="234" t="s">
        <v>152</v>
      </c>
      <c r="E192" s="235" t="s">
        <v>21</v>
      </c>
      <c r="F192" s="236" t="s">
        <v>1396</v>
      </c>
      <c r="G192" s="233"/>
      <c r="H192" s="237">
        <v>96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152</v>
      </c>
      <c r="AU192" s="243" t="s">
        <v>81</v>
      </c>
      <c r="AV192" s="11" t="s">
        <v>81</v>
      </c>
      <c r="AW192" s="11" t="s">
        <v>35</v>
      </c>
      <c r="AX192" s="11" t="s">
        <v>71</v>
      </c>
      <c r="AY192" s="243" t="s">
        <v>143</v>
      </c>
    </row>
    <row r="193" spans="2:51" s="11" customFormat="1" ht="13.5">
      <c r="B193" s="232"/>
      <c r="C193" s="233"/>
      <c r="D193" s="234" t="s">
        <v>152</v>
      </c>
      <c r="E193" s="235" t="s">
        <v>21</v>
      </c>
      <c r="F193" s="236" t="s">
        <v>1397</v>
      </c>
      <c r="G193" s="233"/>
      <c r="H193" s="237">
        <v>96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152</v>
      </c>
      <c r="AU193" s="243" t="s">
        <v>81</v>
      </c>
      <c r="AV193" s="11" t="s">
        <v>81</v>
      </c>
      <c r="AW193" s="11" t="s">
        <v>35</v>
      </c>
      <c r="AX193" s="11" t="s">
        <v>71</v>
      </c>
      <c r="AY193" s="243" t="s">
        <v>143</v>
      </c>
    </row>
    <row r="194" spans="2:51" s="11" customFormat="1" ht="13.5">
      <c r="B194" s="232"/>
      <c r="C194" s="233"/>
      <c r="D194" s="234" t="s">
        <v>152</v>
      </c>
      <c r="E194" s="235" t="s">
        <v>21</v>
      </c>
      <c r="F194" s="236" t="s">
        <v>1398</v>
      </c>
      <c r="G194" s="233"/>
      <c r="H194" s="237">
        <v>24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152</v>
      </c>
      <c r="AU194" s="243" t="s">
        <v>81</v>
      </c>
      <c r="AV194" s="11" t="s">
        <v>81</v>
      </c>
      <c r="AW194" s="11" t="s">
        <v>35</v>
      </c>
      <c r="AX194" s="11" t="s">
        <v>71</v>
      </c>
      <c r="AY194" s="243" t="s">
        <v>143</v>
      </c>
    </row>
    <row r="195" spans="2:51" s="11" customFormat="1" ht="13.5">
      <c r="B195" s="232"/>
      <c r="C195" s="233"/>
      <c r="D195" s="234" t="s">
        <v>152</v>
      </c>
      <c r="E195" s="235" t="s">
        <v>21</v>
      </c>
      <c r="F195" s="236" t="s">
        <v>1399</v>
      </c>
      <c r="G195" s="233"/>
      <c r="H195" s="237">
        <v>24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81</v>
      </c>
      <c r="AV195" s="11" t="s">
        <v>81</v>
      </c>
      <c r="AW195" s="11" t="s">
        <v>35</v>
      </c>
      <c r="AX195" s="11" t="s">
        <v>71</v>
      </c>
      <c r="AY195" s="243" t="s">
        <v>143</v>
      </c>
    </row>
    <row r="196" spans="2:51" s="11" customFormat="1" ht="13.5">
      <c r="B196" s="232"/>
      <c r="C196" s="233"/>
      <c r="D196" s="234" t="s">
        <v>152</v>
      </c>
      <c r="E196" s="235" t="s">
        <v>21</v>
      </c>
      <c r="F196" s="236" t="s">
        <v>1400</v>
      </c>
      <c r="G196" s="233"/>
      <c r="H196" s="237">
        <v>24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152</v>
      </c>
      <c r="AU196" s="243" t="s">
        <v>81</v>
      </c>
      <c r="AV196" s="11" t="s">
        <v>81</v>
      </c>
      <c r="AW196" s="11" t="s">
        <v>35</v>
      </c>
      <c r="AX196" s="11" t="s">
        <v>71</v>
      </c>
      <c r="AY196" s="243" t="s">
        <v>143</v>
      </c>
    </row>
    <row r="197" spans="2:51" s="11" customFormat="1" ht="13.5">
      <c r="B197" s="232"/>
      <c r="C197" s="233"/>
      <c r="D197" s="234" t="s">
        <v>152</v>
      </c>
      <c r="E197" s="235" t="s">
        <v>21</v>
      </c>
      <c r="F197" s="236" t="s">
        <v>1401</v>
      </c>
      <c r="G197" s="233"/>
      <c r="H197" s="237">
        <v>48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152</v>
      </c>
      <c r="AU197" s="243" t="s">
        <v>81</v>
      </c>
      <c r="AV197" s="11" t="s">
        <v>81</v>
      </c>
      <c r="AW197" s="11" t="s">
        <v>35</v>
      </c>
      <c r="AX197" s="11" t="s">
        <v>71</v>
      </c>
      <c r="AY197" s="243" t="s">
        <v>143</v>
      </c>
    </row>
    <row r="198" spans="2:51" s="11" customFormat="1" ht="13.5">
      <c r="B198" s="232"/>
      <c r="C198" s="233"/>
      <c r="D198" s="234" t="s">
        <v>152</v>
      </c>
      <c r="E198" s="235" t="s">
        <v>21</v>
      </c>
      <c r="F198" s="236" t="s">
        <v>1402</v>
      </c>
      <c r="G198" s="233"/>
      <c r="H198" s="237">
        <v>48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152</v>
      </c>
      <c r="AU198" s="243" t="s">
        <v>81</v>
      </c>
      <c r="AV198" s="11" t="s">
        <v>81</v>
      </c>
      <c r="AW198" s="11" t="s">
        <v>35</v>
      </c>
      <c r="AX198" s="11" t="s">
        <v>71</v>
      </c>
      <c r="AY198" s="243" t="s">
        <v>143</v>
      </c>
    </row>
    <row r="199" spans="2:51" s="11" customFormat="1" ht="13.5">
      <c r="B199" s="232"/>
      <c r="C199" s="233"/>
      <c r="D199" s="234" t="s">
        <v>152</v>
      </c>
      <c r="E199" s="235" t="s">
        <v>21</v>
      </c>
      <c r="F199" s="236" t="s">
        <v>1403</v>
      </c>
      <c r="G199" s="233"/>
      <c r="H199" s="237">
        <v>48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152</v>
      </c>
      <c r="AU199" s="243" t="s">
        <v>81</v>
      </c>
      <c r="AV199" s="11" t="s">
        <v>81</v>
      </c>
      <c r="AW199" s="11" t="s">
        <v>35</v>
      </c>
      <c r="AX199" s="11" t="s">
        <v>71</v>
      </c>
      <c r="AY199" s="243" t="s">
        <v>143</v>
      </c>
    </row>
    <row r="200" spans="2:65" s="1" customFormat="1" ht="16.5" customHeight="1">
      <c r="B200" s="45"/>
      <c r="C200" s="254" t="s">
        <v>476</v>
      </c>
      <c r="D200" s="254" t="s">
        <v>352</v>
      </c>
      <c r="E200" s="255" t="s">
        <v>1404</v>
      </c>
      <c r="F200" s="256" t="s">
        <v>1405</v>
      </c>
      <c r="G200" s="257" t="s">
        <v>893</v>
      </c>
      <c r="H200" s="258">
        <v>384</v>
      </c>
      <c r="I200" s="259"/>
      <c r="J200" s="260">
        <f>ROUND(I200*H200,2)</f>
        <v>0</v>
      </c>
      <c r="K200" s="256" t="s">
        <v>290</v>
      </c>
      <c r="L200" s="261"/>
      <c r="M200" s="262" t="s">
        <v>21</v>
      </c>
      <c r="N200" s="263" t="s">
        <v>42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894</v>
      </c>
      <c r="AT200" s="23" t="s">
        <v>352</v>
      </c>
      <c r="AU200" s="23" t="s">
        <v>81</v>
      </c>
      <c r="AY200" s="23" t="s">
        <v>143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79</v>
      </c>
      <c r="BK200" s="231">
        <f>ROUND(I200*H200,2)</f>
        <v>0</v>
      </c>
      <c r="BL200" s="23" t="s">
        <v>894</v>
      </c>
      <c r="BM200" s="23" t="s">
        <v>1406</v>
      </c>
    </row>
    <row r="201" spans="2:51" s="11" customFormat="1" ht="13.5">
      <c r="B201" s="232"/>
      <c r="C201" s="233"/>
      <c r="D201" s="234" t="s">
        <v>152</v>
      </c>
      <c r="E201" s="235" t="s">
        <v>21</v>
      </c>
      <c r="F201" s="236" t="s">
        <v>1407</v>
      </c>
      <c r="G201" s="233"/>
      <c r="H201" s="237">
        <v>96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152</v>
      </c>
      <c r="AU201" s="243" t="s">
        <v>81</v>
      </c>
      <c r="AV201" s="11" t="s">
        <v>81</v>
      </c>
      <c r="AW201" s="11" t="s">
        <v>35</v>
      </c>
      <c r="AX201" s="11" t="s">
        <v>71</v>
      </c>
      <c r="AY201" s="243" t="s">
        <v>143</v>
      </c>
    </row>
    <row r="202" spans="2:51" s="11" customFormat="1" ht="13.5">
      <c r="B202" s="232"/>
      <c r="C202" s="233"/>
      <c r="D202" s="234" t="s">
        <v>152</v>
      </c>
      <c r="E202" s="235" t="s">
        <v>21</v>
      </c>
      <c r="F202" s="236" t="s">
        <v>1407</v>
      </c>
      <c r="G202" s="233"/>
      <c r="H202" s="237">
        <v>96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152</v>
      </c>
      <c r="AU202" s="243" t="s">
        <v>81</v>
      </c>
      <c r="AV202" s="11" t="s">
        <v>81</v>
      </c>
      <c r="AW202" s="11" t="s">
        <v>35</v>
      </c>
      <c r="AX202" s="11" t="s">
        <v>71</v>
      </c>
      <c r="AY202" s="243" t="s">
        <v>143</v>
      </c>
    </row>
    <row r="203" spans="2:51" s="11" customFormat="1" ht="13.5">
      <c r="B203" s="232"/>
      <c r="C203" s="233"/>
      <c r="D203" s="234" t="s">
        <v>152</v>
      </c>
      <c r="E203" s="235" t="s">
        <v>21</v>
      </c>
      <c r="F203" s="236" t="s">
        <v>1408</v>
      </c>
      <c r="G203" s="233"/>
      <c r="H203" s="237">
        <v>96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152</v>
      </c>
      <c r="AU203" s="243" t="s">
        <v>81</v>
      </c>
      <c r="AV203" s="11" t="s">
        <v>81</v>
      </c>
      <c r="AW203" s="11" t="s">
        <v>35</v>
      </c>
      <c r="AX203" s="11" t="s">
        <v>71</v>
      </c>
      <c r="AY203" s="243" t="s">
        <v>143</v>
      </c>
    </row>
    <row r="204" spans="2:51" s="11" customFormat="1" ht="13.5">
      <c r="B204" s="232"/>
      <c r="C204" s="233"/>
      <c r="D204" s="234" t="s">
        <v>152</v>
      </c>
      <c r="E204" s="235" t="s">
        <v>21</v>
      </c>
      <c r="F204" s="236" t="s">
        <v>1409</v>
      </c>
      <c r="G204" s="233"/>
      <c r="H204" s="237">
        <v>48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152</v>
      </c>
      <c r="AU204" s="243" t="s">
        <v>81</v>
      </c>
      <c r="AV204" s="11" t="s">
        <v>81</v>
      </c>
      <c r="AW204" s="11" t="s">
        <v>35</v>
      </c>
      <c r="AX204" s="11" t="s">
        <v>71</v>
      </c>
      <c r="AY204" s="243" t="s">
        <v>143</v>
      </c>
    </row>
    <row r="205" spans="2:51" s="11" customFormat="1" ht="13.5">
      <c r="B205" s="232"/>
      <c r="C205" s="233"/>
      <c r="D205" s="234" t="s">
        <v>152</v>
      </c>
      <c r="E205" s="235" t="s">
        <v>21</v>
      </c>
      <c r="F205" s="236" t="s">
        <v>1410</v>
      </c>
      <c r="G205" s="233"/>
      <c r="H205" s="237">
        <v>48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152</v>
      </c>
      <c r="AU205" s="243" t="s">
        <v>81</v>
      </c>
      <c r="AV205" s="11" t="s">
        <v>81</v>
      </c>
      <c r="AW205" s="11" t="s">
        <v>35</v>
      </c>
      <c r="AX205" s="11" t="s">
        <v>71</v>
      </c>
      <c r="AY205" s="243" t="s">
        <v>143</v>
      </c>
    </row>
    <row r="206" spans="2:65" s="1" customFormat="1" ht="16.5" customHeight="1">
      <c r="B206" s="45"/>
      <c r="C206" s="220" t="s">
        <v>480</v>
      </c>
      <c r="D206" s="220" t="s">
        <v>145</v>
      </c>
      <c r="E206" s="221" t="s">
        <v>1411</v>
      </c>
      <c r="F206" s="222" t="s">
        <v>1412</v>
      </c>
      <c r="G206" s="223" t="s">
        <v>893</v>
      </c>
      <c r="H206" s="224">
        <v>792</v>
      </c>
      <c r="I206" s="225"/>
      <c r="J206" s="226">
        <f>ROUND(I206*H206,2)</f>
        <v>0</v>
      </c>
      <c r="K206" s="222" t="s">
        <v>290</v>
      </c>
      <c r="L206" s="71"/>
      <c r="M206" s="227" t="s">
        <v>21</v>
      </c>
      <c r="N206" s="228" t="s">
        <v>42</v>
      </c>
      <c r="O206" s="4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" t="s">
        <v>150</v>
      </c>
      <c r="AT206" s="23" t="s">
        <v>145</v>
      </c>
      <c r="AU206" s="23" t="s">
        <v>81</v>
      </c>
      <c r="AY206" s="23" t="s">
        <v>143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79</v>
      </c>
      <c r="BK206" s="231">
        <f>ROUND(I206*H206,2)</f>
        <v>0</v>
      </c>
      <c r="BL206" s="23" t="s">
        <v>150</v>
      </c>
      <c r="BM206" s="23" t="s">
        <v>1413</v>
      </c>
    </row>
    <row r="207" spans="2:51" s="11" customFormat="1" ht="13.5">
      <c r="B207" s="232"/>
      <c r="C207" s="233"/>
      <c r="D207" s="234" t="s">
        <v>152</v>
      </c>
      <c r="E207" s="235" t="s">
        <v>21</v>
      </c>
      <c r="F207" s="236" t="s">
        <v>1414</v>
      </c>
      <c r="G207" s="233"/>
      <c r="H207" s="237">
        <v>408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152</v>
      </c>
      <c r="AU207" s="243" t="s">
        <v>81</v>
      </c>
      <c r="AV207" s="11" t="s">
        <v>81</v>
      </c>
      <c r="AW207" s="11" t="s">
        <v>35</v>
      </c>
      <c r="AX207" s="11" t="s">
        <v>71</v>
      </c>
      <c r="AY207" s="243" t="s">
        <v>143</v>
      </c>
    </row>
    <row r="208" spans="2:51" s="11" customFormat="1" ht="13.5">
      <c r="B208" s="232"/>
      <c r="C208" s="233"/>
      <c r="D208" s="234" t="s">
        <v>152</v>
      </c>
      <c r="E208" s="235" t="s">
        <v>21</v>
      </c>
      <c r="F208" s="236" t="s">
        <v>1415</v>
      </c>
      <c r="G208" s="233"/>
      <c r="H208" s="237">
        <v>384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152</v>
      </c>
      <c r="AU208" s="243" t="s">
        <v>81</v>
      </c>
      <c r="AV208" s="11" t="s">
        <v>81</v>
      </c>
      <c r="AW208" s="11" t="s">
        <v>35</v>
      </c>
      <c r="AX208" s="11" t="s">
        <v>71</v>
      </c>
      <c r="AY208" s="243" t="s">
        <v>143</v>
      </c>
    </row>
    <row r="209" spans="2:65" s="1" customFormat="1" ht="16.5" customHeight="1">
      <c r="B209" s="45"/>
      <c r="C209" s="220" t="s">
        <v>486</v>
      </c>
      <c r="D209" s="220" t="s">
        <v>145</v>
      </c>
      <c r="E209" s="221" t="s">
        <v>1416</v>
      </c>
      <c r="F209" s="222" t="s">
        <v>1417</v>
      </c>
      <c r="G209" s="223" t="s">
        <v>893</v>
      </c>
      <c r="H209" s="224">
        <v>792</v>
      </c>
      <c r="I209" s="225"/>
      <c r="J209" s="226">
        <f>ROUND(I209*H209,2)</f>
        <v>0</v>
      </c>
      <c r="K209" s="222" t="s">
        <v>290</v>
      </c>
      <c r="L209" s="71"/>
      <c r="M209" s="227" t="s">
        <v>21</v>
      </c>
      <c r="N209" s="228" t="s">
        <v>42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150</v>
      </c>
      <c r="AT209" s="23" t="s">
        <v>145</v>
      </c>
      <c r="AU209" s="23" t="s">
        <v>81</v>
      </c>
      <c r="AY209" s="23" t="s">
        <v>143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79</v>
      </c>
      <c r="BK209" s="231">
        <f>ROUND(I209*H209,2)</f>
        <v>0</v>
      </c>
      <c r="BL209" s="23" t="s">
        <v>150</v>
      </c>
      <c r="BM209" s="23" t="s">
        <v>1418</v>
      </c>
    </row>
    <row r="210" spans="2:65" s="1" customFormat="1" ht="16.5" customHeight="1">
      <c r="B210" s="45"/>
      <c r="C210" s="220" t="s">
        <v>490</v>
      </c>
      <c r="D210" s="220" t="s">
        <v>145</v>
      </c>
      <c r="E210" s="221" t="s">
        <v>1419</v>
      </c>
      <c r="F210" s="222" t="s">
        <v>1420</v>
      </c>
      <c r="G210" s="223" t="s">
        <v>893</v>
      </c>
      <c r="H210" s="224">
        <v>396</v>
      </c>
      <c r="I210" s="225"/>
      <c r="J210" s="226">
        <f>ROUND(I210*H210,2)</f>
        <v>0</v>
      </c>
      <c r="K210" s="222" t="s">
        <v>290</v>
      </c>
      <c r="L210" s="71"/>
      <c r="M210" s="227" t="s">
        <v>21</v>
      </c>
      <c r="N210" s="228" t="s">
        <v>42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150</v>
      </c>
      <c r="AT210" s="23" t="s">
        <v>145</v>
      </c>
      <c r="AU210" s="23" t="s">
        <v>81</v>
      </c>
      <c r="AY210" s="23" t="s">
        <v>143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79</v>
      </c>
      <c r="BK210" s="231">
        <f>ROUND(I210*H210,2)</f>
        <v>0</v>
      </c>
      <c r="BL210" s="23" t="s">
        <v>150</v>
      </c>
      <c r="BM210" s="23" t="s">
        <v>1421</v>
      </c>
    </row>
    <row r="211" spans="2:65" s="1" customFormat="1" ht="16.5" customHeight="1">
      <c r="B211" s="45"/>
      <c r="C211" s="220" t="s">
        <v>496</v>
      </c>
      <c r="D211" s="220" t="s">
        <v>145</v>
      </c>
      <c r="E211" s="221" t="s">
        <v>1422</v>
      </c>
      <c r="F211" s="222" t="s">
        <v>1423</v>
      </c>
      <c r="G211" s="223" t="s">
        <v>893</v>
      </c>
      <c r="H211" s="224">
        <v>1</v>
      </c>
      <c r="I211" s="225"/>
      <c r="J211" s="226">
        <f>ROUND(I211*H211,2)</f>
        <v>0</v>
      </c>
      <c r="K211" s="222" t="s">
        <v>290</v>
      </c>
      <c r="L211" s="71"/>
      <c r="M211" s="227" t="s">
        <v>21</v>
      </c>
      <c r="N211" s="228" t="s">
        <v>42</v>
      </c>
      <c r="O211" s="4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" t="s">
        <v>228</v>
      </c>
      <c r="AT211" s="23" t="s">
        <v>145</v>
      </c>
      <c r="AU211" s="23" t="s">
        <v>81</v>
      </c>
      <c r="AY211" s="23" t="s">
        <v>143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79</v>
      </c>
      <c r="BK211" s="231">
        <f>ROUND(I211*H211,2)</f>
        <v>0</v>
      </c>
      <c r="BL211" s="23" t="s">
        <v>228</v>
      </c>
      <c r="BM211" s="23" t="s">
        <v>1424</v>
      </c>
    </row>
    <row r="212" spans="2:51" s="11" customFormat="1" ht="13.5">
      <c r="B212" s="232"/>
      <c r="C212" s="233"/>
      <c r="D212" s="234" t="s">
        <v>152</v>
      </c>
      <c r="E212" s="235" t="s">
        <v>21</v>
      </c>
      <c r="F212" s="236" t="s">
        <v>79</v>
      </c>
      <c r="G212" s="233"/>
      <c r="H212" s="237">
        <v>1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152</v>
      </c>
      <c r="AU212" s="243" t="s">
        <v>81</v>
      </c>
      <c r="AV212" s="11" t="s">
        <v>81</v>
      </c>
      <c r="AW212" s="11" t="s">
        <v>35</v>
      </c>
      <c r="AX212" s="11" t="s">
        <v>79</v>
      </c>
      <c r="AY212" s="243" t="s">
        <v>143</v>
      </c>
    </row>
    <row r="213" spans="2:65" s="1" customFormat="1" ht="16.5" customHeight="1">
      <c r="B213" s="45"/>
      <c r="C213" s="254" t="s">
        <v>502</v>
      </c>
      <c r="D213" s="254" t="s">
        <v>352</v>
      </c>
      <c r="E213" s="255" t="s">
        <v>1425</v>
      </c>
      <c r="F213" s="256" t="s">
        <v>1426</v>
      </c>
      <c r="G213" s="257" t="s">
        <v>893</v>
      </c>
      <c r="H213" s="258">
        <v>12</v>
      </c>
      <c r="I213" s="259"/>
      <c r="J213" s="260">
        <f>ROUND(I213*H213,2)</f>
        <v>0</v>
      </c>
      <c r="K213" s="256" t="s">
        <v>290</v>
      </c>
      <c r="L213" s="261"/>
      <c r="M213" s="262" t="s">
        <v>21</v>
      </c>
      <c r="N213" s="263" t="s">
        <v>42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894</v>
      </c>
      <c r="AT213" s="23" t="s">
        <v>352</v>
      </c>
      <c r="AU213" s="23" t="s">
        <v>81</v>
      </c>
      <c r="AY213" s="23" t="s">
        <v>143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79</v>
      </c>
      <c r="BK213" s="231">
        <f>ROUND(I213*H213,2)</f>
        <v>0</v>
      </c>
      <c r="BL213" s="23" t="s">
        <v>894</v>
      </c>
      <c r="BM213" s="23" t="s">
        <v>1427</v>
      </c>
    </row>
    <row r="214" spans="2:51" s="11" customFormat="1" ht="13.5">
      <c r="B214" s="232"/>
      <c r="C214" s="233"/>
      <c r="D214" s="234" t="s">
        <v>152</v>
      </c>
      <c r="E214" s="235" t="s">
        <v>21</v>
      </c>
      <c r="F214" s="236" t="s">
        <v>1428</v>
      </c>
      <c r="G214" s="233"/>
      <c r="H214" s="237">
        <v>12</v>
      </c>
      <c r="I214" s="238"/>
      <c r="J214" s="233"/>
      <c r="K214" s="233"/>
      <c r="L214" s="239"/>
      <c r="M214" s="269"/>
      <c r="N214" s="270"/>
      <c r="O214" s="270"/>
      <c r="P214" s="270"/>
      <c r="Q214" s="270"/>
      <c r="R214" s="270"/>
      <c r="S214" s="270"/>
      <c r="T214" s="271"/>
      <c r="AT214" s="243" t="s">
        <v>152</v>
      </c>
      <c r="AU214" s="243" t="s">
        <v>81</v>
      </c>
      <c r="AV214" s="11" t="s">
        <v>81</v>
      </c>
      <c r="AW214" s="11" t="s">
        <v>35</v>
      </c>
      <c r="AX214" s="11" t="s">
        <v>71</v>
      </c>
      <c r="AY214" s="243" t="s">
        <v>143</v>
      </c>
    </row>
    <row r="215" spans="2:12" s="1" customFormat="1" ht="6.95" customHeight="1">
      <c r="B215" s="66"/>
      <c r="C215" s="67"/>
      <c r="D215" s="67"/>
      <c r="E215" s="67"/>
      <c r="F215" s="67"/>
      <c r="G215" s="67"/>
      <c r="H215" s="67"/>
      <c r="I215" s="165"/>
      <c r="J215" s="67"/>
      <c r="K215" s="67"/>
      <c r="L215" s="71"/>
    </row>
  </sheetData>
  <sheetProtection password="CC35" sheet="1" objects="1" scenarios="1" formatColumns="0" formatRows="0" autoFilter="0"/>
  <autoFilter ref="C78:K214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1429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ROUND(SUM(BE77:BE98),2)</f>
        <v>0</v>
      </c>
      <c r="G30" s="46"/>
      <c r="H30" s="46"/>
      <c r="I30" s="157">
        <v>0.21</v>
      </c>
      <c r="J30" s="156">
        <f>ROUND(ROUND((SUM(BE77:BE98)),2)*I30,2)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ROUND(SUM(BF77:BF98),2)</f>
        <v>0</v>
      </c>
      <c r="G31" s="46"/>
      <c r="H31" s="46"/>
      <c r="I31" s="157">
        <v>0.15</v>
      </c>
      <c r="J31" s="156">
        <f>ROUND(ROUND((SUM(BF77:BF98)),2)*I31,2)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ROUND(SUM(BG77:BG98),2)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ROUND(SUM(BH77:BH98),2)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ROUND(SUM(BI77:BI98),2)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D2_06 - Přeložky medicinálních plynů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J77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1430</v>
      </c>
      <c r="E57" s="179"/>
      <c r="F57" s="179"/>
      <c r="G57" s="179"/>
      <c r="H57" s="179"/>
      <c r="I57" s="180"/>
      <c r="J57" s="181">
        <f>J78</f>
        <v>0</v>
      </c>
      <c r="K57" s="182"/>
    </row>
    <row r="58" spans="2:11" s="1" customFormat="1" ht="21.8" customHeight="1">
      <c r="B58" s="45"/>
      <c r="C58" s="46"/>
      <c r="D58" s="46"/>
      <c r="E58" s="46"/>
      <c r="F58" s="46"/>
      <c r="G58" s="46"/>
      <c r="H58" s="46"/>
      <c r="I58" s="143"/>
      <c r="J58" s="46"/>
      <c r="K58" s="50"/>
    </row>
    <row r="59" spans="2:11" s="1" customFormat="1" ht="6.95" customHeight="1">
      <c r="B59" s="66"/>
      <c r="C59" s="67"/>
      <c r="D59" s="67"/>
      <c r="E59" s="67"/>
      <c r="F59" s="67"/>
      <c r="G59" s="67"/>
      <c r="H59" s="67"/>
      <c r="I59" s="165"/>
      <c r="J59" s="67"/>
      <c r="K59" s="68"/>
    </row>
    <row r="63" spans="2:12" s="1" customFormat="1" ht="6.95" customHeight="1">
      <c r="B63" s="69"/>
      <c r="C63" s="70"/>
      <c r="D63" s="70"/>
      <c r="E63" s="70"/>
      <c r="F63" s="70"/>
      <c r="G63" s="70"/>
      <c r="H63" s="70"/>
      <c r="I63" s="168"/>
      <c r="J63" s="70"/>
      <c r="K63" s="70"/>
      <c r="L63" s="71"/>
    </row>
    <row r="64" spans="2:12" s="1" customFormat="1" ht="36.95" customHeight="1">
      <c r="B64" s="45"/>
      <c r="C64" s="72" t="s">
        <v>127</v>
      </c>
      <c r="D64" s="73"/>
      <c r="E64" s="73"/>
      <c r="F64" s="73"/>
      <c r="G64" s="73"/>
      <c r="H64" s="73"/>
      <c r="I64" s="190"/>
      <c r="J64" s="73"/>
      <c r="K64" s="73"/>
      <c r="L64" s="71"/>
    </row>
    <row r="65" spans="2:12" s="1" customFormat="1" ht="6.95" customHeight="1">
      <c r="B65" s="45"/>
      <c r="C65" s="73"/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6.5" customHeight="1">
      <c r="B67" s="45"/>
      <c r="C67" s="73"/>
      <c r="D67" s="73"/>
      <c r="E67" s="191" t="str">
        <f>E7</f>
        <v>NPK a.s., Pardubická nemocnice - Demolice budovy č. 1, úprava pozemku</v>
      </c>
      <c r="F67" s="75"/>
      <c r="G67" s="75"/>
      <c r="H67" s="75"/>
      <c r="I67" s="190"/>
      <c r="J67" s="73"/>
      <c r="K67" s="73"/>
      <c r="L67" s="71"/>
    </row>
    <row r="68" spans="2:12" s="1" customFormat="1" ht="14.4" customHeight="1">
      <c r="B68" s="45"/>
      <c r="C68" s="75" t="s">
        <v>113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7.25" customHeight="1">
      <c r="B69" s="45"/>
      <c r="C69" s="73"/>
      <c r="D69" s="73"/>
      <c r="E69" s="81" t="str">
        <f>E9</f>
        <v>D2_06 - Přeložky medicinálních plynů</v>
      </c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8" customHeight="1">
      <c r="B71" s="45"/>
      <c r="C71" s="75" t="s">
        <v>23</v>
      </c>
      <c r="D71" s="73"/>
      <c r="E71" s="73"/>
      <c r="F71" s="192" t="str">
        <f>F12</f>
        <v>Pardubice</v>
      </c>
      <c r="G71" s="73"/>
      <c r="H71" s="73"/>
      <c r="I71" s="193" t="s">
        <v>25</v>
      </c>
      <c r="J71" s="84" t="str">
        <f>IF(J12="","",J12)</f>
        <v>16. 5. 2017</v>
      </c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3.5">
      <c r="B73" s="45"/>
      <c r="C73" s="75" t="s">
        <v>27</v>
      </c>
      <c r="D73" s="73"/>
      <c r="E73" s="73"/>
      <c r="F73" s="192" t="str">
        <f>E15</f>
        <v>Nemocnice pardubického kraje a.s.</v>
      </c>
      <c r="G73" s="73"/>
      <c r="H73" s="73"/>
      <c r="I73" s="193" t="s">
        <v>33</v>
      </c>
      <c r="J73" s="192" t="str">
        <f>E21</f>
        <v>Atelier Penta v.o.s., Mrštíkova 12, Jihlava</v>
      </c>
      <c r="K73" s="73"/>
      <c r="L73" s="71"/>
    </row>
    <row r="74" spans="2:12" s="1" customFormat="1" ht="14.4" customHeight="1">
      <c r="B74" s="45"/>
      <c r="C74" s="75" t="s">
        <v>31</v>
      </c>
      <c r="D74" s="73"/>
      <c r="E74" s="73"/>
      <c r="F74" s="192" t="str">
        <f>IF(E18="","",E18)</f>
        <v/>
      </c>
      <c r="G74" s="73"/>
      <c r="H74" s="73"/>
      <c r="I74" s="190"/>
      <c r="J74" s="73"/>
      <c r="K74" s="73"/>
      <c r="L74" s="71"/>
    </row>
    <row r="75" spans="2:12" s="1" customFormat="1" ht="10.3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20" s="9" customFormat="1" ht="29.25" customHeight="1">
      <c r="B76" s="194"/>
      <c r="C76" s="195" t="s">
        <v>128</v>
      </c>
      <c r="D76" s="196" t="s">
        <v>56</v>
      </c>
      <c r="E76" s="196" t="s">
        <v>52</v>
      </c>
      <c r="F76" s="196" t="s">
        <v>129</v>
      </c>
      <c r="G76" s="196" t="s">
        <v>130</v>
      </c>
      <c r="H76" s="196" t="s">
        <v>131</v>
      </c>
      <c r="I76" s="197" t="s">
        <v>132</v>
      </c>
      <c r="J76" s="196" t="s">
        <v>117</v>
      </c>
      <c r="K76" s="198" t="s">
        <v>133</v>
      </c>
      <c r="L76" s="199"/>
      <c r="M76" s="101" t="s">
        <v>134</v>
      </c>
      <c r="N76" s="102" t="s">
        <v>41</v>
      </c>
      <c r="O76" s="102" t="s">
        <v>135</v>
      </c>
      <c r="P76" s="102" t="s">
        <v>136</v>
      </c>
      <c r="Q76" s="102" t="s">
        <v>137</v>
      </c>
      <c r="R76" s="102" t="s">
        <v>138</v>
      </c>
      <c r="S76" s="102" t="s">
        <v>139</v>
      </c>
      <c r="T76" s="103" t="s">
        <v>140</v>
      </c>
    </row>
    <row r="77" spans="2:63" s="1" customFormat="1" ht="29.25" customHeight="1">
      <c r="B77" s="45"/>
      <c r="C77" s="107" t="s">
        <v>118</v>
      </c>
      <c r="D77" s="73"/>
      <c r="E77" s="73"/>
      <c r="F77" s="73"/>
      <c r="G77" s="73"/>
      <c r="H77" s="73"/>
      <c r="I77" s="190"/>
      <c r="J77" s="200">
        <f>BK77</f>
        <v>0</v>
      </c>
      <c r="K77" s="73"/>
      <c r="L77" s="71"/>
      <c r="M77" s="104"/>
      <c r="N77" s="105"/>
      <c r="O77" s="105"/>
      <c r="P77" s="201">
        <f>P78</f>
        <v>0</v>
      </c>
      <c r="Q77" s="105"/>
      <c r="R77" s="201">
        <f>R78</f>
        <v>0</v>
      </c>
      <c r="S77" s="105"/>
      <c r="T77" s="202">
        <f>T78</f>
        <v>0</v>
      </c>
      <c r="AT77" s="23" t="s">
        <v>70</v>
      </c>
      <c r="AU77" s="23" t="s">
        <v>119</v>
      </c>
      <c r="BK77" s="203">
        <f>BK78</f>
        <v>0</v>
      </c>
    </row>
    <row r="78" spans="2:63" s="10" customFormat="1" ht="37.4" customHeight="1">
      <c r="B78" s="204"/>
      <c r="C78" s="205"/>
      <c r="D78" s="206" t="s">
        <v>70</v>
      </c>
      <c r="E78" s="207" t="s">
        <v>1431</v>
      </c>
      <c r="F78" s="207" t="s">
        <v>1432</v>
      </c>
      <c r="G78" s="205"/>
      <c r="H78" s="205"/>
      <c r="I78" s="208"/>
      <c r="J78" s="209">
        <f>BK78</f>
        <v>0</v>
      </c>
      <c r="K78" s="205"/>
      <c r="L78" s="210"/>
      <c r="M78" s="211"/>
      <c r="N78" s="212"/>
      <c r="O78" s="212"/>
      <c r="P78" s="213">
        <f>SUM(P79:P98)</f>
        <v>0</v>
      </c>
      <c r="Q78" s="212"/>
      <c r="R78" s="213">
        <f>SUM(R79:R98)</f>
        <v>0</v>
      </c>
      <c r="S78" s="212"/>
      <c r="T78" s="214">
        <f>SUM(T79:T98)</f>
        <v>0</v>
      </c>
      <c r="AR78" s="215" t="s">
        <v>79</v>
      </c>
      <c r="AT78" s="216" t="s">
        <v>70</v>
      </c>
      <c r="AU78" s="216" t="s">
        <v>71</v>
      </c>
      <c r="AY78" s="215" t="s">
        <v>143</v>
      </c>
      <c r="BK78" s="217">
        <f>SUM(BK79:BK98)</f>
        <v>0</v>
      </c>
    </row>
    <row r="79" spans="2:65" s="1" customFormat="1" ht="16.5" customHeight="1">
      <c r="B79" s="45"/>
      <c r="C79" s="220" t="s">
        <v>79</v>
      </c>
      <c r="D79" s="220" t="s">
        <v>145</v>
      </c>
      <c r="E79" s="221" t="s">
        <v>1433</v>
      </c>
      <c r="F79" s="222" t="s">
        <v>1434</v>
      </c>
      <c r="G79" s="223" t="s">
        <v>279</v>
      </c>
      <c r="H79" s="224">
        <v>125</v>
      </c>
      <c r="I79" s="225"/>
      <c r="J79" s="226">
        <f>ROUND(I79*H79,2)</f>
        <v>0</v>
      </c>
      <c r="K79" s="222" t="s">
        <v>290</v>
      </c>
      <c r="L79" s="71"/>
      <c r="M79" s="227" t="s">
        <v>21</v>
      </c>
      <c r="N79" s="228" t="s">
        <v>42</v>
      </c>
      <c r="O79" s="4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AR79" s="23" t="s">
        <v>150</v>
      </c>
      <c r="AT79" s="23" t="s">
        <v>145</v>
      </c>
      <c r="AU79" s="23" t="s">
        <v>79</v>
      </c>
      <c r="AY79" s="23" t="s">
        <v>143</v>
      </c>
      <c r="BE79" s="231">
        <f>IF(N79="základní",J79,0)</f>
        <v>0</v>
      </c>
      <c r="BF79" s="231">
        <f>IF(N79="snížená",J79,0)</f>
        <v>0</v>
      </c>
      <c r="BG79" s="231">
        <f>IF(N79="zákl. přenesená",J79,0)</f>
        <v>0</v>
      </c>
      <c r="BH79" s="231">
        <f>IF(N79="sníž. přenesená",J79,0)</f>
        <v>0</v>
      </c>
      <c r="BI79" s="231">
        <f>IF(N79="nulová",J79,0)</f>
        <v>0</v>
      </c>
      <c r="BJ79" s="23" t="s">
        <v>79</v>
      </c>
      <c r="BK79" s="231">
        <f>ROUND(I79*H79,2)</f>
        <v>0</v>
      </c>
      <c r="BL79" s="23" t="s">
        <v>150</v>
      </c>
      <c r="BM79" s="23" t="s">
        <v>81</v>
      </c>
    </row>
    <row r="80" spans="2:65" s="1" customFormat="1" ht="16.5" customHeight="1">
      <c r="B80" s="45"/>
      <c r="C80" s="220" t="s">
        <v>81</v>
      </c>
      <c r="D80" s="220" t="s">
        <v>145</v>
      </c>
      <c r="E80" s="221" t="s">
        <v>1435</v>
      </c>
      <c r="F80" s="222" t="s">
        <v>1436</v>
      </c>
      <c r="G80" s="223" t="s">
        <v>893</v>
      </c>
      <c r="H80" s="224">
        <v>46</v>
      </c>
      <c r="I80" s="225"/>
      <c r="J80" s="226">
        <f>ROUND(I80*H80,2)</f>
        <v>0</v>
      </c>
      <c r="K80" s="222" t="s">
        <v>290</v>
      </c>
      <c r="L80" s="71"/>
      <c r="M80" s="227" t="s">
        <v>21</v>
      </c>
      <c r="N80" s="228" t="s">
        <v>42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150</v>
      </c>
      <c r="AT80" s="23" t="s">
        <v>145</v>
      </c>
      <c r="AU80" s="23" t="s">
        <v>79</v>
      </c>
      <c r="AY80" s="23" t="s">
        <v>143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79</v>
      </c>
      <c r="BK80" s="231">
        <f>ROUND(I80*H80,2)</f>
        <v>0</v>
      </c>
      <c r="BL80" s="23" t="s">
        <v>150</v>
      </c>
      <c r="BM80" s="23" t="s">
        <v>150</v>
      </c>
    </row>
    <row r="81" spans="2:65" s="1" customFormat="1" ht="16.5" customHeight="1">
      <c r="B81" s="45"/>
      <c r="C81" s="220" t="s">
        <v>159</v>
      </c>
      <c r="D81" s="220" t="s">
        <v>145</v>
      </c>
      <c r="E81" s="221" t="s">
        <v>1437</v>
      </c>
      <c r="F81" s="222" t="s">
        <v>1438</v>
      </c>
      <c r="G81" s="223" t="s">
        <v>303</v>
      </c>
      <c r="H81" s="224">
        <v>0.9</v>
      </c>
      <c r="I81" s="225"/>
      <c r="J81" s="226">
        <f>ROUND(I81*H81,2)</f>
        <v>0</v>
      </c>
      <c r="K81" s="222" t="s">
        <v>290</v>
      </c>
      <c r="L81" s="71"/>
      <c r="M81" s="227" t="s">
        <v>21</v>
      </c>
      <c r="N81" s="228" t="s">
        <v>42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150</v>
      </c>
      <c r="AT81" s="23" t="s">
        <v>145</v>
      </c>
      <c r="AU81" s="23" t="s">
        <v>79</v>
      </c>
      <c r="AY81" s="23" t="s">
        <v>143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79</v>
      </c>
      <c r="BK81" s="231">
        <f>ROUND(I81*H81,2)</f>
        <v>0</v>
      </c>
      <c r="BL81" s="23" t="s">
        <v>150</v>
      </c>
      <c r="BM81" s="23" t="s">
        <v>174</v>
      </c>
    </row>
    <row r="82" spans="2:65" s="1" customFormat="1" ht="16.5" customHeight="1">
      <c r="B82" s="45"/>
      <c r="C82" s="220" t="s">
        <v>150</v>
      </c>
      <c r="D82" s="220" t="s">
        <v>145</v>
      </c>
      <c r="E82" s="221" t="s">
        <v>1439</v>
      </c>
      <c r="F82" s="222" t="s">
        <v>1440</v>
      </c>
      <c r="G82" s="223" t="s">
        <v>893</v>
      </c>
      <c r="H82" s="224">
        <v>62</v>
      </c>
      <c r="I82" s="225"/>
      <c r="J82" s="226">
        <f>ROUND(I82*H82,2)</f>
        <v>0</v>
      </c>
      <c r="K82" s="222" t="s">
        <v>290</v>
      </c>
      <c r="L82" s="71"/>
      <c r="M82" s="227" t="s">
        <v>21</v>
      </c>
      <c r="N82" s="228" t="s">
        <v>42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150</v>
      </c>
      <c r="AT82" s="23" t="s">
        <v>145</v>
      </c>
      <c r="AU82" s="23" t="s">
        <v>79</v>
      </c>
      <c r="AY82" s="23" t="s">
        <v>143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150</v>
      </c>
      <c r="BM82" s="23" t="s">
        <v>187</v>
      </c>
    </row>
    <row r="83" spans="2:65" s="1" customFormat="1" ht="16.5" customHeight="1">
      <c r="B83" s="45"/>
      <c r="C83" s="220" t="s">
        <v>169</v>
      </c>
      <c r="D83" s="220" t="s">
        <v>145</v>
      </c>
      <c r="E83" s="221" t="s">
        <v>1441</v>
      </c>
      <c r="F83" s="222" t="s">
        <v>1442</v>
      </c>
      <c r="G83" s="223" t="s">
        <v>279</v>
      </c>
      <c r="H83" s="224">
        <v>125</v>
      </c>
      <c r="I83" s="225"/>
      <c r="J83" s="226">
        <f>ROUND(I83*H83,2)</f>
        <v>0</v>
      </c>
      <c r="K83" s="222" t="s">
        <v>290</v>
      </c>
      <c r="L83" s="71"/>
      <c r="M83" s="227" t="s">
        <v>21</v>
      </c>
      <c r="N83" s="228" t="s">
        <v>42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150</v>
      </c>
      <c r="AT83" s="23" t="s">
        <v>145</v>
      </c>
      <c r="AU83" s="23" t="s">
        <v>79</v>
      </c>
      <c r="AY83" s="23" t="s">
        <v>143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79</v>
      </c>
      <c r="BK83" s="231">
        <f>ROUND(I83*H83,2)</f>
        <v>0</v>
      </c>
      <c r="BL83" s="23" t="s">
        <v>150</v>
      </c>
      <c r="BM83" s="23" t="s">
        <v>198</v>
      </c>
    </row>
    <row r="84" spans="2:65" s="1" customFormat="1" ht="16.5" customHeight="1">
      <c r="B84" s="45"/>
      <c r="C84" s="220" t="s">
        <v>174</v>
      </c>
      <c r="D84" s="220" t="s">
        <v>145</v>
      </c>
      <c r="E84" s="221" t="s">
        <v>1443</v>
      </c>
      <c r="F84" s="222" t="s">
        <v>1444</v>
      </c>
      <c r="G84" s="223" t="s">
        <v>279</v>
      </c>
      <c r="H84" s="224">
        <v>125</v>
      </c>
      <c r="I84" s="225"/>
      <c r="J84" s="226">
        <f>ROUND(I84*H84,2)</f>
        <v>0</v>
      </c>
      <c r="K84" s="222" t="s">
        <v>290</v>
      </c>
      <c r="L84" s="71"/>
      <c r="M84" s="227" t="s">
        <v>21</v>
      </c>
      <c r="N84" s="228" t="s">
        <v>42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150</v>
      </c>
      <c r="AT84" s="23" t="s">
        <v>145</v>
      </c>
      <c r="AU84" s="23" t="s">
        <v>79</v>
      </c>
      <c r="AY84" s="23" t="s">
        <v>143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79</v>
      </c>
      <c r="BK84" s="231">
        <f>ROUND(I84*H84,2)</f>
        <v>0</v>
      </c>
      <c r="BL84" s="23" t="s">
        <v>150</v>
      </c>
      <c r="BM84" s="23" t="s">
        <v>208</v>
      </c>
    </row>
    <row r="85" spans="2:65" s="1" customFormat="1" ht="16.5" customHeight="1">
      <c r="B85" s="45"/>
      <c r="C85" s="220" t="s">
        <v>182</v>
      </c>
      <c r="D85" s="220" t="s">
        <v>145</v>
      </c>
      <c r="E85" s="221" t="s">
        <v>1445</v>
      </c>
      <c r="F85" s="222" t="s">
        <v>1446</v>
      </c>
      <c r="G85" s="223" t="s">
        <v>279</v>
      </c>
      <c r="H85" s="224">
        <v>125</v>
      </c>
      <c r="I85" s="225"/>
      <c r="J85" s="226">
        <f>ROUND(I85*H85,2)</f>
        <v>0</v>
      </c>
      <c r="K85" s="222" t="s">
        <v>290</v>
      </c>
      <c r="L85" s="71"/>
      <c r="M85" s="227" t="s">
        <v>21</v>
      </c>
      <c r="N85" s="228" t="s">
        <v>42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150</v>
      </c>
      <c r="AT85" s="23" t="s">
        <v>145</v>
      </c>
      <c r="AU85" s="23" t="s">
        <v>79</v>
      </c>
      <c r="AY85" s="23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79</v>
      </c>
      <c r="BK85" s="231">
        <f>ROUND(I85*H85,2)</f>
        <v>0</v>
      </c>
      <c r="BL85" s="23" t="s">
        <v>150</v>
      </c>
      <c r="BM85" s="23" t="s">
        <v>218</v>
      </c>
    </row>
    <row r="86" spans="2:65" s="1" customFormat="1" ht="16.5" customHeight="1">
      <c r="B86" s="45"/>
      <c r="C86" s="220" t="s">
        <v>187</v>
      </c>
      <c r="D86" s="220" t="s">
        <v>145</v>
      </c>
      <c r="E86" s="221" t="s">
        <v>1447</v>
      </c>
      <c r="F86" s="222" t="s">
        <v>1448</v>
      </c>
      <c r="G86" s="223" t="s">
        <v>1449</v>
      </c>
      <c r="H86" s="224">
        <v>1</v>
      </c>
      <c r="I86" s="225"/>
      <c r="J86" s="226">
        <f>ROUND(I86*H86,2)</f>
        <v>0</v>
      </c>
      <c r="K86" s="222" t="s">
        <v>290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150</v>
      </c>
      <c r="AT86" s="23" t="s">
        <v>145</v>
      </c>
      <c r="AU86" s="23" t="s">
        <v>79</v>
      </c>
      <c r="AY86" s="23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150</v>
      </c>
      <c r="BM86" s="23" t="s">
        <v>228</v>
      </c>
    </row>
    <row r="87" spans="2:65" s="1" customFormat="1" ht="16.5" customHeight="1">
      <c r="B87" s="45"/>
      <c r="C87" s="220" t="s">
        <v>193</v>
      </c>
      <c r="D87" s="220" t="s">
        <v>145</v>
      </c>
      <c r="E87" s="221" t="s">
        <v>1450</v>
      </c>
      <c r="F87" s="222" t="s">
        <v>1451</v>
      </c>
      <c r="G87" s="223" t="s">
        <v>1449</v>
      </c>
      <c r="H87" s="224">
        <v>3</v>
      </c>
      <c r="I87" s="225"/>
      <c r="J87" s="226">
        <f>ROUND(I87*H87,2)</f>
        <v>0</v>
      </c>
      <c r="K87" s="222" t="s">
        <v>290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150</v>
      </c>
      <c r="AT87" s="23" t="s">
        <v>145</v>
      </c>
      <c r="AU87" s="23" t="s">
        <v>79</v>
      </c>
      <c r="AY87" s="23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150</v>
      </c>
      <c r="BM87" s="23" t="s">
        <v>241</v>
      </c>
    </row>
    <row r="88" spans="2:65" s="1" customFormat="1" ht="16.5" customHeight="1">
      <c r="B88" s="45"/>
      <c r="C88" s="220" t="s">
        <v>198</v>
      </c>
      <c r="D88" s="220" t="s">
        <v>145</v>
      </c>
      <c r="E88" s="221" t="s">
        <v>1452</v>
      </c>
      <c r="F88" s="222" t="s">
        <v>1453</v>
      </c>
      <c r="G88" s="223" t="s">
        <v>1449</v>
      </c>
      <c r="H88" s="224">
        <v>4</v>
      </c>
      <c r="I88" s="225"/>
      <c r="J88" s="226">
        <f>ROUND(I88*H88,2)</f>
        <v>0</v>
      </c>
      <c r="K88" s="222" t="s">
        <v>290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150</v>
      </c>
      <c r="AT88" s="23" t="s">
        <v>145</v>
      </c>
      <c r="AU88" s="23" t="s">
        <v>79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150</v>
      </c>
      <c r="BM88" s="23" t="s">
        <v>251</v>
      </c>
    </row>
    <row r="89" spans="2:65" s="1" customFormat="1" ht="16.5" customHeight="1">
      <c r="B89" s="45"/>
      <c r="C89" s="220" t="s">
        <v>202</v>
      </c>
      <c r="D89" s="220" t="s">
        <v>145</v>
      </c>
      <c r="E89" s="221" t="s">
        <v>1454</v>
      </c>
      <c r="F89" s="222" t="s">
        <v>1455</v>
      </c>
      <c r="G89" s="223" t="s">
        <v>893</v>
      </c>
      <c r="H89" s="224">
        <v>1</v>
      </c>
      <c r="I89" s="225"/>
      <c r="J89" s="226">
        <f>ROUND(I89*H89,2)</f>
        <v>0</v>
      </c>
      <c r="K89" s="222" t="s">
        <v>290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150</v>
      </c>
      <c r="AT89" s="23" t="s">
        <v>145</v>
      </c>
      <c r="AU89" s="23" t="s">
        <v>79</v>
      </c>
      <c r="AY89" s="23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79</v>
      </c>
      <c r="BK89" s="231">
        <f>ROUND(I89*H89,2)</f>
        <v>0</v>
      </c>
      <c r="BL89" s="23" t="s">
        <v>150</v>
      </c>
      <c r="BM89" s="23" t="s">
        <v>264</v>
      </c>
    </row>
    <row r="90" spans="2:65" s="1" customFormat="1" ht="16.5" customHeight="1">
      <c r="B90" s="45"/>
      <c r="C90" s="220" t="s">
        <v>208</v>
      </c>
      <c r="D90" s="220" t="s">
        <v>145</v>
      </c>
      <c r="E90" s="221" t="s">
        <v>1456</v>
      </c>
      <c r="F90" s="222" t="s">
        <v>1457</v>
      </c>
      <c r="G90" s="223" t="s">
        <v>279</v>
      </c>
      <c r="H90" s="224">
        <v>7</v>
      </c>
      <c r="I90" s="225"/>
      <c r="J90" s="226">
        <f>ROUND(I90*H90,2)</f>
        <v>0</v>
      </c>
      <c r="K90" s="222" t="s">
        <v>290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150</v>
      </c>
      <c r="AT90" s="23" t="s">
        <v>145</v>
      </c>
      <c r="AU90" s="23" t="s">
        <v>79</v>
      </c>
      <c r="AY90" s="23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150</v>
      </c>
      <c r="BM90" s="23" t="s">
        <v>272</v>
      </c>
    </row>
    <row r="91" spans="2:65" s="1" customFormat="1" ht="16.5" customHeight="1">
      <c r="B91" s="45"/>
      <c r="C91" s="220" t="s">
        <v>212</v>
      </c>
      <c r="D91" s="220" t="s">
        <v>145</v>
      </c>
      <c r="E91" s="221" t="s">
        <v>1458</v>
      </c>
      <c r="F91" s="222" t="s">
        <v>1459</v>
      </c>
      <c r="G91" s="223" t="s">
        <v>279</v>
      </c>
      <c r="H91" s="224">
        <v>10</v>
      </c>
      <c r="I91" s="225"/>
      <c r="J91" s="226">
        <f>ROUND(I91*H91,2)</f>
        <v>0</v>
      </c>
      <c r="K91" s="222" t="s">
        <v>290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150</v>
      </c>
      <c r="AT91" s="23" t="s">
        <v>145</v>
      </c>
      <c r="AU91" s="23" t="s">
        <v>79</v>
      </c>
      <c r="AY91" s="23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150</v>
      </c>
      <c r="BM91" s="23" t="s">
        <v>286</v>
      </c>
    </row>
    <row r="92" spans="2:65" s="1" customFormat="1" ht="16.5" customHeight="1">
      <c r="B92" s="45"/>
      <c r="C92" s="220" t="s">
        <v>218</v>
      </c>
      <c r="D92" s="220" t="s">
        <v>145</v>
      </c>
      <c r="E92" s="221" t="s">
        <v>1460</v>
      </c>
      <c r="F92" s="222" t="s">
        <v>1461</v>
      </c>
      <c r="G92" s="223" t="s">
        <v>279</v>
      </c>
      <c r="H92" s="224">
        <v>75</v>
      </c>
      <c r="I92" s="225"/>
      <c r="J92" s="226">
        <f>ROUND(I92*H92,2)</f>
        <v>0</v>
      </c>
      <c r="K92" s="222" t="s">
        <v>290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150</v>
      </c>
      <c r="AT92" s="23" t="s">
        <v>145</v>
      </c>
      <c r="AU92" s="23" t="s">
        <v>79</v>
      </c>
      <c r="AY92" s="23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150</v>
      </c>
      <c r="BM92" s="23" t="s">
        <v>296</v>
      </c>
    </row>
    <row r="93" spans="2:65" s="1" customFormat="1" ht="25.5" customHeight="1">
      <c r="B93" s="45"/>
      <c r="C93" s="220" t="s">
        <v>10</v>
      </c>
      <c r="D93" s="220" t="s">
        <v>145</v>
      </c>
      <c r="E93" s="221" t="s">
        <v>1462</v>
      </c>
      <c r="F93" s="222" t="s">
        <v>1463</v>
      </c>
      <c r="G93" s="223" t="s">
        <v>221</v>
      </c>
      <c r="H93" s="224">
        <v>25</v>
      </c>
      <c r="I93" s="225"/>
      <c r="J93" s="226">
        <f>ROUND(I93*H93,2)</f>
        <v>0</v>
      </c>
      <c r="K93" s="222" t="s">
        <v>290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150</v>
      </c>
      <c r="AT93" s="23" t="s">
        <v>145</v>
      </c>
      <c r="AU93" s="23" t="s">
        <v>79</v>
      </c>
      <c r="AY93" s="23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150</v>
      </c>
      <c r="BM93" s="23" t="s">
        <v>307</v>
      </c>
    </row>
    <row r="94" spans="2:65" s="1" customFormat="1" ht="16.5" customHeight="1">
      <c r="B94" s="45"/>
      <c r="C94" s="220" t="s">
        <v>228</v>
      </c>
      <c r="D94" s="220" t="s">
        <v>145</v>
      </c>
      <c r="E94" s="221" t="s">
        <v>1464</v>
      </c>
      <c r="F94" s="222" t="s">
        <v>1465</v>
      </c>
      <c r="G94" s="223" t="s">
        <v>1449</v>
      </c>
      <c r="H94" s="224">
        <v>1</v>
      </c>
      <c r="I94" s="225"/>
      <c r="J94" s="226">
        <f>ROUND(I94*H94,2)</f>
        <v>0</v>
      </c>
      <c r="K94" s="222" t="s">
        <v>290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150</v>
      </c>
      <c r="AT94" s="23" t="s">
        <v>145</v>
      </c>
      <c r="AU94" s="23" t="s">
        <v>79</v>
      </c>
      <c r="AY94" s="23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150</v>
      </c>
      <c r="BM94" s="23" t="s">
        <v>316</v>
      </c>
    </row>
    <row r="95" spans="2:65" s="1" customFormat="1" ht="16.5" customHeight="1">
      <c r="B95" s="45"/>
      <c r="C95" s="220" t="s">
        <v>235</v>
      </c>
      <c r="D95" s="220" t="s">
        <v>145</v>
      </c>
      <c r="E95" s="221" t="s">
        <v>1466</v>
      </c>
      <c r="F95" s="222" t="s">
        <v>1467</v>
      </c>
      <c r="G95" s="223" t="s">
        <v>1449</v>
      </c>
      <c r="H95" s="224">
        <v>1</v>
      </c>
      <c r="I95" s="225"/>
      <c r="J95" s="226">
        <f>ROUND(I95*H95,2)</f>
        <v>0</v>
      </c>
      <c r="K95" s="222" t="s">
        <v>290</v>
      </c>
      <c r="L95" s="71"/>
      <c r="M95" s="227" t="s">
        <v>21</v>
      </c>
      <c r="N95" s="228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150</v>
      </c>
      <c r="AT95" s="23" t="s">
        <v>145</v>
      </c>
      <c r="AU95" s="23" t="s">
        <v>79</v>
      </c>
      <c r="AY95" s="23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150</v>
      </c>
      <c r="BM95" s="23" t="s">
        <v>326</v>
      </c>
    </row>
    <row r="96" spans="2:65" s="1" customFormat="1" ht="16.5" customHeight="1">
      <c r="B96" s="45"/>
      <c r="C96" s="220" t="s">
        <v>241</v>
      </c>
      <c r="D96" s="220" t="s">
        <v>145</v>
      </c>
      <c r="E96" s="221" t="s">
        <v>1468</v>
      </c>
      <c r="F96" s="222" t="s">
        <v>1469</v>
      </c>
      <c r="G96" s="223" t="s">
        <v>1449</v>
      </c>
      <c r="H96" s="224">
        <v>1</v>
      </c>
      <c r="I96" s="225"/>
      <c r="J96" s="226">
        <f>ROUND(I96*H96,2)</f>
        <v>0</v>
      </c>
      <c r="K96" s="222" t="s">
        <v>290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150</v>
      </c>
      <c r="AT96" s="23" t="s">
        <v>145</v>
      </c>
      <c r="AU96" s="23" t="s">
        <v>79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150</v>
      </c>
      <c r="BM96" s="23" t="s">
        <v>336</v>
      </c>
    </row>
    <row r="97" spans="2:65" s="1" customFormat="1" ht="16.5" customHeight="1">
      <c r="B97" s="45"/>
      <c r="C97" s="220" t="s">
        <v>247</v>
      </c>
      <c r="D97" s="220" t="s">
        <v>145</v>
      </c>
      <c r="E97" s="221" t="s">
        <v>1470</v>
      </c>
      <c r="F97" s="222" t="s">
        <v>1471</v>
      </c>
      <c r="G97" s="223" t="s">
        <v>1449</v>
      </c>
      <c r="H97" s="224">
        <v>1</v>
      </c>
      <c r="I97" s="225"/>
      <c r="J97" s="226">
        <f>ROUND(I97*H97,2)</f>
        <v>0</v>
      </c>
      <c r="K97" s="222" t="s">
        <v>290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150</v>
      </c>
      <c r="AT97" s="23" t="s">
        <v>145</v>
      </c>
      <c r="AU97" s="23" t="s">
        <v>79</v>
      </c>
      <c r="AY97" s="23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150</v>
      </c>
      <c r="BM97" s="23" t="s">
        <v>346</v>
      </c>
    </row>
    <row r="98" spans="2:65" s="1" customFormat="1" ht="16.5" customHeight="1">
      <c r="B98" s="45"/>
      <c r="C98" s="220" t="s">
        <v>251</v>
      </c>
      <c r="D98" s="220" t="s">
        <v>145</v>
      </c>
      <c r="E98" s="221" t="s">
        <v>1472</v>
      </c>
      <c r="F98" s="222" t="s">
        <v>1473</v>
      </c>
      <c r="G98" s="223" t="s">
        <v>1449</v>
      </c>
      <c r="H98" s="224">
        <v>1</v>
      </c>
      <c r="I98" s="225"/>
      <c r="J98" s="226">
        <f>ROUND(I98*H98,2)</f>
        <v>0</v>
      </c>
      <c r="K98" s="222" t="s">
        <v>290</v>
      </c>
      <c r="L98" s="71"/>
      <c r="M98" s="227" t="s">
        <v>21</v>
      </c>
      <c r="N98" s="264" t="s">
        <v>42</v>
      </c>
      <c r="O98" s="265"/>
      <c r="P98" s="266">
        <f>O98*H98</f>
        <v>0</v>
      </c>
      <c r="Q98" s="266">
        <v>0</v>
      </c>
      <c r="R98" s="266">
        <f>Q98*H98</f>
        <v>0</v>
      </c>
      <c r="S98" s="266">
        <v>0</v>
      </c>
      <c r="T98" s="267">
        <f>S98*H98</f>
        <v>0</v>
      </c>
      <c r="AR98" s="23" t="s">
        <v>150</v>
      </c>
      <c r="AT98" s="23" t="s">
        <v>145</v>
      </c>
      <c r="AU98" s="23" t="s">
        <v>79</v>
      </c>
      <c r="AY98" s="23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79</v>
      </c>
      <c r="BK98" s="231">
        <f>ROUND(I98*H98,2)</f>
        <v>0</v>
      </c>
      <c r="BL98" s="23" t="s">
        <v>150</v>
      </c>
      <c r="BM98" s="23" t="s">
        <v>357</v>
      </c>
    </row>
    <row r="99" spans="2:12" s="1" customFormat="1" ht="6.95" customHeight="1">
      <c r="B99" s="66"/>
      <c r="C99" s="67"/>
      <c r="D99" s="67"/>
      <c r="E99" s="67"/>
      <c r="F99" s="67"/>
      <c r="G99" s="67"/>
      <c r="H99" s="67"/>
      <c r="I99" s="165"/>
      <c r="J99" s="67"/>
      <c r="K99" s="67"/>
      <c r="L99" s="71"/>
    </row>
  </sheetData>
  <sheetProtection password="CC35" sheet="1" objects="1" scenarios="1" formatColumns="0" formatRows="0" autoFilter="0"/>
  <autoFilter ref="C76:K98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1474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ROUND(SUM(BE80:BE120),2)</f>
        <v>0</v>
      </c>
      <c r="G30" s="46"/>
      <c r="H30" s="46"/>
      <c r="I30" s="157">
        <v>0.21</v>
      </c>
      <c r="J30" s="156">
        <f>ROUND(ROUND((SUM(BE80:BE120)),2)*I30,2)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ROUND(SUM(BF80:BF120),2)</f>
        <v>0</v>
      </c>
      <c r="G31" s="46"/>
      <c r="H31" s="46"/>
      <c r="I31" s="157">
        <v>0.15</v>
      </c>
      <c r="J31" s="156">
        <f>ROUND(ROUND((SUM(BF80:BF120)),2)*I31,2)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ROUND(SUM(BG80:BG120),2)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ROUND(SUM(BH80:BH120),2)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ROUND(SUM(BI80:BI120),2)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D2_07 - Přeložky potrubní pošty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1475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11" s="7" customFormat="1" ht="24.95" customHeight="1">
      <c r="B58" s="176"/>
      <c r="C58" s="177"/>
      <c r="D58" s="178" t="s">
        <v>1476</v>
      </c>
      <c r="E58" s="179"/>
      <c r="F58" s="179"/>
      <c r="G58" s="179"/>
      <c r="H58" s="179"/>
      <c r="I58" s="180"/>
      <c r="J58" s="181">
        <f>J89</f>
        <v>0</v>
      </c>
      <c r="K58" s="182"/>
    </row>
    <row r="59" spans="2:11" s="7" customFormat="1" ht="24.95" customHeight="1">
      <c r="B59" s="176"/>
      <c r="C59" s="177"/>
      <c r="D59" s="178" t="s">
        <v>1477</v>
      </c>
      <c r="E59" s="179"/>
      <c r="F59" s="179"/>
      <c r="G59" s="179"/>
      <c r="H59" s="179"/>
      <c r="I59" s="180"/>
      <c r="J59" s="181">
        <f>J105</f>
        <v>0</v>
      </c>
      <c r="K59" s="182"/>
    </row>
    <row r="60" spans="2:11" s="7" customFormat="1" ht="24.95" customHeight="1">
      <c r="B60" s="176"/>
      <c r="C60" s="177"/>
      <c r="D60" s="178" t="s">
        <v>1478</v>
      </c>
      <c r="E60" s="179"/>
      <c r="F60" s="179"/>
      <c r="G60" s="179"/>
      <c r="H60" s="179"/>
      <c r="I60" s="180"/>
      <c r="J60" s="181">
        <f>J113</f>
        <v>0</v>
      </c>
      <c r="K60" s="182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pans="2:12" s="1" customFormat="1" ht="36.95" customHeight="1">
      <c r="B67" s="45"/>
      <c r="C67" s="72" t="s">
        <v>127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6.5" customHeight="1">
      <c r="B70" s="45"/>
      <c r="C70" s="73"/>
      <c r="D70" s="73"/>
      <c r="E70" s="191" t="str">
        <f>E7</f>
        <v>NPK a.s., Pardubická nemocnice - Demolice budovy č. 1, úprava pozemku</v>
      </c>
      <c r="F70" s="75"/>
      <c r="G70" s="75"/>
      <c r="H70" s="75"/>
      <c r="I70" s="190"/>
      <c r="J70" s="73"/>
      <c r="K70" s="73"/>
      <c r="L70" s="71"/>
    </row>
    <row r="71" spans="2:12" s="1" customFormat="1" ht="14.4" customHeight="1">
      <c r="B71" s="45"/>
      <c r="C71" s="75" t="s">
        <v>113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D2_07 - Přeložky potrubní pošty</v>
      </c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92" t="str">
        <f>F12</f>
        <v>Pardubice</v>
      </c>
      <c r="G74" s="73"/>
      <c r="H74" s="73"/>
      <c r="I74" s="193" t="s">
        <v>25</v>
      </c>
      <c r="J74" s="84" t="str">
        <f>IF(J12="","",J12)</f>
        <v>16. 5. 2017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92" t="str">
        <f>E15</f>
        <v>Nemocnice pardubického kraje a.s.</v>
      </c>
      <c r="G76" s="73"/>
      <c r="H76" s="73"/>
      <c r="I76" s="193" t="s">
        <v>33</v>
      </c>
      <c r="J76" s="192" t="str">
        <f>E21</f>
        <v>Atelier Penta v.o.s., Mrštíkova 12, Jihlava</v>
      </c>
      <c r="K76" s="73"/>
      <c r="L76" s="71"/>
    </row>
    <row r="77" spans="2:12" s="1" customFormat="1" ht="14.4" customHeight="1">
      <c r="B77" s="45"/>
      <c r="C77" s="75" t="s">
        <v>31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20" s="9" customFormat="1" ht="29.25" customHeight="1">
      <c r="B79" s="194"/>
      <c r="C79" s="195" t="s">
        <v>128</v>
      </c>
      <c r="D79" s="196" t="s">
        <v>56</v>
      </c>
      <c r="E79" s="196" t="s">
        <v>52</v>
      </c>
      <c r="F79" s="196" t="s">
        <v>129</v>
      </c>
      <c r="G79" s="196" t="s">
        <v>130</v>
      </c>
      <c r="H79" s="196" t="s">
        <v>131</v>
      </c>
      <c r="I79" s="197" t="s">
        <v>132</v>
      </c>
      <c r="J79" s="196" t="s">
        <v>117</v>
      </c>
      <c r="K79" s="198" t="s">
        <v>133</v>
      </c>
      <c r="L79" s="199"/>
      <c r="M79" s="101" t="s">
        <v>134</v>
      </c>
      <c r="N79" s="102" t="s">
        <v>41</v>
      </c>
      <c r="O79" s="102" t="s">
        <v>135</v>
      </c>
      <c r="P79" s="102" t="s">
        <v>136</v>
      </c>
      <c r="Q79" s="102" t="s">
        <v>137</v>
      </c>
      <c r="R79" s="102" t="s">
        <v>138</v>
      </c>
      <c r="S79" s="102" t="s">
        <v>139</v>
      </c>
      <c r="T79" s="103" t="s">
        <v>140</v>
      </c>
    </row>
    <row r="80" spans="2:63" s="1" customFormat="1" ht="29.25" customHeight="1">
      <c r="B80" s="45"/>
      <c r="C80" s="107" t="s">
        <v>118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P81+P89+P105+P113</f>
        <v>0</v>
      </c>
      <c r="Q80" s="105"/>
      <c r="R80" s="201">
        <f>R81+R89+R105+R113</f>
        <v>0</v>
      </c>
      <c r="S80" s="105"/>
      <c r="T80" s="202">
        <f>T81+T89+T105+T113</f>
        <v>0</v>
      </c>
      <c r="AT80" s="23" t="s">
        <v>70</v>
      </c>
      <c r="AU80" s="23" t="s">
        <v>119</v>
      </c>
      <c r="BK80" s="203">
        <f>BK81+BK89+BK105+BK113</f>
        <v>0</v>
      </c>
    </row>
    <row r="81" spans="2:63" s="10" customFormat="1" ht="37.4" customHeight="1">
      <c r="B81" s="204"/>
      <c r="C81" s="205"/>
      <c r="D81" s="206" t="s">
        <v>70</v>
      </c>
      <c r="E81" s="207" t="s">
        <v>1479</v>
      </c>
      <c r="F81" s="207" t="s">
        <v>1480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SUM(P82:P88)</f>
        <v>0</v>
      </c>
      <c r="Q81" s="212"/>
      <c r="R81" s="213">
        <f>SUM(R82:R88)</f>
        <v>0</v>
      </c>
      <c r="S81" s="212"/>
      <c r="T81" s="214">
        <f>SUM(T82:T88)</f>
        <v>0</v>
      </c>
      <c r="AR81" s="215" t="s">
        <v>79</v>
      </c>
      <c r="AT81" s="216" t="s">
        <v>70</v>
      </c>
      <c r="AU81" s="216" t="s">
        <v>71</v>
      </c>
      <c r="AY81" s="215" t="s">
        <v>143</v>
      </c>
      <c r="BK81" s="217">
        <f>SUM(BK82:BK88)</f>
        <v>0</v>
      </c>
    </row>
    <row r="82" spans="2:65" s="1" customFormat="1" ht="38.25" customHeight="1">
      <c r="B82" s="45"/>
      <c r="C82" s="220" t="s">
        <v>79</v>
      </c>
      <c r="D82" s="220" t="s">
        <v>145</v>
      </c>
      <c r="E82" s="221" t="s">
        <v>1481</v>
      </c>
      <c r="F82" s="222" t="s">
        <v>1482</v>
      </c>
      <c r="G82" s="223" t="s">
        <v>279</v>
      </c>
      <c r="H82" s="224">
        <v>575</v>
      </c>
      <c r="I82" s="225"/>
      <c r="J82" s="226">
        <f>ROUND(I82*H82,2)</f>
        <v>0</v>
      </c>
      <c r="K82" s="222" t="s">
        <v>290</v>
      </c>
      <c r="L82" s="71"/>
      <c r="M82" s="227" t="s">
        <v>21</v>
      </c>
      <c r="N82" s="228" t="s">
        <v>42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150</v>
      </c>
      <c r="AT82" s="23" t="s">
        <v>145</v>
      </c>
      <c r="AU82" s="23" t="s">
        <v>79</v>
      </c>
      <c r="AY82" s="23" t="s">
        <v>143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150</v>
      </c>
      <c r="BM82" s="23" t="s">
        <v>81</v>
      </c>
    </row>
    <row r="83" spans="2:51" s="12" customFormat="1" ht="13.5">
      <c r="B83" s="244"/>
      <c r="C83" s="245"/>
      <c r="D83" s="234" t="s">
        <v>152</v>
      </c>
      <c r="E83" s="246" t="s">
        <v>21</v>
      </c>
      <c r="F83" s="247" t="s">
        <v>1483</v>
      </c>
      <c r="G83" s="245"/>
      <c r="H83" s="246" t="s">
        <v>21</v>
      </c>
      <c r="I83" s="248"/>
      <c r="J83" s="245"/>
      <c r="K83" s="245"/>
      <c r="L83" s="249"/>
      <c r="M83" s="250"/>
      <c r="N83" s="251"/>
      <c r="O83" s="251"/>
      <c r="P83" s="251"/>
      <c r="Q83" s="251"/>
      <c r="R83" s="251"/>
      <c r="S83" s="251"/>
      <c r="T83" s="252"/>
      <c r="AT83" s="253" t="s">
        <v>152</v>
      </c>
      <c r="AU83" s="253" t="s">
        <v>79</v>
      </c>
      <c r="AV83" s="12" t="s">
        <v>79</v>
      </c>
      <c r="AW83" s="12" t="s">
        <v>35</v>
      </c>
      <c r="AX83" s="12" t="s">
        <v>71</v>
      </c>
      <c r="AY83" s="253" t="s">
        <v>143</v>
      </c>
    </row>
    <row r="84" spans="2:51" s="12" customFormat="1" ht="13.5">
      <c r="B84" s="244"/>
      <c r="C84" s="245"/>
      <c r="D84" s="234" t="s">
        <v>152</v>
      </c>
      <c r="E84" s="246" t="s">
        <v>21</v>
      </c>
      <c r="F84" s="247" t="s">
        <v>1484</v>
      </c>
      <c r="G84" s="245"/>
      <c r="H84" s="246" t="s">
        <v>21</v>
      </c>
      <c r="I84" s="248"/>
      <c r="J84" s="245"/>
      <c r="K84" s="245"/>
      <c r="L84" s="249"/>
      <c r="M84" s="250"/>
      <c r="N84" s="251"/>
      <c r="O84" s="251"/>
      <c r="P84" s="251"/>
      <c r="Q84" s="251"/>
      <c r="R84" s="251"/>
      <c r="S84" s="251"/>
      <c r="T84" s="252"/>
      <c r="AT84" s="253" t="s">
        <v>152</v>
      </c>
      <c r="AU84" s="253" t="s">
        <v>79</v>
      </c>
      <c r="AV84" s="12" t="s">
        <v>79</v>
      </c>
      <c r="AW84" s="12" t="s">
        <v>35</v>
      </c>
      <c r="AX84" s="12" t="s">
        <v>71</v>
      </c>
      <c r="AY84" s="253" t="s">
        <v>143</v>
      </c>
    </row>
    <row r="85" spans="2:51" s="12" customFormat="1" ht="13.5">
      <c r="B85" s="244"/>
      <c r="C85" s="245"/>
      <c r="D85" s="234" t="s">
        <v>152</v>
      </c>
      <c r="E85" s="246" t="s">
        <v>21</v>
      </c>
      <c r="F85" s="247" t="s">
        <v>1485</v>
      </c>
      <c r="G85" s="245"/>
      <c r="H85" s="246" t="s">
        <v>21</v>
      </c>
      <c r="I85" s="248"/>
      <c r="J85" s="245"/>
      <c r="K85" s="245"/>
      <c r="L85" s="249"/>
      <c r="M85" s="250"/>
      <c r="N85" s="251"/>
      <c r="O85" s="251"/>
      <c r="P85" s="251"/>
      <c r="Q85" s="251"/>
      <c r="R85" s="251"/>
      <c r="S85" s="251"/>
      <c r="T85" s="252"/>
      <c r="AT85" s="253" t="s">
        <v>152</v>
      </c>
      <c r="AU85" s="253" t="s">
        <v>79</v>
      </c>
      <c r="AV85" s="12" t="s">
        <v>79</v>
      </c>
      <c r="AW85" s="12" t="s">
        <v>35</v>
      </c>
      <c r="AX85" s="12" t="s">
        <v>71</v>
      </c>
      <c r="AY85" s="253" t="s">
        <v>143</v>
      </c>
    </row>
    <row r="86" spans="2:51" s="11" customFormat="1" ht="13.5">
      <c r="B86" s="232"/>
      <c r="C86" s="233"/>
      <c r="D86" s="234" t="s">
        <v>152</v>
      </c>
      <c r="E86" s="235" t="s">
        <v>21</v>
      </c>
      <c r="F86" s="236" t="s">
        <v>1486</v>
      </c>
      <c r="G86" s="233"/>
      <c r="H86" s="237">
        <v>575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152</v>
      </c>
      <c r="AU86" s="243" t="s">
        <v>79</v>
      </c>
      <c r="AV86" s="11" t="s">
        <v>81</v>
      </c>
      <c r="AW86" s="11" t="s">
        <v>35</v>
      </c>
      <c r="AX86" s="11" t="s">
        <v>79</v>
      </c>
      <c r="AY86" s="243" t="s">
        <v>143</v>
      </c>
    </row>
    <row r="87" spans="2:65" s="1" customFormat="1" ht="16.5" customHeight="1">
      <c r="B87" s="45"/>
      <c r="C87" s="220" t="s">
        <v>81</v>
      </c>
      <c r="D87" s="220" t="s">
        <v>145</v>
      </c>
      <c r="E87" s="221" t="s">
        <v>1487</v>
      </c>
      <c r="F87" s="222" t="s">
        <v>1488</v>
      </c>
      <c r="G87" s="223" t="s">
        <v>893</v>
      </c>
      <c r="H87" s="224">
        <v>10</v>
      </c>
      <c r="I87" s="225"/>
      <c r="J87" s="226">
        <f>ROUND(I87*H87,2)</f>
        <v>0</v>
      </c>
      <c r="K87" s="222" t="s">
        <v>290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150</v>
      </c>
      <c r="AT87" s="23" t="s">
        <v>145</v>
      </c>
      <c r="AU87" s="23" t="s">
        <v>79</v>
      </c>
      <c r="AY87" s="23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150</v>
      </c>
      <c r="BM87" s="23" t="s">
        <v>150</v>
      </c>
    </row>
    <row r="88" spans="2:65" s="1" customFormat="1" ht="16.5" customHeight="1">
      <c r="B88" s="45"/>
      <c r="C88" s="220" t="s">
        <v>159</v>
      </c>
      <c r="D88" s="220" t="s">
        <v>145</v>
      </c>
      <c r="E88" s="221" t="s">
        <v>1489</v>
      </c>
      <c r="F88" s="222" t="s">
        <v>1490</v>
      </c>
      <c r="G88" s="223" t="s">
        <v>1449</v>
      </c>
      <c r="H88" s="224">
        <v>1</v>
      </c>
      <c r="I88" s="225"/>
      <c r="J88" s="226">
        <f>ROUND(I88*H88,2)</f>
        <v>0</v>
      </c>
      <c r="K88" s="222" t="s">
        <v>290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150</v>
      </c>
      <c r="AT88" s="23" t="s">
        <v>145</v>
      </c>
      <c r="AU88" s="23" t="s">
        <v>79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150</v>
      </c>
      <c r="BM88" s="23" t="s">
        <v>174</v>
      </c>
    </row>
    <row r="89" spans="2:63" s="10" customFormat="1" ht="37.4" customHeight="1">
      <c r="B89" s="204"/>
      <c r="C89" s="205"/>
      <c r="D89" s="206" t="s">
        <v>70</v>
      </c>
      <c r="E89" s="207" t="s">
        <v>1491</v>
      </c>
      <c r="F89" s="207" t="s">
        <v>1492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SUM(P90:P104)</f>
        <v>0</v>
      </c>
      <c r="Q89" s="212"/>
      <c r="R89" s="213">
        <f>SUM(R90:R104)</f>
        <v>0</v>
      </c>
      <c r="S89" s="212"/>
      <c r="T89" s="214">
        <f>SUM(T90:T104)</f>
        <v>0</v>
      </c>
      <c r="AR89" s="215" t="s">
        <v>79</v>
      </c>
      <c r="AT89" s="216" t="s">
        <v>70</v>
      </c>
      <c r="AU89" s="216" t="s">
        <v>71</v>
      </c>
      <c r="AY89" s="215" t="s">
        <v>143</v>
      </c>
      <c r="BK89" s="217">
        <f>SUM(BK90:BK104)</f>
        <v>0</v>
      </c>
    </row>
    <row r="90" spans="2:65" s="1" customFormat="1" ht="25.5" customHeight="1">
      <c r="B90" s="45"/>
      <c r="C90" s="220" t="s">
        <v>150</v>
      </c>
      <c r="D90" s="220" t="s">
        <v>145</v>
      </c>
      <c r="E90" s="221" t="s">
        <v>1493</v>
      </c>
      <c r="F90" s="222" t="s">
        <v>1494</v>
      </c>
      <c r="G90" s="223" t="s">
        <v>279</v>
      </c>
      <c r="H90" s="224">
        <v>440</v>
      </c>
      <c r="I90" s="225"/>
      <c r="J90" s="226">
        <f>ROUND(I90*H90,2)</f>
        <v>0</v>
      </c>
      <c r="K90" s="222" t="s">
        <v>290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150</v>
      </c>
      <c r="AT90" s="23" t="s">
        <v>145</v>
      </c>
      <c r="AU90" s="23" t="s">
        <v>79</v>
      </c>
      <c r="AY90" s="23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150</v>
      </c>
      <c r="BM90" s="23" t="s">
        <v>187</v>
      </c>
    </row>
    <row r="91" spans="2:51" s="12" customFormat="1" ht="13.5">
      <c r="B91" s="244"/>
      <c r="C91" s="245"/>
      <c r="D91" s="234" t="s">
        <v>152</v>
      </c>
      <c r="E91" s="246" t="s">
        <v>21</v>
      </c>
      <c r="F91" s="247" t="s">
        <v>1495</v>
      </c>
      <c r="G91" s="245"/>
      <c r="H91" s="246" t="s">
        <v>21</v>
      </c>
      <c r="I91" s="248"/>
      <c r="J91" s="245"/>
      <c r="K91" s="245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152</v>
      </c>
      <c r="AU91" s="253" t="s">
        <v>79</v>
      </c>
      <c r="AV91" s="12" t="s">
        <v>79</v>
      </c>
      <c r="AW91" s="12" t="s">
        <v>35</v>
      </c>
      <c r="AX91" s="12" t="s">
        <v>71</v>
      </c>
      <c r="AY91" s="253" t="s">
        <v>143</v>
      </c>
    </row>
    <row r="92" spans="2:51" s="11" customFormat="1" ht="13.5">
      <c r="B92" s="232"/>
      <c r="C92" s="233"/>
      <c r="D92" s="234" t="s">
        <v>152</v>
      </c>
      <c r="E92" s="235" t="s">
        <v>21</v>
      </c>
      <c r="F92" s="236" t="s">
        <v>1496</v>
      </c>
      <c r="G92" s="233"/>
      <c r="H92" s="237">
        <v>440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152</v>
      </c>
      <c r="AU92" s="243" t="s">
        <v>79</v>
      </c>
      <c r="AV92" s="11" t="s">
        <v>81</v>
      </c>
      <c r="AW92" s="11" t="s">
        <v>35</v>
      </c>
      <c r="AX92" s="11" t="s">
        <v>79</v>
      </c>
      <c r="AY92" s="243" t="s">
        <v>143</v>
      </c>
    </row>
    <row r="93" spans="2:65" s="1" customFormat="1" ht="38.25" customHeight="1">
      <c r="B93" s="45"/>
      <c r="C93" s="220" t="s">
        <v>169</v>
      </c>
      <c r="D93" s="220" t="s">
        <v>145</v>
      </c>
      <c r="E93" s="221" t="s">
        <v>1497</v>
      </c>
      <c r="F93" s="222" t="s">
        <v>1498</v>
      </c>
      <c r="G93" s="223" t="s">
        <v>893</v>
      </c>
      <c r="H93" s="224">
        <v>35</v>
      </c>
      <c r="I93" s="225"/>
      <c r="J93" s="226">
        <f>ROUND(I93*H93,2)</f>
        <v>0</v>
      </c>
      <c r="K93" s="222" t="s">
        <v>290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150</v>
      </c>
      <c r="AT93" s="23" t="s">
        <v>145</v>
      </c>
      <c r="AU93" s="23" t="s">
        <v>79</v>
      </c>
      <c r="AY93" s="23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150</v>
      </c>
      <c r="BM93" s="23" t="s">
        <v>198</v>
      </c>
    </row>
    <row r="94" spans="2:51" s="12" customFormat="1" ht="13.5">
      <c r="B94" s="244"/>
      <c r="C94" s="245"/>
      <c r="D94" s="234" t="s">
        <v>152</v>
      </c>
      <c r="E94" s="246" t="s">
        <v>21</v>
      </c>
      <c r="F94" s="247" t="s">
        <v>1499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152</v>
      </c>
      <c r="AU94" s="253" t="s">
        <v>79</v>
      </c>
      <c r="AV94" s="12" t="s">
        <v>79</v>
      </c>
      <c r="AW94" s="12" t="s">
        <v>35</v>
      </c>
      <c r="AX94" s="12" t="s">
        <v>71</v>
      </c>
      <c r="AY94" s="253" t="s">
        <v>143</v>
      </c>
    </row>
    <row r="95" spans="2:51" s="11" customFormat="1" ht="13.5">
      <c r="B95" s="232"/>
      <c r="C95" s="233"/>
      <c r="D95" s="234" t="s">
        <v>152</v>
      </c>
      <c r="E95" s="235" t="s">
        <v>21</v>
      </c>
      <c r="F95" s="236" t="s">
        <v>331</v>
      </c>
      <c r="G95" s="233"/>
      <c r="H95" s="237">
        <v>35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152</v>
      </c>
      <c r="AU95" s="243" t="s">
        <v>79</v>
      </c>
      <c r="AV95" s="11" t="s">
        <v>81</v>
      </c>
      <c r="AW95" s="11" t="s">
        <v>35</v>
      </c>
      <c r="AX95" s="11" t="s">
        <v>79</v>
      </c>
      <c r="AY95" s="243" t="s">
        <v>143</v>
      </c>
    </row>
    <row r="96" spans="2:65" s="1" customFormat="1" ht="38.25" customHeight="1">
      <c r="B96" s="45"/>
      <c r="C96" s="220" t="s">
        <v>174</v>
      </c>
      <c r="D96" s="220" t="s">
        <v>145</v>
      </c>
      <c r="E96" s="221" t="s">
        <v>1500</v>
      </c>
      <c r="F96" s="222" t="s">
        <v>1501</v>
      </c>
      <c r="G96" s="223" t="s">
        <v>893</v>
      </c>
      <c r="H96" s="224">
        <v>52</v>
      </c>
      <c r="I96" s="225"/>
      <c r="J96" s="226">
        <f>ROUND(I96*H96,2)</f>
        <v>0</v>
      </c>
      <c r="K96" s="222" t="s">
        <v>290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150</v>
      </c>
      <c r="AT96" s="23" t="s">
        <v>145</v>
      </c>
      <c r="AU96" s="23" t="s">
        <v>79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150</v>
      </c>
      <c r="BM96" s="23" t="s">
        <v>208</v>
      </c>
    </row>
    <row r="97" spans="2:51" s="12" customFormat="1" ht="13.5">
      <c r="B97" s="244"/>
      <c r="C97" s="245"/>
      <c r="D97" s="234" t="s">
        <v>152</v>
      </c>
      <c r="E97" s="246" t="s">
        <v>21</v>
      </c>
      <c r="F97" s="247" t="s">
        <v>1502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152</v>
      </c>
      <c r="AU97" s="253" t="s">
        <v>79</v>
      </c>
      <c r="AV97" s="12" t="s">
        <v>79</v>
      </c>
      <c r="AW97" s="12" t="s">
        <v>35</v>
      </c>
      <c r="AX97" s="12" t="s">
        <v>71</v>
      </c>
      <c r="AY97" s="253" t="s">
        <v>143</v>
      </c>
    </row>
    <row r="98" spans="2:51" s="11" customFormat="1" ht="13.5">
      <c r="B98" s="232"/>
      <c r="C98" s="233"/>
      <c r="D98" s="234" t="s">
        <v>152</v>
      </c>
      <c r="E98" s="235" t="s">
        <v>21</v>
      </c>
      <c r="F98" s="236" t="s">
        <v>422</v>
      </c>
      <c r="G98" s="233"/>
      <c r="H98" s="237">
        <v>52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152</v>
      </c>
      <c r="AU98" s="243" t="s">
        <v>79</v>
      </c>
      <c r="AV98" s="11" t="s">
        <v>81</v>
      </c>
      <c r="AW98" s="11" t="s">
        <v>35</v>
      </c>
      <c r="AX98" s="11" t="s">
        <v>79</v>
      </c>
      <c r="AY98" s="243" t="s">
        <v>143</v>
      </c>
    </row>
    <row r="99" spans="2:65" s="1" customFormat="1" ht="16.5" customHeight="1">
      <c r="B99" s="45"/>
      <c r="C99" s="220" t="s">
        <v>182</v>
      </c>
      <c r="D99" s="220" t="s">
        <v>145</v>
      </c>
      <c r="E99" s="221" t="s">
        <v>1503</v>
      </c>
      <c r="F99" s="222" t="s">
        <v>1504</v>
      </c>
      <c r="G99" s="223" t="s">
        <v>893</v>
      </c>
      <c r="H99" s="224">
        <v>7</v>
      </c>
      <c r="I99" s="225"/>
      <c r="J99" s="226">
        <f>ROUND(I99*H99,2)</f>
        <v>0</v>
      </c>
      <c r="K99" s="222" t="s">
        <v>290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150</v>
      </c>
      <c r="AT99" s="23" t="s">
        <v>145</v>
      </c>
      <c r="AU99" s="23" t="s">
        <v>79</v>
      </c>
      <c r="AY99" s="23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150</v>
      </c>
      <c r="BM99" s="23" t="s">
        <v>218</v>
      </c>
    </row>
    <row r="100" spans="2:65" s="1" customFormat="1" ht="16.5" customHeight="1">
      <c r="B100" s="45"/>
      <c r="C100" s="220" t="s">
        <v>187</v>
      </c>
      <c r="D100" s="220" t="s">
        <v>145</v>
      </c>
      <c r="E100" s="221" t="s">
        <v>1505</v>
      </c>
      <c r="F100" s="222" t="s">
        <v>1506</v>
      </c>
      <c r="G100" s="223" t="s">
        <v>1449</v>
      </c>
      <c r="H100" s="224">
        <v>1</v>
      </c>
      <c r="I100" s="225"/>
      <c r="J100" s="226">
        <f>ROUND(I100*H100,2)</f>
        <v>0</v>
      </c>
      <c r="K100" s="222" t="s">
        <v>290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150</v>
      </c>
      <c r="AT100" s="23" t="s">
        <v>145</v>
      </c>
      <c r="AU100" s="23" t="s">
        <v>79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150</v>
      </c>
      <c r="BM100" s="23" t="s">
        <v>228</v>
      </c>
    </row>
    <row r="101" spans="2:65" s="1" customFormat="1" ht="25.5" customHeight="1">
      <c r="B101" s="45"/>
      <c r="C101" s="220" t="s">
        <v>193</v>
      </c>
      <c r="D101" s="220" t="s">
        <v>145</v>
      </c>
      <c r="E101" s="221" t="s">
        <v>1507</v>
      </c>
      <c r="F101" s="222" t="s">
        <v>1508</v>
      </c>
      <c r="G101" s="223" t="s">
        <v>893</v>
      </c>
      <c r="H101" s="224">
        <v>53</v>
      </c>
      <c r="I101" s="225"/>
      <c r="J101" s="226">
        <f>ROUND(I101*H101,2)</f>
        <v>0</v>
      </c>
      <c r="K101" s="222" t="s">
        <v>290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150</v>
      </c>
      <c r="AT101" s="23" t="s">
        <v>145</v>
      </c>
      <c r="AU101" s="23" t="s">
        <v>79</v>
      </c>
      <c r="AY101" s="23" t="s">
        <v>143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150</v>
      </c>
      <c r="BM101" s="23" t="s">
        <v>241</v>
      </c>
    </row>
    <row r="102" spans="2:65" s="1" customFormat="1" ht="25.5" customHeight="1">
      <c r="B102" s="45"/>
      <c r="C102" s="220" t="s">
        <v>198</v>
      </c>
      <c r="D102" s="220" t="s">
        <v>145</v>
      </c>
      <c r="E102" s="221" t="s">
        <v>1509</v>
      </c>
      <c r="F102" s="222" t="s">
        <v>1510</v>
      </c>
      <c r="G102" s="223" t="s">
        <v>893</v>
      </c>
      <c r="H102" s="224">
        <v>1</v>
      </c>
      <c r="I102" s="225"/>
      <c r="J102" s="226">
        <f>ROUND(I102*H102,2)</f>
        <v>0</v>
      </c>
      <c r="K102" s="222" t="s">
        <v>290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150</v>
      </c>
      <c r="AT102" s="23" t="s">
        <v>145</v>
      </c>
      <c r="AU102" s="23" t="s">
        <v>79</v>
      </c>
      <c r="AY102" s="23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150</v>
      </c>
      <c r="BM102" s="23" t="s">
        <v>251</v>
      </c>
    </row>
    <row r="103" spans="2:65" s="1" customFormat="1" ht="16.5" customHeight="1">
      <c r="B103" s="45"/>
      <c r="C103" s="220" t="s">
        <v>202</v>
      </c>
      <c r="D103" s="220" t="s">
        <v>145</v>
      </c>
      <c r="E103" s="221" t="s">
        <v>1511</v>
      </c>
      <c r="F103" s="222" t="s">
        <v>1512</v>
      </c>
      <c r="G103" s="223" t="s">
        <v>893</v>
      </c>
      <c r="H103" s="224">
        <v>1</v>
      </c>
      <c r="I103" s="225"/>
      <c r="J103" s="226">
        <f>ROUND(I103*H103,2)</f>
        <v>0</v>
      </c>
      <c r="K103" s="222" t="s">
        <v>290</v>
      </c>
      <c r="L103" s="71"/>
      <c r="M103" s="227" t="s">
        <v>21</v>
      </c>
      <c r="N103" s="228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150</v>
      </c>
      <c r="AT103" s="23" t="s">
        <v>145</v>
      </c>
      <c r="AU103" s="23" t="s">
        <v>79</v>
      </c>
      <c r="AY103" s="23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150</v>
      </c>
      <c r="BM103" s="23" t="s">
        <v>264</v>
      </c>
    </row>
    <row r="104" spans="2:65" s="1" customFormat="1" ht="38.25" customHeight="1">
      <c r="B104" s="45"/>
      <c r="C104" s="220" t="s">
        <v>208</v>
      </c>
      <c r="D104" s="220" t="s">
        <v>145</v>
      </c>
      <c r="E104" s="221" t="s">
        <v>1513</v>
      </c>
      <c r="F104" s="222" t="s">
        <v>1514</v>
      </c>
      <c r="G104" s="223" t="s">
        <v>1449</v>
      </c>
      <c r="H104" s="224">
        <v>1</v>
      </c>
      <c r="I104" s="225"/>
      <c r="J104" s="226">
        <f>ROUND(I104*H104,2)</f>
        <v>0</v>
      </c>
      <c r="K104" s="222" t="s">
        <v>290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150</v>
      </c>
      <c r="AT104" s="23" t="s">
        <v>145</v>
      </c>
      <c r="AU104" s="23" t="s">
        <v>79</v>
      </c>
      <c r="AY104" s="23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150</v>
      </c>
      <c r="BM104" s="23" t="s">
        <v>272</v>
      </c>
    </row>
    <row r="105" spans="2:63" s="10" customFormat="1" ht="37.4" customHeight="1">
      <c r="B105" s="204"/>
      <c r="C105" s="205"/>
      <c r="D105" s="206" t="s">
        <v>70</v>
      </c>
      <c r="E105" s="207" t="s">
        <v>1515</v>
      </c>
      <c r="F105" s="207" t="s">
        <v>1516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SUM(P106:P112)</f>
        <v>0</v>
      </c>
      <c r="Q105" s="212"/>
      <c r="R105" s="213">
        <f>SUM(R106:R112)</f>
        <v>0</v>
      </c>
      <c r="S105" s="212"/>
      <c r="T105" s="214">
        <f>SUM(T106:T112)</f>
        <v>0</v>
      </c>
      <c r="AR105" s="215" t="s">
        <v>79</v>
      </c>
      <c r="AT105" s="216" t="s">
        <v>70</v>
      </c>
      <c r="AU105" s="216" t="s">
        <v>71</v>
      </c>
      <c r="AY105" s="215" t="s">
        <v>143</v>
      </c>
      <c r="BK105" s="217">
        <f>SUM(BK106:BK112)</f>
        <v>0</v>
      </c>
    </row>
    <row r="106" spans="2:65" s="1" customFormat="1" ht="25.5" customHeight="1">
      <c r="B106" s="45"/>
      <c r="C106" s="220" t="s">
        <v>212</v>
      </c>
      <c r="D106" s="220" t="s">
        <v>145</v>
      </c>
      <c r="E106" s="221" t="s">
        <v>1517</v>
      </c>
      <c r="F106" s="222" t="s">
        <v>1518</v>
      </c>
      <c r="G106" s="223" t="s">
        <v>893</v>
      </c>
      <c r="H106" s="224">
        <v>1</v>
      </c>
      <c r="I106" s="225"/>
      <c r="J106" s="226">
        <f>ROUND(I106*H106,2)</f>
        <v>0</v>
      </c>
      <c r="K106" s="222" t="s">
        <v>290</v>
      </c>
      <c r="L106" s="71"/>
      <c r="M106" s="227" t="s">
        <v>21</v>
      </c>
      <c r="N106" s="228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150</v>
      </c>
      <c r="AT106" s="23" t="s">
        <v>145</v>
      </c>
      <c r="AU106" s="23" t="s">
        <v>79</v>
      </c>
      <c r="AY106" s="23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150</v>
      </c>
      <c r="BM106" s="23" t="s">
        <v>286</v>
      </c>
    </row>
    <row r="107" spans="2:65" s="1" customFormat="1" ht="25.5" customHeight="1">
      <c r="B107" s="45"/>
      <c r="C107" s="220" t="s">
        <v>218</v>
      </c>
      <c r="D107" s="220" t="s">
        <v>145</v>
      </c>
      <c r="E107" s="221" t="s">
        <v>1519</v>
      </c>
      <c r="F107" s="222" t="s">
        <v>1520</v>
      </c>
      <c r="G107" s="223" t="s">
        <v>893</v>
      </c>
      <c r="H107" s="224">
        <v>1</v>
      </c>
      <c r="I107" s="225"/>
      <c r="J107" s="226">
        <f>ROUND(I107*H107,2)</f>
        <v>0</v>
      </c>
      <c r="K107" s="222" t="s">
        <v>290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150</v>
      </c>
      <c r="AT107" s="23" t="s">
        <v>145</v>
      </c>
      <c r="AU107" s="23" t="s">
        <v>79</v>
      </c>
      <c r="AY107" s="23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150</v>
      </c>
      <c r="BM107" s="23" t="s">
        <v>296</v>
      </c>
    </row>
    <row r="108" spans="2:65" s="1" customFormat="1" ht="16.5" customHeight="1">
      <c r="B108" s="45"/>
      <c r="C108" s="220" t="s">
        <v>10</v>
      </c>
      <c r="D108" s="220" t="s">
        <v>145</v>
      </c>
      <c r="E108" s="221" t="s">
        <v>1521</v>
      </c>
      <c r="F108" s="222" t="s">
        <v>1522</v>
      </c>
      <c r="G108" s="223" t="s">
        <v>893</v>
      </c>
      <c r="H108" s="224">
        <v>1</v>
      </c>
      <c r="I108" s="225"/>
      <c r="J108" s="226">
        <f>ROUND(I108*H108,2)</f>
        <v>0</v>
      </c>
      <c r="K108" s="222" t="s">
        <v>290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150</v>
      </c>
      <c r="AT108" s="23" t="s">
        <v>145</v>
      </c>
      <c r="AU108" s="23" t="s">
        <v>79</v>
      </c>
      <c r="AY108" s="23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150</v>
      </c>
      <c r="BM108" s="23" t="s">
        <v>307</v>
      </c>
    </row>
    <row r="109" spans="2:65" s="1" customFormat="1" ht="16.5" customHeight="1">
      <c r="B109" s="45"/>
      <c r="C109" s="220" t="s">
        <v>228</v>
      </c>
      <c r="D109" s="220" t="s">
        <v>145</v>
      </c>
      <c r="E109" s="221" t="s">
        <v>1523</v>
      </c>
      <c r="F109" s="222" t="s">
        <v>1524</v>
      </c>
      <c r="G109" s="223" t="s">
        <v>279</v>
      </c>
      <c r="H109" s="224">
        <v>50</v>
      </c>
      <c r="I109" s="225"/>
      <c r="J109" s="226">
        <f>ROUND(I109*H109,2)</f>
        <v>0</v>
      </c>
      <c r="K109" s="222" t="s">
        <v>290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150</v>
      </c>
      <c r="AT109" s="23" t="s">
        <v>145</v>
      </c>
      <c r="AU109" s="23" t="s">
        <v>79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150</v>
      </c>
      <c r="BM109" s="23" t="s">
        <v>316</v>
      </c>
    </row>
    <row r="110" spans="2:65" s="1" customFormat="1" ht="16.5" customHeight="1">
      <c r="B110" s="45"/>
      <c r="C110" s="220" t="s">
        <v>235</v>
      </c>
      <c r="D110" s="220" t="s">
        <v>145</v>
      </c>
      <c r="E110" s="221" t="s">
        <v>1525</v>
      </c>
      <c r="F110" s="222" t="s">
        <v>1526</v>
      </c>
      <c r="G110" s="223" t="s">
        <v>893</v>
      </c>
      <c r="H110" s="224">
        <v>1</v>
      </c>
      <c r="I110" s="225"/>
      <c r="J110" s="226">
        <f>ROUND(I110*H110,2)</f>
        <v>0</v>
      </c>
      <c r="K110" s="222" t="s">
        <v>290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150</v>
      </c>
      <c r="AT110" s="23" t="s">
        <v>145</v>
      </c>
      <c r="AU110" s="23" t="s">
        <v>79</v>
      </c>
      <c r="AY110" s="23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150</v>
      </c>
      <c r="BM110" s="23" t="s">
        <v>326</v>
      </c>
    </row>
    <row r="111" spans="2:65" s="1" customFormat="1" ht="16.5" customHeight="1">
      <c r="B111" s="45"/>
      <c r="C111" s="220" t="s">
        <v>241</v>
      </c>
      <c r="D111" s="220" t="s">
        <v>145</v>
      </c>
      <c r="E111" s="221" t="s">
        <v>1527</v>
      </c>
      <c r="F111" s="222" t="s">
        <v>1528</v>
      </c>
      <c r="G111" s="223" t="s">
        <v>893</v>
      </c>
      <c r="H111" s="224">
        <v>1</v>
      </c>
      <c r="I111" s="225"/>
      <c r="J111" s="226">
        <f>ROUND(I111*H111,2)</f>
        <v>0</v>
      </c>
      <c r="K111" s="222" t="s">
        <v>290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150</v>
      </c>
      <c r="AT111" s="23" t="s">
        <v>145</v>
      </c>
      <c r="AU111" s="23" t="s">
        <v>79</v>
      </c>
      <c r="AY111" s="23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150</v>
      </c>
      <c r="BM111" s="23" t="s">
        <v>336</v>
      </c>
    </row>
    <row r="112" spans="2:65" s="1" customFormat="1" ht="16.5" customHeight="1">
      <c r="B112" s="45"/>
      <c r="C112" s="220" t="s">
        <v>247</v>
      </c>
      <c r="D112" s="220" t="s">
        <v>145</v>
      </c>
      <c r="E112" s="221" t="s">
        <v>1529</v>
      </c>
      <c r="F112" s="222" t="s">
        <v>1530</v>
      </c>
      <c r="G112" s="223" t="s">
        <v>893</v>
      </c>
      <c r="H112" s="224">
        <v>1</v>
      </c>
      <c r="I112" s="225"/>
      <c r="J112" s="226">
        <f>ROUND(I112*H112,2)</f>
        <v>0</v>
      </c>
      <c r="K112" s="222" t="s">
        <v>290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150</v>
      </c>
      <c r="AT112" s="23" t="s">
        <v>145</v>
      </c>
      <c r="AU112" s="23" t="s">
        <v>79</v>
      </c>
      <c r="AY112" s="23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150</v>
      </c>
      <c r="BM112" s="23" t="s">
        <v>346</v>
      </c>
    </row>
    <row r="113" spans="2:63" s="10" customFormat="1" ht="37.4" customHeight="1">
      <c r="B113" s="204"/>
      <c r="C113" s="205"/>
      <c r="D113" s="206" t="s">
        <v>70</v>
      </c>
      <c r="E113" s="207" t="s">
        <v>1531</v>
      </c>
      <c r="F113" s="207" t="s">
        <v>1532</v>
      </c>
      <c r="G113" s="205"/>
      <c r="H113" s="205"/>
      <c r="I113" s="208"/>
      <c r="J113" s="209">
        <f>BK113</f>
        <v>0</v>
      </c>
      <c r="K113" s="205"/>
      <c r="L113" s="210"/>
      <c r="M113" s="211"/>
      <c r="N113" s="212"/>
      <c r="O113" s="212"/>
      <c r="P113" s="213">
        <f>SUM(P114:P120)</f>
        <v>0</v>
      </c>
      <c r="Q113" s="212"/>
      <c r="R113" s="213">
        <f>SUM(R114:R120)</f>
        <v>0</v>
      </c>
      <c r="S113" s="212"/>
      <c r="T113" s="214">
        <f>SUM(T114:T120)</f>
        <v>0</v>
      </c>
      <c r="AR113" s="215" t="s">
        <v>79</v>
      </c>
      <c r="AT113" s="216" t="s">
        <v>70</v>
      </c>
      <c r="AU113" s="216" t="s">
        <v>71</v>
      </c>
      <c r="AY113" s="215" t="s">
        <v>143</v>
      </c>
      <c r="BK113" s="217">
        <f>SUM(BK114:BK120)</f>
        <v>0</v>
      </c>
    </row>
    <row r="114" spans="2:65" s="1" customFormat="1" ht="16.5" customHeight="1">
      <c r="B114" s="45"/>
      <c r="C114" s="220" t="s">
        <v>251</v>
      </c>
      <c r="D114" s="220" t="s">
        <v>145</v>
      </c>
      <c r="E114" s="221" t="s">
        <v>1533</v>
      </c>
      <c r="F114" s="222" t="s">
        <v>1534</v>
      </c>
      <c r="G114" s="223" t="s">
        <v>1449</v>
      </c>
      <c r="H114" s="224">
        <v>1</v>
      </c>
      <c r="I114" s="225"/>
      <c r="J114" s="226">
        <f>ROUND(I114*H114,2)</f>
        <v>0</v>
      </c>
      <c r="K114" s="222" t="s">
        <v>290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150</v>
      </c>
      <c r="AT114" s="23" t="s">
        <v>145</v>
      </c>
      <c r="AU114" s="23" t="s">
        <v>79</v>
      </c>
      <c r="AY114" s="23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150</v>
      </c>
      <c r="BM114" s="23" t="s">
        <v>357</v>
      </c>
    </row>
    <row r="115" spans="2:65" s="1" customFormat="1" ht="16.5" customHeight="1">
      <c r="B115" s="45"/>
      <c r="C115" s="220" t="s">
        <v>9</v>
      </c>
      <c r="D115" s="220" t="s">
        <v>145</v>
      </c>
      <c r="E115" s="221" t="s">
        <v>1535</v>
      </c>
      <c r="F115" s="222" t="s">
        <v>1536</v>
      </c>
      <c r="G115" s="223" t="s">
        <v>1449</v>
      </c>
      <c r="H115" s="224">
        <v>1</v>
      </c>
      <c r="I115" s="225"/>
      <c r="J115" s="226">
        <f>ROUND(I115*H115,2)</f>
        <v>0</v>
      </c>
      <c r="K115" s="222" t="s">
        <v>290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150</v>
      </c>
      <c r="AT115" s="23" t="s">
        <v>145</v>
      </c>
      <c r="AU115" s="23" t="s">
        <v>79</v>
      </c>
      <c r="AY115" s="23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150</v>
      </c>
      <c r="BM115" s="23" t="s">
        <v>366</v>
      </c>
    </row>
    <row r="116" spans="2:65" s="1" customFormat="1" ht="38.25" customHeight="1">
      <c r="B116" s="45"/>
      <c r="C116" s="220" t="s">
        <v>264</v>
      </c>
      <c r="D116" s="220" t="s">
        <v>145</v>
      </c>
      <c r="E116" s="221" t="s">
        <v>1537</v>
      </c>
      <c r="F116" s="222" t="s">
        <v>1538</v>
      </c>
      <c r="G116" s="223" t="s">
        <v>1449</v>
      </c>
      <c r="H116" s="224">
        <v>1</v>
      </c>
      <c r="I116" s="225"/>
      <c r="J116" s="226">
        <f>ROUND(I116*H116,2)</f>
        <v>0</v>
      </c>
      <c r="K116" s="222" t="s">
        <v>290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150</v>
      </c>
      <c r="AT116" s="23" t="s">
        <v>145</v>
      </c>
      <c r="AU116" s="23" t="s">
        <v>79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150</v>
      </c>
      <c r="BM116" s="23" t="s">
        <v>383</v>
      </c>
    </row>
    <row r="117" spans="2:65" s="1" customFormat="1" ht="38.25" customHeight="1">
      <c r="B117" s="45"/>
      <c r="C117" s="220" t="s">
        <v>268</v>
      </c>
      <c r="D117" s="220" t="s">
        <v>145</v>
      </c>
      <c r="E117" s="221" t="s">
        <v>1539</v>
      </c>
      <c r="F117" s="222" t="s">
        <v>1540</v>
      </c>
      <c r="G117" s="223" t="s">
        <v>1449</v>
      </c>
      <c r="H117" s="224">
        <v>1</v>
      </c>
      <c r="I117" s="225"/>
      <c r="J117" s="226">
        <f>ROUND(I117*H117,2)</f>
        <v>0</v>
      </c>
      <c r="K117" s="222" t="s">
        <v>290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150</v>
      </c>
      <c r="AT117" s="23" t="s">
        <v>145</v>
      </c>
      <c r="AU117" s="23" t="s">
        <v>79</v>
      </c>
      <c r="AY117" s="23" t="s">
        <v>143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150</v>
      </c>
      <c r="BM117" s="23" t="s">
        <v>393</v>
      </c>
    </row>
    <row r="118" spans="2:65" s="1" customFormat="1" ht="16.5" customHeight="1">
      <c r="B118" s="45"/>
      <c r="C118" s="220" t="s">
        <v>272</v>
      </c>
      <c r="D118" s="220" t="s">
        <v>145</v>
      </c>
      <c r="E118" s="221" t="s">
        <v>1541</v>
      </c>
      <c r="F118" s="222" t="s">
        <v>1542</v>
      </c>
      <c r="G118" s="223" t="s">
        <v>1449</v>
      </c>
      <c r="H118" s="224">
        <v>1</v>
      </c>
      <c r="I118" s="225"/>
      <c r="J118" s="226">
        <f>ROUND(I118*H118,2)</f>
        <v>0</v>
      </c>
      <c r="K118" s="222" t="s">
        <v>290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150</v>
      </c>
      <c r="AT118" s="23" t="s">
        <v>145</v>
      </c>
      <c r="AU118" s="23" t="s">
        <v>79</v>
      </c>
      <c r="AY118" s="23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150</v>
      </c>
      <c r="BM118" s="23" t="s">
        <v>403</v>
      </c>
    </row>
    <row r="119" spans="2:65" s="1" customFormat="1" ht="16.5" customHeight="1">
      <c r="B119" s="45"/>
      <c r="C119" s="220" t="s">
        <v>276</v>
      </c>
      <c r="D119" s="220" t="s">
        <v>145</v>
      </c>
      <c r="E119" s="221" t="s">
        <v>1543</v>
      </c>
      <c r="F119" s="222" t="s">
        <v>1544</v>
      </c>
      <c r="G119" s="223" t="s">
        <v>1449</v>
      </c>
      <c r="H119" s="224">
        <v>1</v>
      </c>
      <c r="I119" s="225"/>
      <c r="J119" s="226">
        <f>ROUND(I119*H119,2)</f>
        <v>0</v>
      </c>
      <c r="K119" s="222" t="s">
        <v>290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150</v>
      </c>
      <c r="AT119" s="23" t="s">
        <v>145</v>
      </c>
      <c r="AU119" s="23" t="s">
        <v>79</v>
      </c>
      <c r="AY119" s="23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150</v>
      </c>
      <c r="BM119" s="23" t="s">
        <v>412</v>
      </c>
    </row>
    <row r="120" spans="2:65" s="1" customFormat="1" ht="25.5" customHeight="1">
      <c r="B120" s="45"/>
      <c r="C120" s="220" t="s">
        <v>286</v>
      </c>
      <c r="D120" s="220" t="s">
        <v>145</v>
      </c>
      <c r="E120" s="221" t="s">
        <v>1545</v>
      </c>
      <c r="F120" s="222" t="s">
        <v>1546</v>
      </c>
      <c r="G120" s="223" t="s">
        <v>1547</v>
      </c>
      <c r="H120" s="224">
        <v>6</v>
      </c>
      <c r="I120" s="225"/>
      <c r="J120" s="226">
        <f>ROUND(I120*H120,2)</f>
        <v>0</v>
      </c>
      <c r="K120" s="222" t="s">
        <v>290</v>
      </c>
      <c r="L120" s="71"/>
      <c r="M120" s="227" t="s">
        <v>21</v>
      </c>
      <c r="N120" s="264" t="s">
        <v>42</v>
      </c>
      <c r="O120" s="265"/>
      <c r="P120" s="266">
        <f>O120*H120</f>
        <v>0</v>
      </c>
      <c r="Q120" s="266">
        <v>0</v>
      </c>
      <c r="R120" s="266">
        <f>Q120*H120</f>
        <v>0</v>
      </c>
      <c r="S120" s="266">
        <v>0</v>
      </c>
      <c r="T120" s="267">
        <f>S120*H120</f>
        <v>0</v>
      </c>
      <c r="AR120" s="23" t="s">
        <v>150</v>
      </c>
      <c r="AT120" s="23" t="s">
        <v>145</v>
      </c>
      <c r="AU120" s="23" t="s">
        <v>79</v>
      </c>
      <c r="AY120" s="23" t="s">
        <v>143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150</v>
      </c>
      <c r="BM120" s="23" t="s">
        <v>422</v>
      </c>
    </row>
    <row r="121" spans="2:12" s="1" customFormat="1" ht="6.95" customHeight="1">
      <c r="B121" s="66"/>
      <c r="C121" s="67"/>
      <c r="D121" s="67"/>
      <c r="E121" s="67"/>
      <c r="F121" s="67"/>
      <c r="G121" s="67"/>
      <c r="H121" s="67"/>
      <c r="I121" s="165"/>
      <c r="J121" s="67"/>
      <c r="K121" s="67"/>
      <c r="L121" s="71"/>
    </row>
  </sheetData>
  <sheetProtection password="CC35" sheet="1" objects="1" scenarios="1" formatColumns="0" formatRows="0" autoFilter="0"/>
  <autoFilter ref="C79:K120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107</v>
      </c>
      <c r="G1" s="138" t="s">
        <v>108</v>
      </c>
      <c r="H1" s="138"/>
      <c r="I1" s="139"/>
      <c r="J1" s="138" t="s">
        <v>109</v>
      </c>
      <c r="K1" s="137" t="s">
        <v>110</v>
      </c>
      <c r="L1" s="138" t="s">
        <v>111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112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NPK a.s., Pardubická nemocnice - Demolice budovy č. 1, úprava pozemku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113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1548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16. 5. 2017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ROUND(SUM(BE79:BE140),2)</f>
        <v>0</v>
      </c>
      <c r="G30" s="46"/>
      <c r="H30" s="46"/>
      <c r="I30" s="157">
        <v>0.21</v>
      </c>
      <c r="J30" s="156">
        <f>ROUND(ROUND((SUM(BE79:BE140)),2)*I30,2)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ROUND(SUM(BF79:BF140),2)</f>
        <v>0</v>
      </c>
      <c r="G31" s="46"/>
      <c r="H31" s="46"/>
      <c r="I31" s="157">
        <v>0.15</v>
      </c>
      <c r="J31" s="156">
        <f>ROUND(ROUND((SUM(BF79:BF140)),2)*I31,2)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ROUND(SUM(BG79:BG140),2)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ROUND(SUM(BH79:BH140),2)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ROUND(SUM(BI79:BI140),2)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115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NPK a.s., Pardubická nemocnice - Demolice budovy č. 1, úprava pozemku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113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D2_08 - Přeložky EPS a telefonů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Pardubice</v>
      </c>
      <c r="G49" s="46"/>
      <c r="H49" s="46"/>
      <c r="I49" s="145" t="s">
        <v>25</v>
      </c>
      <c r="J49" s="146" t="str">
        <f>IF(J12="","",J12)</f>
        <v>16. 5. 2017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Nemocnice pardubického kraje a.s.</v>
      </c>
      <c r="G51" s="46"/>
      <c r="H51" s="46"/>
      <c r="I51" s="145" t="s">
        <v>33</v>
      </c>
      <c r="J51" s="43" t="str">
        <f>E21</f>
        <v>Atelier Penta v.o.s., Mrštíkova 12, Jihlava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116</v>
      </c>
      <c r="D54" s="158"/>
      <c r="E54" s="158"/>
      <c r="F54" s="158"/>
      <c r="G54" s="158"/>
      <c r="H54" s="158"/>
      <c r="I54" s="172"/>
      <c r="J54" s="173" t="s">
        <v>117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118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119</v>
      </c>
    </row>
    <row r="57" spans="2:11" s="7" customFormat="1" ht="24.95" customHeight="1">
      <c r="B57" s="176"/>
      <c r="C57" s="177"/>
      <c r="D57" s="178" t="s">
        <v>1549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7" customFormat="1" ht="24.95" customHeight="1">
      <c r="B58" s="176"/>
      <c r="C58" s="177"/>
      <c r="D58" s="178" t="s">
        <v>1550</v>
      </c>
      <c r="E58" s="179"/>
      <c r="F58" s="179"/>
      <c r="G58" s="179"/>
      <c r="H58" s="179"/>
      <c r="I58" s="180"/>
      <c r="J58" s="181">
        <f>J97</f>
        <v>0</v>
      </c>
      <c r="K58" s="182"/>
    </row>
    <row r="59" spans="2:11" s="7" customFormat="1" ht="24.95" customHeight="1">
      <c r="B59" s="176"/>
      <c r="C59" s="177"/>
      <c r="D59" s="178" t="s">
        <v>1551</v>
      </c>
      <c r="E59" s="179"/>
      <c r="F59" s="179"/>
      <c r="G59" s="179"/>
      <c r="H59" s="179"/>
      <c r="I59" s="180"/>
      <c r="J59" s="181">
        <f>J112</f>
        <v>0</v>
      </c>
      <c r="K59" s="182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127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NPK a.s., Pardubická nemocnice - Demolice budovy č. 1, úprava pozemku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113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D2_08 - Přeložky EPS a telefonů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>Pardubice</v>
      </c>
      <c r="G73" s="73"/>
      <c r="H73" s="73"/>
      <c r="I73" s="193" t="s">
        <v>25</v>
      </c>
      <c r="J73" s="84" t="str">
        <f>IF(J12="","",J12)</f>
        <v>16. 5. 2017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Nemocnice pardubického kraje a.s.</v>
      </c>
      <c r="G75" s="73"/>
      <c r="H75" s="73"/>
      <c r="I75" s="193" t="s">
        <v>33</v>
      </c>
      <c r="J75" s="192" t="str">
        <f>E21</f>
        <v>Atelier Penta v.o.s., Mrštíkova 12, Jihlava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128</v>
      </c>
      <c r="D78" s="196" t="s">
        <v>56</v>
      </c>
      <c r="E78" s="196" t="s">
        <v>52</v>
      </c>
      <c r="F78" s="196" t="s">
        <v>129</v>
      </c>
      <c r="G78" s="196" t="s">
        <v>130</v>
      </c>
      <c r="H78" s="196" t="s">
        <v>131</v>
      </c>
      <c r="I78" s="197" t="s">
        <v>132</v>
      </c>
      <c r="J78" s="196" t="s">
        <v>117</v>
      </c>
      <c r="K78" s="198" t="s">
        <v>133</v>
      </c>
      <c r="L78" s="199"/>
      <c r="M78" s="101" t="s">
        <v>134</v>
      </c>
      <c r="N78" s="102" t="s">
        <v>41</v>
      </c>
      <c r="O78" s="102" t="s">
        <v>135</v>
      </c>
      <c r="P78" s="102" t="s">
        <v>136</v>
      </c>
      <c r="Q78" s="102" t="s">
        <v>137</v>
      </c>
      <c r="R78" s="102" t="s">
        <v>138</v>
      </c>
      <c r="S78" s="102" t="s">
        <v>139</v>
      </c>
      <c r="T78" s="103" t="s">
        <v>140</v>
      </c>
    </row>
    <row r="79" spans="2:63" s="1" customFormat="1" ht="29.25" customHeight="1">
      <c r="B79" s="45"/>
      <c r="C79" s="107" t="s">
        <v>118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P80+P97+P112</f>
        <v>0</v>
      </c>
      <c r="Q79" s="105"/>
      <c r="R79" s="201">
        <f>R80+R97+R112</f>
        <v>0</v>
      </c>
      <c r="S79" s="105"/>
      <c r="T79" s="202">
        <f>T80+T97+T112</f>
        <v>0</v>
      </c>
      <c r="AT79" s="23" t="s">
        <v>70</v>
      </c>
      <c r="AU79" s="23" t="s">
        <v>119</v>
      </c>
      <c r="BK79" s="203">
        <f>BK80+BK97+BK112</f>
        <v>0</v>
      </c>
    </row>
    <row r="80" spans="2:63" s="10" customFormat="1" ht="37.4" customHeight="1">
      <c r="B80" s="204"/>
      <c r="C80" s="205"/>
      <c r="D80" s="206" t="s">
        <v>70</v>
      </c>
      <c r="E80" s="207" t="s">
        <v>1479</v>
      </c>
      <c r="F80" s="207" t="s">
        <v>1552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SUM(P81:P96)</f>
        <v>0</v>
      </c>
      <c r="Q80" s="212"/>
      <c r="R80" s="213">
        <f>SUM(R81:R96)</f>
        <v>0</v>
      </c>
      <c r="S80" s="212"/>
      <c r="T80" s="214">
        <f>SUM(T81:T96)</f>
        <v>0</v>
      </c>
      <c r="AR80" s="215" t="s">
        <v>79</v>
      </c>
      <c r="AT80" s="216" t="s">
        <v>70</v>
      </c>
      <c r="AU80" s="216" t="s">
        <v>71</v>
      </c>
      <c r="AY80" s="215" t="s">
        <v>143</v>
      </c>
      <c r="BK80" s="217">
        <f>SUM(BK81:BK96)</f>
        <v>0</v>
      </c>
    </row>
    <row r="81" spans="2:65" s="1" customFormat="1" ht="25.5" customHeight="1">
      <c r="B81" s="45"/>
      <c r="C81" s="220" t="s">
        <v>79</v>
      </c>
      <c r="D81" s="220" t="s">
        <v>145</v>
      </c>
      <c r="E81" s="221" t="s">
        <v>1553</v>
      </c>
      <c r="F81" s="222" t="s">
        <v>1554</v>
      </c>
      <c r="G81" s="223" t="s">
        <v>279</v>
      </c>
      <c r="H81" s="224">
        <v>115</v>
      </c>
      <c r="I81" s="225"/>
      <c r="J81" s="226">
        <f>ROUND(I81*H81,2)</f>
        <v>0</v>
      </c>
      <c r="K81" s="222" t="s">
        <v>290</v>
      </c>
      <c r="L81" s="71"/>
      <c r="M81" s="227" t="s">
        <v>21</v>
      </c>
      <c r="N81" s="228" t="s">
        <v>42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150</v>
      </c>
      <c r="AT81" s="23" t="s">
        <v>145</v>
      </c>
      <c r="AU81" s="23" t="s">
        <v>79</v>
      </c>
      <c r="AY81" s="23" t="s">
        <v>143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79</v>
      </c>
      <c r="BK81" s="231">
        <f>ROUND(I81*H81,2)</f>
        <v>0</v>
      </c>
      <c r="BL81" s="23" t="s">
        <v>150</v>
      </c>
      <c r="BM81" s="23" t="s">
        <v>81</v>
      </c>
    </row>
    <row r="82" spans="2:65" s="1" customFormat="1" ht="16.5" customHeight="1">
      <c r="B82" s="45"/>
      <c r="C82" s="220" t="s">
        <v>81</v>
      </c>
      <c r="D82" s="220" t="s">
        <v>145</v>
      </c>
      <c r="E82" s="221" t="s">
        <v>1555</v>
      </c>
      <c r="F82" s="222" t="s">
        <v>1556</v>
      </c>
      <c r="G82" s="223" t="s">
        <v>279</v>
      </c>
      <c r="H82" s="224">
        <v>614</v>
      </c>
      <c r="I82" s="225"/>
      <c r="J82" s="226">
        <f>ROUND(I82*H82,2)</f>
        <v>0</v>
      </c>
      <c r="K82" s="222" t="s">
        <v>290</v>
      </c>
      <c r="L82" s="71"/>
      <c r="M82" s="227" t="s">
        <v>21</v>
      </c>
      <c r="N82" s="228" t="s">
        <v>42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150</v>
      </c>
      <c r="AT82" s="23" t="s">
        <v>145</v>
      </c>
      <c r="AU82" s="23" t="s">
        <v>79</v>
      </c>
      <c r="AY82" s="23" t="s">
        <v>143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150</v>
      </c>
      <c r="BM82" s="23" t="s">
        <v>150</v>
      </c>
    </row>
    <row r="83" spans="2:65" s="1" customFormat="1" ht="25.5" customHeight="1">
      <c r="B83" s="45"/>
      <c r="C83" s="220" t="s">
        <v>159</v>
      </c>
      <c r="D83" s="220" t="s">
        <v>145</v>
      </c>
      <c r="E83" s="221" t="s">
        <v>1557</v>
      </c>
      <c r="F83" s="222" t="s">
        <v>1558</v>
      </c>
      <c r="G83" s="223" t="s">
        <v>279</v>
      </c>
      <c r="H83" s="224">
        <v>115</v>
      </c>
      <c r="I83" s="225"/>
      <c r="J83" s="226">
        <f>ROUND(I83*H83,2)</f>
        <v>0</v>
      </c>
      <c r="K83" s="222" t="s">
        <v>290</v>
      </c>
      <c r="L83" s="71"/>
      <c r="M83" s="227" t="s">
        <v>21</v>
      </c>
      <c r="N83" s="228" t="s">
        <v>42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150</v>
      </c>
      <c r="AT83" s="23" t="s">
        <v>145</v>
      </c>
      <c r="AU83" s="23" t="s">
        <v>79</v>
      </c>
      <c r="AY83" s="23" t="s">
        <v>143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79</v>
      </c>
      <c r="BK83" s="231">
        <f>ROUND(I83*H83,2)</f>
        <v>0</v>
      </c>
      <c r="BL83" s="23" t="s">
        <v>150</v>
      </c>
      <c r="BM83" s="23" t="s">
        <v>174</v>
      </c>
    </row>
    <row r="84" spans="2:65" s="1" customFormat="1" ht="16.5" customHeight="1">
      <c r="B84" s="45"/>
      <c r="C84" s="220" t="s">
        <v>150</v>
      </c>
      <c r="D84" s="220" t="s">
        <v>145</v>
      </c>
      <c r="E84" s="221" t="s">
        <v>1559</v>
      </c>
      <c r="F84" s="222" t="s">
        <v>1560</v>
      </c>
      <c r="G84" s="223" t="s">
        <v>893</v>
      </c>
      <c r="H84" s="224">
        <v>484</v>
      </c>
      <c r="I84" s="225"/>
      <c r="J84" s="226">
        <f>ROUND(I84*H84,2)</f>
        <v>0</v>
      </c>
      <c r="K84" s="222" t="s">
        <v>290</v>
      </c>
      <c r="L84" s="71"/>
      <c r="M84" s="227" t="s">
        <v>21</v>
      </c>
      <c r="N84" s="228" t="s">
        <v>42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150</v>
      </c>
      <c r="AT84" s="23" t="s">
        <v>145</v>
      </c>
      <c r="AU84" s="23" t="s">
        <v>79</v>
      </c>
      <c r="AY84" s="23" t="s">
        <v>143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79</v>
      </c>
      <c r="BK84" s="231">
        <f>ROUND(I84*H84,2)</f>
        <v>0</v>
      </c>
      <c r="BL84" s="23" t="s">
        <v>150</v>
      </c>
      <c r="BM84" s="23" t="s">
        <v>187</v>
      </c>
    </row>
    <row r="85" spans="2:65" s="1" customFormat="1" ht="16.5" customHeight="1">
      <c r="B85" s="45"/>
      <c r="C85" s="220" t="s">
        <v>169</v>
      </c>
      <c r="D85" s="220" t="s">
        <v>145</v>
      </c>
      <c r="E85" s="221" t="s">
        <v>1561</v>
      </c>
      <c r="F85" s="222" t="s">
        <v>1562</v>
      </c>
      <c r="G85" s="223" t="s">
        <v>893</v>
      </c>
      <c r="H85" s="224">
        <v>484</v>
      </c>
      <c r="I85" s="225"/>
      <c r="J85" s="226">
        <f>ROUND(I85*H85,2)</f>
        <v>0</v>
      </c>
      <c r="K85" s="222" t="s">
        <v>290</v>
      </c>
      <c r="L85" s="71"/>
      <c r="M85" s="227" t="s">
        <v>21</v>
      </c>
      <c r="N85" s="228" t="s">
        <v>42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150</v>
      </c>
      <c r="AT85" s="23" t="s">
        <v>145</v>
      </c>
      <c r="AU85" s="23" t="s">
        <v>79</v>
      </c>
      <c r="AY85" s="23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79</v>
      </c>
      <c r="BK85" s="231">
        <f>ROUND(I85*H85,2)</f>
        <v>0</v>
      </c>
      <c r="BL85" s="23" t="s">
        <v>150</v>
      </c>
      <c r="BM85" s="23" t="s">
        <v>198</v>
      </c>
    </row>
    <row r="86" spans="2:65" s="1" customFormat="1" ht="25.5" customHeight="1">
      <c r="B86" s="45"/>
      <c r="C86" s="220" t="s">
        <v>174</v>
      </c>
      <c r="D86" s="220" t="s">
        <v>145</v>
      </c>
      <c r="E86" s="221" t="s">
        <v>1563</v>
      </c>
      <c r="F86" s="222" t="s">
        <v>1564</v>
      </c>
      <c r="G86" s="223" t="s">
        <v>893</v>
      </c>
      <c r="H86" s="224">
        <v>55</v>
      </c>
      <c r="I86" s="225"/>
      <c r="J86" s="226">
        <f>ROUND(I86*H86,2)</f>
        <v>0</v>
      </c>
      <c r="K86" s="222" t="s">
        <v>290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150</v>
      </c>
      <c r="AT86" s="23" t="s">
        <v>145</v>
      </c>
      <c r="AU86" s="23" t="s">
        <v>79</v>
      </c>
      <c r="AY86" s="23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150</v>
      </c>
      <c r="BM86" s="23" t="s">
        <v>208</v>
      </c>
    </row>
    <row r="87" spans="2:65" s="1" customFormat="1" ht="16.5" customHeight="1">
      <c r="B87" s="45"/>
      <c r="C87" s="220" t="s">
        <v>182</v>
      </c>
      <c r="D87" s="220" t="s">
        <v>145</v>
      </c>
      <c r="E87" s="221" t="s">
        <v>1565</v>
      </c>
      <c r="F87" s="222" t="s">
        <v>1566</v>
      </c>
      <c r="G87" s="223" t="s">
        <v>893</v>
      </c>
      <c r="H87" s="224">
        <v>55</v>
      </c>
      <c r="I87" s="225"/>
      <c r="J87" s="226">
        <f>ROUND(I87*H87,2)</f>
        <v>0</v>
      </c>
      <c r="K87" s="222" t="s">
        <v>290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150</v>
      </c>
      <c r="AT87" s="23" t="s">
        <v>145</v>
      </c>
      <c r="AU87" s="23" t="s">
        <v>79</v>
      </c>
      <c r="AY87" s="23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150</v>
      </c>
      <c r="BM87" s="23" t="s">
        <v>218</v>
      </c>
    </row>
    <row r="88" spans="2:65" s="1" customFormat="1" ht="38.25" customHeight="1">
      <c r="B88" s="45"/>
      <c r="C88" s="220" t="s">
        <v>187</v>
      </c>
      <c r="D88" s="220" t="s">
        <v>145</v>
      </c>
      <c r="E88" s="221" t="s">
        <v>1567</v>
      </c>
      <c r="F88" s="222" t="s">
        <v>1568</v>
      </c>
      <c r="G88" s="223" t="s">
        <v>893</v>
      </c>
      <c r="H88" s="224">
        <v>345</v>
      </c>
      <c r="I88" s="225"/>
      <c r="J88" s="226">
        <f>ROUND(I88*H88,2)</f>
        <v>0</v>
      </c>
      <c r="K88" s="222" t="s">
        <v>290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150</v>
      </c>
      <c r="AT88" s="23" t="s">
        <v>145</v>
      </c>
      <c r="AU88" s="23" t="s">
        <v>79</v>
      </c>
      <c r="AY88" s="23" t="s">
        <v>143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150</v>
      </c>
      <c r="BM88" s="23" t="s">
        <v>228</v>
      </c>
    </row>
    <row r="89" spans="2:65" s="1" customFormat="1" ht="25.5" customHeight="1">
      <c r="B89" s="45"/>
      <c r="C89" s="220" t="s">
        <v>193</v>
      </c>
      <c r="D89" s="220" t="s">
        <v>145</v>
      </c>
      <c r="E89" s="221" t="s">
        <v>1569</v>
      </c>
      <c r="F89" s="222" t="s">
        <v>1570</v>
      </c>
      <c r="G89" s="223" t="s">
        <v>893</v>
      </c>
      <c r="H89" s="224">
        <v>1</v>
      </c>
      <c r="I89" s="225"/>
      <c r="J89" s="226">
        <f>ROUND(I89*H89,2)</f>
        <v>0</v>
      </c>
      <c r="K89" s="222" t="s">
        <v>290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150</v>
      </c>
      <c r="AT89" s="23" t="s">
        <v>145</v>
      </c>
      <c r="AU89" s="23" t="s">
        <v>79</v>
      </c>
      <c r="AY89" s="23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79</v>
      </c>
      <c r="BK89" s="231">
        <f>ROUND(I89*H89,2)</f>
        <v>0</v>
      </c>
      <c r="BL89" s="23" t="s">
        <v>150</v>
      </c>
      <c r="BM89" s="23" t="s">
        <v>241</v>
      </c>
    </row>
    <row r="90" spans="2:65" s="1" customFormat="1" ht="16.5" customHeight="1">
      <c r="B90" s="45"/>
      <c r="C90" s="220" t="s">
        <v>198</v>
      </c>
      <c r="D90" s="220" t="s">
        <v>145</v>
      </c>
      <c r="E90" s="221" t="s">
        <v>1571</v>
      </c>
      <c r="F90" s="222" t="s">
        <v>1572</v>
      </c>
      <c r="G90" s="223" t="s">
        <v>893</v>
      </c>
      <c r="H90" s="224">
        <v>1</v>
      </c>
      <c r="I90" s="225"/>
      <c r="J90" s="226">
        <f>ROUND(I90*H90,2)</f>
        <v>0</v>
      </c>
      <c r="K90" s="222" t="s">
        <v>290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150</v>
      </c>
      <c r="AT90" s="23" t="s">
        <v>145</v>
      </c>
      <c r="AU90" s="23" t="s">
        <v>79</v>
      </c>
      <c r="AY90" s="23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150</v>
      </c>
      <c r="BM90" s="23" t="s">
        <v>251</v>
      </c>
    </row>
    <row r="91" spans="2:65" s="1" customFormat="1" ht="16.5" customHeight="1">
      <c r="B91" s="45"/>
      <c r="C91" s="220" t="s">
        <v>202</v>
      </c>
      <c r="D91" s="220" t="s">
        <v>145</v>
      </c>
      <c r="E91" s="221" t="s">
        <v>1573</v>
      </c>
      <c r="F91" s="222" t="s">
        <v>1574</v>
      </c>
      <c r="G91" s="223" t="s">
        <v>1449</v>
      </c>
      <c r="H91" s="224">
        <v>1</v>
      </c>
      <c r="I91" s="225"/>
      <c r="J91" s="226">
        <f>ROUND(I91*H91,2)</f>
        <v>0</v>
      </c>
      <c r="K91" s="222" t="s">
        <v>290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150</v>
      </c>
      <c r="AT91" s="23" t="s">
        <v>145</v>
      </c>
      <c r="AU91" s="23" t="s">
        <v>79</v>
      </c>
      <c r="AY91" s="23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150</v>
      </c>
      <c r="BM91" s="23" t="s">
        <v>264</v>
      </c>
    </row>
    <row r="92" spans="2:65" s="1" customFormat="1" ht="16.5" customHeight="1">
      <c r="B92" s="45"/>
      <c r="C92" s="220" t="s">
        <v>208</v>
      </c>
      <c r="D92" s="220" t="s">
        <v>145</v>
      </c>
      <c r="E92" s="221" t="s">
        <v>1575</v>
      </c>
      <c r="F92" s="222" t="s">
        <v>1576</v>
      </c>
      <c r="G92" s="223" t="s">
        <v>279</v>
      </c>
      <c r="H92" s="224">
        <v>107</v>
      </c>
      <c r="I92" s="225"/>
      <c r="J92" s="226">
        <f>ROUND(I92*H92,2)</f>
        <v>0</v>
      </c>
      <c r="K92" s="222" t="s">
        <v>290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150</v>
      </c>
      <c r="AT92" s="23" t="s">
        <v>145</v>
      </c>
      <c r="AU92" s="23" t="s">
        <v>79</v>
      </c>
      <c r="AY92" s="23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150</v>
      </c>
      <c r="BM92" s="23" t="s">
        <v>272</v>
      </c>
    </row>
    <row r="93" spans="2:65" s="1" customFormat="1" ht="16.5" customHeight="1">
      <c r="B93" s="45"/>
      <c r="C93" s="220" t="s">
        <v>212</v>
      </c>
      <c r="D93" s="220" t="s">
        <v>145</v>
      </c>
      <c r="E93" s="221" t="s">
        <v>1577</v>
      </c>
      <c r="F93" s="222" t="s">
        <v>1578</v>
      </c>
      <c r="G93" s="223" t="s">
        <v>1449</v>
      </c>
      <c r="H93" s="224">
        <v>1</v>
      </c>
      <c r="I93" s="225"/>
      <c r="J93" s="226">
        <f>ROUND(I93*H93,2)</f>
        <v>0</v>
      </c>
      <c r="K93" s="222" t="s">
        <v>290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150</v>
      </c>
      <c r="AT93" s="23" t="s">
        <v>145</v>
      </c>
      <c r="AU93" s="23" t="s">
        <v>79</v>
      </c>
      <c r="AY93" s="23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150</v>
      </c>
      <c r="BM93" s="23" t="s">
        <v>286</v>
      </c>
    </row>
    <row r="94" spans="2:65" s="1" customFormat="1" ht="16.5" customHeight="1">
      <c r="B94" s="45"/>
      <c r="C94" s="220" t="s">
        <v>218</v>
      </c>
      <c r="D94" s="220" t="s">
        <v>145</v>
      </c>
      <c r="E94" s="221" t="s">
        <v>1579</v>
      </c>
      <c r="F94" s="222" t="s">
        <v>1580</v>
      </c>
      <c r="G94" s="223" t="s">
        <v>893</v>
      </c>
      <c r="H94" s="224">
        <v>5</v>
      </c>
      <c r="I94" s="225"/>
      <c r="J94" s="226">
        <f>ROUND(I94*H94,2)</f>
        <v>0</v>
      </c>
      <c r="K94" s="222" t="s">
        <v>290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150</v>
      </c>
      <c r="AT94" s="23" t="s">
        <v>145</v>
      </c>
      <c r="AU94" s="23" t="s">
        <v>79</v>
      </c>
      <c r="AY94" s="23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150</v>
      </c>
      <c r="BM94" s="23" t="s">
        <v>296</v>
      </c>
    </row>
    <row r="95" spans="2:65" s="1" customFormat="1" ht="16.5" customHeight="1">
      <c r="B95" s="45"/>
      <c r="C95" s="220" t="s">
        <v>10</v>
      </c>
      <c r="D95" s="220" t="s">
        <v>145</v>
      </c>
      <c r="E95" s="221" t="s">
        <v>1581</v>
      </c>
      <c r="F95" s="222" t="s">
        <v>1582</v>
      </c>
      <c r="G95" s="223" t="s">
        <v>893</v>
      </c>
      <c r="H95" s="224">
        <v>3</v>
      </c>
      <c r="I95" s="225"/>
      <c r="J95" s="226">
        <f>ROUND(I95*H95,2)</f>
        <v>0</v>
      </c>
      <c r="K95" s="222" t="s">
        <v>290</v>
      </c>
      <c r="L95" s="71"/>
      <c r="M95" s="227" t="s">
        <v>21</v>
      </c>
      <c r="N95" s="228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150</v>
      </c>
      <c r="AT95" s="23" t="s">
        <v>145</v>
      </c>
      <c r="AU95" s="23" t="s">
        <v>79</v>
      </c>
      <c r="AY95" s="23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150</v>
      </c>
      <c r="BM95" s="23" t="s">
        <v>307</v>
      </c>
    </row>
    <row r="96" spans="2:65" s="1" customFormat="1" ht="16.5" customHeight="1">
      <c r="B96" s="45"/>
      <c r="C96" s="220" t="s">
        <v>228</v>
      </c>
      <c r="D96" s="220" t="s">
        <v>145</v>
      </c>
      <c r="E96" s="221" t="s">
        <v>1583</v>
      </c>
      <c r="F96" s="222" t="s">
        <v>1584</v>
      </c>
      <c r="G96" s="223" t="s">
        <v>1449</v>
      </c>
      <c r="H96" s="224">
        <v>1</v>
      </c>
      <c r="I96" s="225"/>
      <c r="J96" s="226">
        <f>ROUND(I96*H96,2)</f>
        <v>0</v>
      </c>
      <c r="K96" s="222" t="s">
        <v>290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150</v>
      </c>
      <c r="AT96" s="23" t="s">
        <v>145</v>
      </c>
      <c r="AU96" s="23" t="s">
        <v>79</v>
      </c>
      <c r="AY96" s="23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150</v>
      </c>
      <c r="BM96" s="23" t="s">
        <v>316</v>
      </c>
    </row>
    <row r="97" spans="2:63" s="10" customFormat="1" ht="37.4" customHeight="1">
      <c r="B97" s="204"/>
      <c r="C97" s="205"/>
      <c r="D97" s="206" t="s">
        <v>70</v>
      </c>
      <c r="E97" s="207" t="s">
        <v>1491</v>
      </c>
      <c r="F97" s="207" t="s">
        <v>1585</v>
      </c>
      <c r="G97" s="205"/>
      <c r="H97" s="205"/>
      <c r="I97" s="208"/>
      <c r="J97" s="209">
        <f>BK97</f>
        <v>0</v>
      </c>
      <c r="K97" s="205"/>
      <c r="L97" s="210"/>
      <c r="M97" s="211"/>
      <c r="N97" s="212"/>
      <c r="O97" s="212"/>
      <c r="P97" s="213">
        <f>SUM(P98:P111)</f>
        <v>0</v>
      </c>
      <c r="Q97" s="212"/>
      <c r="R97" s="213">
        <f>SUM(R98:R111)</f>
        <v>0</v>
      </c>
      <c r="S97" s="212"/>
      <c r="T97" s="214">
        <f>SUM(T98:T111)</f>
        <v>0</v>
      </c>
      <c r="AR97" s="215" t="s">
        <v>79</v>
      </c>
      <c r="AT97" s="216" t="s">
        <v>70</v>
      </c>
      <c r="AU97" s="216" t="s">
        <v>71</v>
      </c>
      <c r="AY97" s="215" t="s">
        <v>143</v>
      </c>
      <c r="BK97" s="217">
        <f>SUM(BK98:BK111)</f>
        <v>0</v>
      </c>
    </row>
    <row r="98" spans="2:65" s="1" customFormat="1" ht="16.5" customHeight="1">
      <c r="B98" s="45"/>
      <c r="C98" s="220" t="s">
        <v>235</v>
      </c>
      <c r="D98" s="220" t="s">
        <v>145</v>
      </c>
      <c r="E98" s="221" t="s">
        <v>1586</v>
      </c>
      <c r="F98" s="222" t="s">
        <v>1587</v>
      </c>
      <c r="G98" s="223" t="s">
        <v>893</v>
      </c>
      <c r="H98" s="224">
        <v>1</v>
      </c>
      <c r="I98" s="225"/>
      <c r="J98" s="226">
        <f>ROUND(I98*H98,2)</f>
        <v>0</v>
      </c>
      <c r="K98" s="222" t="s">
        <v>290</v>
      </c>
      <c r="L98" s="71"/>
      <c r="M98" s="227" t="s">
        <v>21</v>
      </c>
      <c r="N98" s="228" t="s">
        <v>42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150</v>
      </c>
      <c r="AT98" s="23" t="s">
        <v>145</v>
      </c>
      <c r="AU98" s="23" t="s">
        <v>79</v>
      </c>
      <c r="AY98" s="23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79</v>
      </c>
      <c r="BK98" s="231">
        <f>ROUND(I98*H98,2)</f>
        <v>0</v>
      </c>
      <c r="BL98" s="23" t="s">
        <v>150</v>
      </c>
      <c r="BM98" s="23" t="s">
        <v>326</v>
      </c>
    </row>
    <row r="99" spans="2:65" s="1" customFormat="1" ht="16.5" customHeight="1">
      <c r="B99" s="45"/>
      <c r="C99" s="220" t="s">
        <v>241</v>
      </c>
      <c r="D99" s="220" t="s">
        <v>145</v>
      </c>
      <c r="E99" s="221" t="s">
        <v>1588</v>
      </c>
      <c r="F99" s="222" t="s">
        <v>1589</v>
      </c>
      <c r="G99" s="223" t="s">
        <v>893</v>
      </c>
      <c r="H99" s="224">
        <v>1</v>
      </c>
      <c r="I99" s="225"/>
      <c r="J99" s="226">
        <f>ROUND(I99*H99,2)</f>
        <v>0</v>
      </c>
      <c r="K99" s="222" t="s">
        <v>290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150</v>
      </c>
      <c r="AT99" s="23" t="s">
        <v>145</v>
      </c>
      <c r="AU99" s="23" t="s">
        <v>79</v>
      </c>
      <c r="AY99" s="23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150</v>
      </c>
      <c r="BM99" s="23" t="s">
        <v>336</v>
      </c>
    </row>
    <row r="100" spans="2:65" s="1" customFormat="1" ht="16.5" customHeight="1">
      <c r="B100" s="45"/>
      <c r="C100" s="220" t="s">
        <v>247</v>
      </c>
      <c r="D100" s="220" t="s">
        <v>145</v>
      </c>
      <c r="E100" s="221" t="s">
        <v>1590</v>
      </c>
      <c r="F100" s="222" t="s">
        <v>1591</v>
      </c>
      <c r="G100" s="223" t="s">
        <v>279</v>
      </c>
      <c r="H100" s="224">
        <v>969</v>
      </c>
      <c r="I100" s="225"/>
      <c r="J100" s="226">
        <f>ROUND(I100*H100,2)</f>
        <v>0</v>
      </c>
      <c r="K100" s="222" t="s">
        <v>290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150</v>
      </c>
      <c r="AT100" s="23" t="s">
        <v>145</v>
      </c>
      <c r="AU100" s="23" t="s">
        <v>79</v>
      </c>
      <c r="AY100" s="23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150</v>
      </c>
      <c r="BM100" s="23" t="s">
        <v>346</v>
      </c>
    </row>
    <row r="101" spans="2:65" s="1" customFormat="1" ht="16.5" customHeight="1">
      <c r="B101" s="45"/>
      <c r="C101" s="220" t="s">
        <v>251</v>
      </c>
      <c r="D101" s="220" t="s">
        <v>145</v>
      </c>
      <c r="E101" s="221" t="s">
        <v>1559</v>
      </c>
      <c r="F101" s="222" t="s">
        <v>1560</v>
      </c>
      <c r="G101" s="223" t="s">
        <v>893</v>
      </c>
      <c r="H101" s="224">
        <v>422</v>
      </c>
      <c r="I101" s="225"/>
      <c r="J101" s="226">
        <f>ROUND(I101*H101,2)</f>
        <v>0</v>
      </c>
      <c r="K101" s="222" t="s">
        <v>290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150</v>
      </c>
      <c r="AT101" s="23" t="s">
        <v>145</v>
      </c>
      <c r="AU101" s="23" t="s">
        <v>79</v>
      </c>
      <c r="AY101" s="23" t="s">
        <v>143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150</v>
      </c>
      <c r="BM101" s="23" t="s">
        <v>357</v>
      </c>
    </row>
    <row r="102" spans="2:65" s="1" customFormat="1" ht="16.5" customHeight="1">
      <c r="B102" s="45"/>
      <c r="C102" s="220" t="s">
        <v>9</v>
      </c>
      <c r="D102" s="220" t="s">
        <v>145</v>
      </c>
      <c r="E102" s="221" t="s">
        <v>1592</v>
      </c>
      <c r="F102" s="222" t="s">
        <v>1593</v>
      </c>
      <c r="G102" s="223" t="s">
        <v>893</v>
      </c>
      <c r="H102" s="224">
        <v>422</v>
      </c>
      <c r="I102" s="225"/>
      <c r="J102" s="226">
        <f>ROUND(I102*H102,2)</f>
        <v>0</v>
      </c>
      <c r="K102" s="222" t="s">
        <v>290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150</v>
      </c>
      <c r="AT102" s="23" t="s">
        <v>145</v>
      </c>
      <c r="AU102" s="23" t="s">
        <v>79</v>
      </c>
      <c r="AY102" s="23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150</v>
      </c>
      <c r="BM102" s="23" t="s">
        <v>366</v>
      </c>
    </row>
    <row r="103" spans="2:65" s="1" customFormat="1" ht="25.5" customHeight="1">
      <c r="B103" s="45"/>
      <c r="C103" s="220" t="s">
        <v>264</v>
      </c>
      <c r="D103" s="220" t="s">
        <v>145</v>
      </c>
      <c r="E103" s="221" t="s">
        <v>1563</v>
      </c>
      <c r="F103" s="222" t="s">
        <v>1564</v>
      </c>
      <c r="G103" s="223" t="s">
        <v>893</v>
      </c>
      <c r="H103" s="224">
        <v>84</v>
      </c>
      <c r="I103" s="225"/>
      <c r="J103" s="226">
        <f>ROUND(I103*H103,2)</f>
        <v>0</v>
      </c>
      <c r="K103" s="222" t="s">
        <v>290</v>
      </c>
      <c r="L103" s="71"/>
      <c r="M103" s="227" t="s">
        <v>21</v>
      </c>
      <c r="N103" s="228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150</v>
      </c>
      <c r="AT103" s="23" t="s">
        <v>145</v>
      </c>
      <c r="AU103" s="23" t="s">
        <v>79</v>
      </c>
      <c r="AY103" s="23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150</v>
      </c>
      <c r="BM103" s="23" t="s">
        <v>383</v>
      </c>
    </row>
    <row r="104" spans="2:65" s="1" customFormat="1" ht="16.5" customHeight="1">
      <c r="B104" s="45"/>
      <c r="C104" s="220" t="s">
        <v>268</v>
      </c>
      <c r="D104" s="220" t="s">
        <v>145</v>
      </c>
      <c r="E104" s="221" t="s">
        <v>1565</v>
      </c>
      <c r="F104" s="222" t="s">
        <v>1566</v>
      </c>
      <c r="G104" s="223" t="s">
        <v>893</v>
      </c>
      <c r="H104" s="224">
        <v>84</v>
      </c>
      <c r="I104" s="225"/>
      <c r="J104" s="226">
        <f>ROUND(I104*H104,2)</f>
        <v>0</v>
      </c>
      <c r="K104" s="222" t="s">
        <v>290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150</v>
      </c>
      <c r="AT104" s="23" t="s">
        <v>145</v>
      </c>
      <c r="AU104" s="23" t="s">
        <v>79</v>
      </c>
      <c r="AY104" s="23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150</v>
      </c>
      <c r="BM104" s="23" t="s">
        <v>393</v>
      </c>
    </row>
    <row r="105" spans="2:65" s="1" customFormat="1" ht="16.5" customHeight="1">
      <c r="B105" s="45"/>
      <c r="C105" s="220" t="s">
        <v>272</v>
      </c>
      <c r="D105" s="220" t="s">
        <v>145</v>
      </c>
      <c r="E105" s="221" t="s">
        <v>1579</v>
      </c>
      <c r="F105" s="222" t="s">
        <v>1580</v>
      </c>
      <c r="G105" s="223" t="s">
        <v>893</v>
      </c>
      <c r="H105" s="224">
        <v>3</v>
      </c>
      <c r="I105" s="225"/>
      <c r="J105" s="226">
        <f>ROUND(I105*H105,2)</f>
        <v>0</v>
      </c>
      <c r="K105" s="222" t="s">
        <v>290</v>
      </c>
      <c r="L105" s="71"/>
      <c r="M105" s="227" t="s">
        <v>21</v>
      </c>
      <c r="N105" s="228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150</v>
      </c>
      <c r="AT105" s="23" t="s">
        <v>145</v>
      </c>
      <c r="AU105" s="23" t="s">
        <v>79</v>
      </c>
      <c r="AY105" s="23" t="s">
        <v>143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150</v>
      </c>
      <c r="BM105" s="23" t="s">
        <v>403</v>
      </c>
    </row>
    <row r="106" spans="2:65" s="1" customFormat="1" ht="16.5" customHeight="1">
      <c r="B106" s="45"/>
      <c r="C106" s="220" t="s">
        <v>276</v>
      </c>
      <c r="D106" s="220" t="s">
        <v>145</v>
      </c>
      <c r="E106" s="221" t="s">
        <v>1594</v>
      </c>
      <c r="F106" s="222" t="s">
        <v>1595</v>
      </c>
      <c r="G106" s="223" t="s">
        <v>893</v>
      </c>
      <c r="H106" s="224">
        <v>3</v>
      </c>
      <c r="I106" s="225"/>
      <c r="J106" s="226">
        <f>ROUND(I106*H106,2)</f>
        <v>0</v>
      </c>
      <c r="K106" s="222" t="s">
        <v>290</v>
      </c>
      <c r="L106" s="71"/>
      <c r="M106" s="227" t="s">
        <v>21</v>
      </c>
      <c r="N106" s="228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150</v>
      </c>
      <c r="AT106" s="23" t="s">
        <v>145</v>
      </c>
      <c r="AU106" s="23" t="s">
        <v>79</v>
      </c>
      <c r="AY106" s="23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150</v>
      </c>
      <c r="BM106" s="23" t="s">
        <v>412</v>
      </c>
    </row>
    <row r="107" spans="2:65" s="1" customFormat="1" ht="16.5" customHeight="1">
      <c r="B107" s="45"/>
      <c r="C107" s="220" t="s">
        <v>286</v>
      </c>
      <c r="D107" s="220" t="s">
        <v>145</v>
      </c>
      <c r="E107" s="221" t="s">
        <v>1596</v>
      </c>
      <c r="F107" s="222" t="s">
        <v>1597</v>
      </c>
      <c r="G107" s="223" t="s">
        <v>893</v>
      </c>
      <c r="H107" s="224">
        <v>1</v>
      </c>
      <c r="I107" s="225"/>
      <c r="J107" s="226">
        <f>ROUND(I107*H107,2)</f>
        <v>0</v>
      </c>
      <c r="K107" s="222" t="s">
        <v>290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150</v>
      </c>
      <c r="AT107" s="23" t="s">
        <v>145</v>
      </c>
      <c r="AU107" s="23" t="s">
        <v>79</v>
      </c>
      <c r="AY107" s="23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150</v>
      </c>
      <c r="BM107" s="23" t="s">
        <v>422</v>
      </c>
    </row>
    <row r="108" spans="2:65" s="1" customFormat="1" ht="16.5" customHeight="1">
      <c r="B108" s="45"/>
      <c r="C108" s="220" t="s">
        <v>292</v>
      </c>
      <c r="D108" s="220" t="s">
        <v>145</v>
      </c>
      <c r="E108" s="221" t="s">
        <v>1577</v>
      </c>
      <c r="F108" s="222" t="s">
        <v>1578</v>
      </c>
      <c r="G108" s="223" t="s">
        <v>1449</v>
      </c>
      <c r="H108" s="224">
        <v>1</v>
      </c>
      <c r="I108" s="225"/>
      <c r="J108" s="226">
        <f>ROUND(I108*H108,2)</f>
        <v>0</v>
      </c>
      <c r="K108" s="222" t="s">
        <v>290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150</v>
      </c>
      <c r="AT108" s="23" t="s">
        <v>145</v>
      </c>
      <c r="AU108" s="23" t="s">
        <v>79</v>
      </c>
      <c r="AY108" s="23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150</v>
      </c>
      <c r="BM108" s="23" t="s">
        <v>432</v>
      </c>
    </row>
    <row r="109" spans="2:65" s="1" customFormat="1" ht="16.5" customHeight="1">
      <c r="B109" s="45"/>
      <c r="C109" s="220" t="s">
        <v>296</v>
      </c>
      <c r="D109" s="220" t="s">
        <v>145</v>
      </c>
      <c r="E109" s="221" t="s">
        <v>1598</v>
      </c>
      <c r="F109" s="222" t="s">
        <v>1599</v>
      </c>
      <c r="G109" s="223" t="s">
        <v>1449</v>
      </c>
      <c r="H109" s="224">
        <v>1</v>
      </c>
      <c r="I109" s="225"/>
      <c r="J109" s="226">
        <f>ROUND(I109*H109,2)</f>
        <v>0</v>
      </c>
      <c r="K109" s="222" t="s">
        <v>290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150</v>
      </c>
      <c r="AT109" s="23" t="s">
        <v>145</v>
      </c>
      <c r="AU109" s="23" t="s">
        <v>79</v>
      </c>
      <c r="AY109" s="23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150</v>
      </c>
      <c r="BM109" s="23" t="s">
        <v>440</v>
      </c>
    </row>
    <row r="110" spans="2:65" s="1" customFormat="1" ht="16.5" customHeight="1">
      <c r="B110" s="45"/>
      <c r="C110" s="220" t="s">
        <v>300</v>
      </c>
      <c r="D110" s="220" t="s">
        <v>145</v>
      </c>
      <c r="E110" s="221" t="s">
        <v>1581</v>
      </c>
      <c r="F110" s="222" t="s">
        <v>1582</v>
      </c>
      <c r="G110" s="223" t="s">
        <v>893</v>
      </c>
      <c r="H110" s="224">
        <v>2</v>
      </c>
      <c r="I110" s="225"/>
      <c r="J110" s="226">
        <f>ROUND(I110*H110,2)</f>
        <v>0</v>
      </c>
      <c r="K110" s="222" t="s">
        <v>290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150</v>
      </c>
      <c r="AT110" s="23" t="s">
        <v>145</v>
      </c>
      <c r="AU110" s="23" t="s">
        <v>79</v>
      </c>
      <c r="AY110" s="23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150</v>
      </c>
      <c r="BM110" s="23" t="s">
        <v>453</v>
      </c>
    </row>
    <row r="111" spans="2:65" s="1" customFormat="1" ht="16.5" customHeight="1">
      <c r="B111" s="45"/>
      <c r="C111" s="220" t="s">
        <v>307</v>
      </c>
      <c r="D111" s="220" t="s">
        <v>145</v>
      </c>
      <c r="E111" s="221" t="s">
        <v>1600</v>
      </c>
      <c r="F111" s="222" t="s">
        <v>1584</v>
      </c>
      <c r="G111" s="223" t="s">
        <v>1449</v>
      </c>
      <c r="H111" s="224">
        <v>1</v>
      </c>
      <c r="I111" s="225"/>
      <c r="J111" s="226">
        <f>ROUND(I111*H111,2)</f>
        <v>0</v>
      </c>
      <c r="K111" s="222" t="s">
        <v>290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150</v>
      </c>
      <c r="AT111" s="23" t="s">
        <v>145</v>
      </c>
      <c r="AU111" s="23" t="s">
        <v>79</v>
      </c>
      <c r="AY111" s="23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150</v>
      </c>
      <c r="BM111" s="23" t="s">
        <v>464</v>
      </c>
    </row>
    <row r="112" spans="2:63" s="10" customFormat="1" ht="37.4" customHeight="1">
      <c r="B112" s="204"/>
      <c r="C112" s="205"/>
      <c r="D112" s="206" t="s">
        <v>70</v>
      </c>
      <c r="E112" s="207" t="s">
        <v>1515</v>
      </c>
      <c r="F112" s="207" t="s">
        <v>1601</v>
      </c>
      <c r="G112" s="205"/>
      <c r="H112" s="205"/>
      <c r="I112" s="208"/>
      <c r="J112" s="209">
        <f>BK112</f>
        <v>0</v>
      </c>
      <c r="K112" s="205"/>
      <c r="L112" s="210"/>
      <c r="M112" s="211"/>
      <c r="N112" s="212"/>
      <c r="O112" s="212"/>
      <c r="P112" s="213">
        <f>SUM(P113:P140)</f>
        <v>0</v>
      </c>
      <c r="Q112" s="212"/>
      <c r="R112" s="213">
        <f>SUM(R113:R140)</f>
        <v>0</v>
      </c>
      <c r="S112" s="212"/>
      <c r="T112" s="214">
        <f>SUM(T113:T140)</f>
        <v>0</v>
      </c>
      <c r="AR112" s="215" t="s">
        <v>79</v>
      </c>
      <c r="AT112" s="216" t="s">
        <v>70</v>
      </c>
      <c r="AU112" s="216" t="s">
        <v>71</v>
      </c>
      <c r="AY112" s="215" t="s">
        <v>143</v>
      </c>
      <c r="BK112" s="217">
        <f>SUM(BK113:BK140)</f>
        <v>0</v>
      </c>
    </row>
    <row r="113" spans="2:65" s="1" customFormat="1" ht="16.5" customHeight="1">
      <c r="B113" s="45"/>
      <c r="C113" s="220" t="s">
        <v>312</v>
      </c>
      <c r="D113" s="220" t="s">
        <v>145</v>
      </c>
      <c r="E113" s="221" t="s">
        <v>1602</v>
      </c>
      <c r="F113" s="222" t="s">
        <v>1603</v>
      </c>
      <c r="G113" s="223" t="s">
        <v>903</v>
      </c>
      <c r="H113" s="224">
        <v>6</v>
      </c>
      <c r="I113" s="225"/>
      <c r="J113" s="226">
        <f>ROUND(I113*H113,2)</f>
        <v>0</v>
      </c>
      <c r="K113" s="222" t="s">
        <v>290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150</v>
      </c>
      <c r="AT113" s="23" t="s">
        <v>145</v>
      </c>
      <c r="AU113" s="23" t="s">
        <v>79</v>
      </c>
      <c r="AY113" s="23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150</v>
      </c>
      <c r="BM113" s="23" t="s">
        <v>476</v>
      </c>
    </row>
    <row r="114" spans="2:65" s="1" customFormat="1" ht="16.5" customHeight="1">
      <c r="B114" s="45"/>
      <c r="C114" s="220" t="s">
        <v>316</v>
      </c>
      <c r="D114" s="220" t="s">
        <v>145</v>
      </c>
      <c r="E114" s="221" t="s">
        <v>1604</v>
      </c>
      <c r="F114" s="222" t="s">
        <v>1605</v>
      </c>
      <c r="G114" s="223" t="s">
        <v>903</v>
      </c>
      <c r="H114" s="224">
        <v>20</v>
      </c>
      <c r="I114" s="225"/>
      <c r="J114" s="226">
        <f>ROUND(I114*H114,2)</f>
        <v>0</v>
      </c>
      <c r="K114" s="222" t="s">
        <v>290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150</v>
      </c>
      <c r="AT114" s="23" t="s">
        <v>145</v>
      </c>
      <c r="AU114" s="23" t="s">
        <v>79</v>
      </c>
      <c r="AY114" s="23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150</v>
      </c>
      <c r="BM114" s="23" t="s">
        <v>486</v>
      </c>
    </row>
    <row r="115" spans="2:65" s="1" customFormat="1" ht="16.5" customHeight="1">
      <c r="B115" s="45"/>
      <c r="C115" s="220" t="s">
        <v>321</v>
      </c>
      <c r="D115" s="220" t="s">
        <v>145</v>
      </c>
      <c r="E115" s="221" t="s">
        <v>1606</v>
      </c>
      <c r="F115" s="222" t="s">
        <v>1607</v>
      </c>
      <c r="G115" s="223" t="s">
        <v>279</v>
      </c>
      <c r="H115" s="224">
        <v>2616</v>
      </c>
      <c r="I115" s="225"/>
      <c r="J115" s="226">
        <f>ROUND(I115*H115,2)</f>
        <v>0</v>
      </c>
      <c r="K115" s="222" t="s">
        <v>290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150</v>
      </c>
      <c r="AT115" s="23" t="s">
        <v>145</v>
      </c>
      <c r="AU115" s="23" t="s">
        <v>79</v>
      </c>
      <c r="AY115" s="23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150</v>
      </c>
      <c r="BM115" s="23" t="s">
        <v>496</v>
      </c>
    </row>
    <row r="116" spans="2:65" s="1" customFormat="1" ht="16.5" customHeight="1">
      <c r="B116" s="45"/>
      <c r="C116" s="220" t="s">
        <v>326</v>
      </c>
      <c r="D116" s="220" t="s">
        <v>145</v>
      </c>
      <c r="E116" s="221" t="s">
        <v>1608</v>
      </c>
      <c r="F116" s="222" t="s">
        <v>1609</v>
      </c>
      <c r="G116" s="223" t="s">
        <v>279</v>
      </c>
      <c r="H116" s="224">
        <v>218</v>
      </c>
      <c r="I116" s="225"/>
      <c r="J116" s="226">
        <f>ROUND(I116*H116,2)</f>
        <v>0</v>
      </c>
      <c r="K116" s="222" t="s">
        <v>290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150</v>
      </c>
      <c r="AT116" s="23" t="s">
        <v>145</v>
      </c>
      <c r="AU116" s="23" t="s">
        <v>79</v>
      </c>
      <c r="AY116" s="23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150</v>
      </c>
      <c r="BM116" s="23" t="s">
        <v>506</v>
      </c>
    </row>
    <row r="117" spans="2:65" s="1" customFormat="1" ht="38.25" customHeight="1">
      <c r="B117" s="45"/>
      <c r="C117" s="220" t="s">
        <v>331</v>
      </c>
      <c r="D117" s="220" t="s">
        <v>145</v>
      </c>
      <c r="E117" s="221" t="s">
        <v>1610</v>
      </c>
      <c r="F117" s="222" t="s">
        <v>1611</v>
      </c>
      <c r="G117" s="223" t="s">
        <v>893</v>
      </c>
      <c r="H117" s="224">
        <v>2</v>
      </c>
      <c r="I117" s="225"/>
      <c r="J117" s="226">
        <f>ROUND(I117*H117,2)</f>
        <v>0</v>
      </c>
      <c r="K117" s="222" t="s">
        <v>290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150</v>
      </c>
      <c r="AT117" s="23" t="s">
        <v>145</v>
      </c>
      <c r="AU117" s="23" t="s">
        <v>79</v>
      </c>
      <c r="AY117" s="23" t="s">
        <v>143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150</v>
      </c>
      <c r="BM117" s="23" t="s">
        <v>515</v>
      </c>
    </row>
    <row r="118" spans="2:51" s="12" customFormat="1" ht="13.5">
      <c r="B118" s="244"/>
      <c r="C118" s="245"/>
      <c r="D118" s="234" t="s">
        <v>152</v>
      </c>
      <c r="E118" s="246" t="s">
        <v>21</v>
      </c>
      <c r="F118" s="247" t="s">
        <v>1612</v>
      </c>
      <c r="G118" s="245"/>
      <c r="H118" s="246" t="s">
        <v>21</v>
      </c>
      <c r="I118" s="248"/>
      <c r="J118" s="245"/>
      <c r="K118" s="245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152</v>
      </c>
      <c r="AU118" s="253" t="s">
        <v>79</v>
      </c>
      <c r="AV118" s="12" t="s">
        <v>79</v>
      </c>
      <c r="AW118" s="12" t="s">
        <v>35</v>
      </c>
      <c r="AX118" s="12" t="s">
        <v>71</v>
      </c>
      <c r="AY118" s="253" t="s">
        <v>143</v>
      </c>
    </row>
    <row r="119" spans="2:51" s="12" customFormat="1" ht="13.5">
      <c r="B119" s="244"/>
      <c r="C119" s="245"/>
      <c r="D119" s="234" t="s">
        <v>152</v>
      </c>
      <c r="E119" s="246" t="s">
        <v>21</v>
      </c>
      <c r="F119" s="247" t="s">
        <v>1613</v>
      </c>
      <c r="G119" s="245"/>
      <c r="H119" s="246" t="s">
        <v>21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152</v>
      </c>
      <c r="AU119" s="253" t="s">
        <v>79</v>
      </c>
      <c r="AV119" s="12" t="s">
        <v>79</v>
      </c>
      <c r="AW119" s="12" t="s">
        <v>35</v>
      </c>
      <c r="AX119" s="12" t="s">
        <v>71</v>
      </c>
      <c r="AY119" s="253" t="s">
        <v>143</v>
      </c>
    </row>
    <row r="120" spans="2:51" s="11" customFormat="1" ht="13.5">
      <c r="B120" s="232"/>
      <c r="C120" s="233"/>
      <c r="D120" s="234" t="s">
        <v>152</v>
      </c>
      <c r="E120" s="235" t="s">
        <v>21</v>
      </c>
      <c r="F120" s="236" t="s">
        <v>81</v>
      </c>
      <c r="G120" s="233"/>
      <c r="H120" s="237">
        <v>2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152</v>
      </c>
      <c r="AU120" s="243" t="s">
        <v>79</v>
      </c>
      <c r="AV120" s="11" t="s">
        <v>81</v>
      </c>
      <c r="AW120" s="11" t="s">
        <v>35</v>
      </c>
      <c r="AX120" s="11" t="s">
        <v>79</v>
      </c>
      <c r="AY120" s="243" t="s">
        <v>143</v>
      </c>
    </row>
    <row r="121" spans="2:65" s="1" customFormat="1" ht="16.5" customHeight="1">
      <c r="B121" s="45"/>
      <c r="C121" s="220" t="s">
        <v>336</v>
      </c>
      <c r="D121" s="220" t="s">
        <v>145</v>
      </c>
      <c r="E121" s="221" t="s">
        <v>1614</v>
      </c>
      <c r="F121" s="222" t="s">
        <v>1615</v>
      </c>
      <c r="G121" s="223" t="s">
        <v>893</v>
      </c>
      <c r="H121" s="224">
        <v>4</v>
      </c>
      <c r="I121" s="225"/>
      <c r="J121" s="226">
        <f>ROUND(I121*H121,2)</f>
        <v>0</v>
      </c>
      <c r="K121" s="222" t="s">
        <v>290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150</v>
      </c>
      <c r="AT121" s="23" t="s">
        <v>145</v>
      </c>
      <c r="AU121" s="23" t="s">
        <v>79</v>
      </c>
      <c r="AY121" s="23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150</v>
      </c>
      <c r="BM121" s="23" t="s">
        <v>526</v>
      </c>
    </row>
    <row r="122" spans="2:65" s="1" customFormat="1" ht="16.5" customHeight="1">
      <c r="B122" s="45"/>
      <c r="C122" s="220" t="s">
        <v>341</v>
      </c>
      <c r="D122" s="220" t="s">
        <v>145</v>
      </c>
      <c r="E122" s="221" t="s">
        <v>1616</v>
      </c>
      <c r="F122" s="222" t="s">
        <v>1617</v>
      </c>
      <c r="G122" s="223" t="s">
        <v>893</v>
      </c>
      <c r="H122" s="224">
        <v>64</v>
      </c>
      <c r="I122" s="225"/>
      <c r="J122" s="226">
        <f>ROUND(I122*H122,2)</f>
        <v>0</v>
      </c>
      <c r="K122" s="222" t="s">
        <v>290</v>
      </c>
      <c r="L122" s="71"/>
      <c r="M122" s="227" t="s">
        <v>21</v>
      </c>
      <c r="N122" s="228" t="s">
        <v>42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150</v>
      </c>
      <c r="AT122" s="23" t="s">
        <v>145</v>
      </c>
      <c r="AU122" s="23" t="s">
        <v>79</v>
      </c>
      <c r="AY122" s="23" t="s">
        <v>143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79</v>
      </c>
      <c r="BK122" s="231">
        <f>ROUND(I122*H122,2)</f>
        <v>0</v>
      </c>
      <c r="BL122" s="23" t="s">
        <v>150</v>
      </c>
      <c r="BM122" s="23" t="s">
        <v>862</v>
      </c>
    </row>
    <row r="123" spans="2:65" s="1" customFormat="1" ht="51" customHeight="1">
      <c r="B123" s="45"/>
      <c r="C123" s="220" t="s">
        <v>346</v>
      </c>
      <c r="D123" s="220" t="s">
        <v>145</v>
      </c>
      <c r="E123" s="221" t="s">
        <v>1618</v>
      </c>
      <c r="F123" s="222" t="s">
        <v>1619</v>
      </c>
      <c r="G123" s="223" t="s">
        <v>279</v>
      </c>
      <c r="H123" s="224">
        <v>312</v>
      </c>
      <c r="I123" s="225"/>
      <c r="J123" s="226">
        <f>ROUND(I123*H123,2)</f>
        <v>0</v>
      </c>
      <c r="K123" s="222" t="s">
        <v>290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150</v>
      </c>
      <c r="AT123" s="23" t="s">
        <v>145</v>
      </c>
      <c r="AU123" s="23" t="s">
        <v>79</v>
      </c>
      <c r="AY123" s="23" t="s">
        <v>143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150</v>
      </c>
      <c r="BM123" s="23" t="s">
        <v>870</v>
      </c>
    </row>
    <row r="124" spans="2:65" s="1" customFormat="1" ht="38.25" customHeight="1">
      <c r="B124" s="45"/>
      <c r="C124" s="220" t="s">
        <v>351</v>
      </c>
      <c r="D124" s="220" t="s">
        <v>145</v>
      </c>
      <c r="E124" s="221" t="s">
        <v>1620</v>
      </c>
      <c r="F124" s="222" t="s">
        <v>1621</v>
      </c>
      <c r="G124" s="223" t="s">
        <v>279</v>
      </c>
      <c r="H124" s="224">
        <v>26</v>
      </c>
      <c r="I124" s="225"/>
      <c r="J124" s="226">
        <f>ROUND(I124*H124,2)</f>
        <v>0</v>
      </c>
      <c r="K124" s="222" t="s">
        <v>290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150</v>
      </c>
      <c r="AT124" s="23" t="s">
        <v>145</v>
      </c>
      <c r="AU124" s="23" t="s">
        <v>79</v>
      </c>
      <c r="AY124" s="23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150</v>
      </c>
      <c r="BM124" s="23" t="s">
        <v>878</v>
      </c>
    </row>
    <row r="125" spans="2:65" s="1" customFormat="1" ht="16.5" customHeight="1">
      <c r="B125" s="45"/>
      <c r="C125" s="220" t="s">
        <v>357</v>
      </c>
      <c r="D125" s="220" t="s">
        <v>145</v>
      </c>
      <c r="E125" s="221" t="s">
        <v>1622</v>
      </c>
      <c r="F125" s="222" t="s">
        <v>1623</v>
      </c>
      <c r="G125" s="223" t="s">
        <v>893</v>
      </c>
      <c r="H125" s="224">
        <v>3</v>
      </c>
      <c r="I125" s="225"/>
      <c r="J125" s="226">
        <f>ROUND(I125*H125,2)</f>
        <v>0</v>
      </c>
      <c r="K125" s="222" t="s">
        <v>290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150</v>
      </c>
      <c r="AT125" s="23" t="s">
        <v>145</v>
      </c>
      <c r="AU125" s="23" t="s">
        <v>79</v>
      </c>
      <c r="AY125" s="23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150</v>
      </c>
      <c r="BM125" s="23" t="s">
        <v>886</v>
      </c>
    </row>
    <row r="126" spans="2:65" s="1" customFormat="1" ht="16.5" customHeight="1">
      <c r="B126" s="45"/>
      <c r="C126" s="220" t="s">
        <v>361</v>
      </c>
      <c r="D126" s="220" t="s">
        <v>145</v>
      </c>
      <c r="E126" s="221" t="s">
        <v>1624</v>
      </c>
      <c r="F126" s="222" t="s">
        <v>1625</v>
      </c>
      <c r="G126" s="223" t="s">
        <v>893</v>
      </c>
      <c r="H126" s="224">
        <v>5</v>
      </c>
      <c r="I126" s="225"/>
      <c r="J126" s="226">
        <f>ROUND(I126*H126,2)</f>
        <v>0</v>
      </c>
      <c r="K126" s="222" t="s">
        <v>290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150</v>
      </c>
      <c r="AT126" s="23" t="s">
        <v>145</v>
      </c>
      <c r="AU126" s="23" t="s">
        <v>79</v>
      </c>
      <c r="AY126" s="23" t="s">
        <v>143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150</v>
      </c>
      <c r="BM126" s="23" t="s">
        <v>896</v>
      </c>
    </row>
    <row r="127" spans="2:65" s="1" customFormat="1" ht="25.5" customHeight="1">
      <c r="B127" s="45"/>
      <c r="C127" s="220" t="s">
        <v>366</v>
      </c>
      <c r="D127" s="220" t="s">
        <v>145</v>
      </c>
      <c r="E127" s="221" t="s">
        <v>1626</v>
      </c>
      <c r="F127" s="222" t="s">
        <v>1627</v>
      </c>
      <c r="G127" s="223" t="s">
        <v>893</v>
      </c>
      <c r="H127" s="224">
        <v>60</v>
      </c>
      <c r="I127" s="225"/>
      <c r="J127" s="226">
        <f>ROUND(I127*H127,2)</f>
        <v>0</v>
      </c>
      <c r="K127" s="222" t="s">
        <v>290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150</v>
      </c>
      <c r="AT127" s="23" t="s">
        <v>145</v>
      </c>
      <c r="AU127" s="23" t="s">
        <v>79</v>
      </c>
      <c r="AY127" s="23" t="s">
        <v>143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150</v>
      </c>
      <c r="BM127" s="23" t="s">
        <v>905</v>
      </c>
    </row>
    <row r="128" spans="2:65" s="1" customFormat="1" ht="25.5" customHeight="1">
      <c r="B128" s="45"/>
      <c r="C128" s="220" t="s">
        <v>371</v>
      </c>
      <c r="D128" s="220" t="s">
        <v>145</v>
      </c>
      <c r="E128" s="221" t="s">
        <v>1628</v>
      </c>
      <c r="F128" s="222" t="s">
        <v>1629</v>
      </c>
      <c r="G128" s="223" t="s">
        <v>279</v>
      </c>
      <c r="H128" s="224">
        <v>2304</v>
      </c>
      <c r="I128" s="225"/>
      <c r="J128" s="226">
        <f>ROUND(I128*H128,2)</f>
        <v>0</v>
      </c>
      <c r="K128" s="222" t="s">
        <v>290</v>
      </c>
      <c r="L128" s="71"/>
      <c r="M128" s="227" t="s">
        <v>21</v>
      </c>
      <c r="N128" s="228" t="s">
        <v>42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150</v>
      </c>
      <c r="AT128" s="23" t="s">
        <v>145</v>
      </c>
      <c r="AU128" s="23" t="s">
        <v>79</v>
      </c>
      <c r="AY128" s="23" t="s">
        <v>143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79</v>
      </c>
      <c r="BK128" s="231">
        <f>ROUND(I128*H128,2)</f>
        <v>0</v>
      </c>
      <c r="BL128" s="23" t="s">
        <v>150</v>
      </c>
      <c r="BM128" s="23" t="s">
        <v>913</v>
      </c>
    </row>
    <row r="129" spans="2:65" s="1" customFormat="1" ht="25.5" customHeight="1">
      <c r="B129" s="45"/>
      <c r="C129" s="220" t="s">
        <v>383</v>
      </c>
      <c r="D129" s="220" t="s">
        <v>145</v>
      </c>
      <c r="E129" s="221" t="s">
        <v>1630</v>
      </c>
      <c r="F129" s="222" t="s">
        <v>1631</v>
      </c>
      <c r="G129" s="223" t="s">
        <v>279</v>
      </c>
      <c r="H129" s="224">
        <v>192</v>
      </c>
      <c r="I129" s="225"/>
      <c r="J129" s="226">
        <f>ROUND(I129*H129,2)</f>
        <v>0</v>
      </c>
      <c r="K129" s="222" t="s">
        <v>290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150</v>
      </c>
      <c r="AT129" s="23" t="s">
        <v>145</v>
      </c>
      <c r="AU129" s="23" t="s">
        <v>79</v>
      </c>
      <c r="AY129" s="23" t="s">
        <v>143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150</v>
      </c>
      <c r="BM129" s="23" t="s">
        <v>1632</v>
      </c>
    </row>
    <row r="130" spans="2:65" s="1" customFormat="1" ht="25.5" customHeight="1">
      <c r="B130" s="45"/>
      <c r="C130" s="220" t="s">
        <v>388</v>
      </c>
      <c r="D130" s="220" t="s">
        <v>145</v>
      </c>
      <c r="E130" s="221" t="s">
        <v>1633</v>
      </c>
      <c r="F130" s="222" t="s">
        <v>1634</v>
      </c>
      <c r="G130" s="223" t="s">
        <v>279</v>
      </c>
      <c r="H130" s="224">
        <v>18</v>
      </c>
      <c r="I130" s="225"/>
      <c r="J130" s="226">
        <f>ROUND(I130*H130,2)</f>
        <v>0</v>
      </c>
      <c r="K130" s="222" t="s">
        <v>290</v>
      </c>
      <c r="L130" s="71"/>
      <c r="M130" s="227" t="s">
        <v>21</v>
      </c>
      <c r="N130" s="228" t="s">
        <v>42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150</v>
      </c>
      <c r="AT130" s="23" t="s">
        <v>145</v>
      </c>
      <c r="AU130" s="23" t="s">
        <v>79</v>
      </c>
      <c r="AY130" s="23" t="s">
        <v>143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79</v>
      </c>
      <c r="BK130" s="231">
        <f>ROUND(I130*H130,2)</f>
        <v>0</v>
      </c>
      <c r="BL130" s="23" t="s">
        <v>150</v>
      </c>
      <c r="BM130" s="23" t="s">
        <v>1266</v>
      </c>
    </row>
    <row r="131" spans="2:65" s="1" customFormat="1" ht="16.5" customHeight="1">
      <c r="B131" s="45"/>
      <c r="C131" s="220" t="s">
        <v>393</v>
      </c>
      <c r="D131" s="220" t="s">
        <v>145</v>
      </c>
      <c r="E131" s="221" t="s">
        <v>1635</v>
      </c>
      <c r="F131" s="222" t="s">
        <v>1636</v>
      </c>
      <c r="G131" s="223" t="s">
        <v>893</v>
      </c>
      <c r="H131" s="224">
        <v>14</v>
      </c>
      <c r="I131" s="225"/>
      <c r="J131" s="226">
        <f>ROUND(I131*H131,2)</f>
        <v>0</v>
      </c>
      <c r="K131" s="222" t="s">
        <v>290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150</v>
      </c>
      <c r="AT131" s="23" t="s">
        <v>145</v>
      </c>
      <c r="AU131" s="23" t="s">
        <v>79</v>
      </c>
      <c r="AY131" s="23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150</v>
      </c>
      <c r="BM131" s="23" t="s">
        <v>964</v>
      </c>
    </row>
    <row r="132" spans="2:65" s="1" customFormat="1" ht="16.5" customHeight="1">
      <c r="B132" s="45"/>
      <c r="C132" s="220" t="s">
        <v>398</v>
      </c>
      <c r="D132" s="220" t="s">
        <v>145</v>
      </c>
      <c r="E132" s="221" t="s">
        <v>1637</v>
      </c>
      <c r="F132" s="222" t="s">
        <v>1638</v>
      </c>
      <c r="G132" s="223" t="s">
        <v>893</v>
      </c>
      <c r="H132" s="224">
        <v>14</v>
      </c>
      <c r="I132" s="225"/>
      <c r="J132" s="226">
        <f>ROUND(I132*H132,2)</f>
        <v>0</v>
      </c>
      <c r="K132" s="222" t="s">
        <v>290</v>
      </c>
      <c r="L132" s="71"/>
      <c r="M132" s="227" t="s">
        <v>21</v>
      </c>
      <c r="N132" s="228" t="s">
        <v>42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150</v>
      </c>
      <c r="AT132" s="23" t="s">
        <v>145</v>
      </c>
      <c r="AU132" s="23" t="s">
        <v>79</v>
      </c>
      <c r="AY132" s="23" t="s">
        <v>143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79</v>
      </c>
      <c r="BK132" s="231">
        <f>ROUND(I132*H132,2)</f>
        <v>0</v>
      </c>
      <c r="BL132" s="23" t="s">
        <v>150</v>
      </c>
      <c r="BM132" s="23" t="s">
        <v>1639</v>
      </c>
    </row>
    <row r="133" spans="2:65" s="1" customFormat="1" ht="16.5" customHeight="1">
      <c r="B133" s="45"/>
      <c r="C133" s="220" t="s">
        <v>403</v>
      </c>
      <c r="D133" s="220" t="s">
        <v>145</v>
      </c>
      <c r="E133" s="221" t="s">
        <v>1640</v>
      </c>
      <c r="F133" s="222" t="s">
        <v>1641</v>
      </c>
      <c r="G133" s="223" t="s">
        <v>279</v>
      </c>
      <c r="H133" s="224">
        <v>34</v>
      </c>
      <c r="I133" s="225"/>
      <c r="J133" s="226">
        <f>ROUND(I133*H133,2)</f>
        <v>0</v>
      </c>
      <c r="K133" s="222" t="s">
        <v>290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150</v>
      </c>
      <c r="AT133" s="23" t="s">
        <v>145</v>
      </c>
      <c r="AU133" s="23" t="s">
        <v>79</v>
      </c>
      <c r="AY133" s="23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150</v>
      </c>
      <c r="BM133" s="23" t="s">
        <v>750</v>
      </c>
    </row>
    <row r="134" spans="2:65" s="1" customFormat="1" ht="25.5" customHeight="1">
      <c r="B134" s="45"/>
      <c r="C134" s="220" t="s">
        <v>408</v>
      </c>
      <c r="D134" s="220" t="s">
        <v>145</v>
      </c>
      <c r="E134" s="221" t="s">
        <v>1642</v>
      </c>
      <c r="F134" s="222" t="s">
        <v>1643</v>
      </c>
      <c r="G134" s="223" t="s">
        <v>893</v>
      </c>
      <c r="H134" s="224">
        <v>28</v>
      </c>
      <c r="I134" s="225"/>
      <c r="J134" s="226">
        <f>ROUND(I134*H134,2)</f>
        <v>0</v>
      </c>
      <c r="K134" s="222" t="s">
        <v>290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150</v>
      </c>
      <c r="AT134" s="23" t="s">
        <v>145</v>
      </c>
      <c r="AU134" s="23" t="s">
        <v>79</v>
      </c>
      <c r="AY134" s="23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150</v>
      </c>
      <c r="BM134" s="23" t="s">
        <v>1644</v>
      </c>
    </row>
    <row r="135" spans="2:65" s="1" customFormat="1" ht="16.5" customHeight="1">
      <c r="B135" s="45"/>
      <c r="C135" s="220" t="s">
        <v>412</v>
      </c>
      <c r="D135" s="220" t="s">
        <v>145</v>
      </c>
      <c r="E135" s="221" t="s">
        <v>1645</v>
      </c>
      <c r="F135" s="222" t="s">
        <v>1646</v>
      </c>
      <c r="G135" s="223" t="s">
        <v>893</v>
      </c>
      <c r="H135" s="224">
        <v>34</v>
      </c>
      <c r="I135" s="225"/>
      <c r="J135" s="226">
        <f>ROUND(I135*H135,2)</f>
        <v>0</v>
      </c>
      <c r="K135" s="222" t="s">
        <v>290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150</v>
      </c>
      <c r="AT135" s="23" t="s">
        <v>145</v>
      </c>
      <c r="AU135" s="23" t="s">
        <v>79</v>
      </c>
      <c r="AY135" s="23" t="s">
        <v>143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150</v>
      </c>
      <c r="BM135" s="23" t="s">
        <v>1250</v>
      </c>
    </row>
    <row r="136" spans="2:65" s="1" customFormat="1" ht="16.5" customHeight="1">
      <c r="B136" s="45"/>
      <c r="C136" s="220" t="s">
        <v>417</v>
      </c>
      <c r="D136" s="220" t="s">
        <v>145</v>
      </c>
      <c r="E136" s="221" t="s">
        <v>1594</v>
      </c>
      <c r="F136" s="222" t="s">
        <v>1595</v>
      </c>
      <c r="G136" s="223" t="s">
        <v>893</v>
      </c>
      <c r="H136" s="224">
        <v>3</v>
      </c>
      <c r="I136" s="225"/>
      <c r="J136" s="226">
        <f>ROUND(I136*H136,2)</f>
        <v>0</v>
      </c>
      <c r="K136" s="222" t="s">
        <v>290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150</v>
      </c>
      <c r="AT136" s="23" t="s">
        <v>145</v>
      </c>
      <c r="AU136" s="23" t="s">
        <v>79</v>
      </c>
      <c r="AY136" s="23" t="s">
        <v>143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79</v>
      </c>
      <c r="BK136" s="231">
        <f>ROUND(I136*H136,2)</f>
        <v>0</v>
      </c>
      <c r="BL136" s="23" t="s">
        <v>150</v>
      </c>
      <c r="BM136" s="23" t="s">
        <v>1647</v>
      </c>
    </row>
    <row r="137" spans="2:65" s="1" customFormat="1" ht="16.5" customHeight="1">
      <c r="B137" s="45"/>
      <c r="C137" s="220" t="s">
        <v>422</v>
      </c>
      <c r="D137" s="220" t="s">
        <v>145</v>
      </c>
      <c r="E137" s="221" t="s">
        <v>1575</v>
      </c>
      <c r="F137" s="222" t="s">
        <v>1576</v>
      </c>
      <c r="G137" s="223" t="s">
        <v>279</v>
      </c>
      <c r="H137" s="224">
        <v>34</v>
      </c>
      <c r="I137" s="225"/>
      <c r="J137" s="226">
        <f>ROUND(I137*H137,2)</f>
        <v>0</v>
      </c>
      <c r="K137" s="222" t="s">
        <v>290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150</v>
      </c>
      <c r="AT137" s="23" t="s">
        <v>145</v>
      </c>
      <c r="AU137" s="23" t="s">
        <v>79</v>
      </c>
      <c r="AY137" s="23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150</v>
      </c>
      <c r="BM137" s="23" t="s">
        <v>1133</v>
      </c>
    </row>
    <row r="138" spans="2:65" s="1" customFormat="1" ht="16.5" customHeight="1">
      <c r="B138" s="45"/>
      <c r="C138" s="220" t="s">
        <v>427</v>
      </c>
      <c r="D138" s="220" t="s">
        <v>145</v>
      </c>
      <c r="E138" s="221" t="s">
        <v>1581</v>
      </c>
      <c r="F138" s="222" t="s">
        <v>1582</v>
      </c>
      <c r="G138" s="223" t="s">
        <v>893</v>
      </c>
      <c r="H138" s="224">
        <v>2</v>
      </c>
      <c r="I138" s="225"/>
      <c r="J138" s="226">
        <f>ROUND(I138*H138,2)</f>
        <v>0</v>
      </c>
      <c r="K138" s="222" t="s">
        <v>290</v>
      </c>
      <c r="L138" s="71"/>
      <c r="M138" s="227" t="s">
        <v>21</v>
      </c>
      <c r="N138" s="228" t="s">
        <v>42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150</v>
      </c>
      <c r="AT138" s="23" t="s">
        <v>145</v>
      </c>
      <c r="AU138" s="23" t="s">
        <v>79</v>
      </c>
      <c r="AY138" s="23" t="s">
        <v>143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79</v>
      </c>
      <c r="BK138" s="231">
        <f>ROUND(I138*H138,2)</f>
        <v>0</v>
      </c>
      <c r="BL138" s="23" t="s">
        <v>150</v>
      </c>
      <c r="BM138" s="23" t="s">
        <v>1648</v>
      </c>
    </row>
    <row r="139" spans="2:65" s="1" customFormat="1" ht="16.5" customHeight="1">
      <c r="B139" s="45"/>
      <c r="C139" s="220" t="s">
        <v>432</v>
      </c>
      <c r="D139" s="220" t="s">
        <v>145</v>
      </c>
      <c r="E139" s="221" t="s">
        <v>1649</v>
      </c>
      <c r="F139" s="222" t="s">
        <v>1650</v>
      </c>
      <c r="G139" s="223" t="s">
        <v>903</v>
      </c>
      <c r="H139" s="224">
        <v>10</v>
      </c>
      <c r="I139" s="225"/>
      <c r="J139" s="226">
        <f>ROUND(I139*H139,2)</f>
        <v>0</v>
      </c>
      <c r="K139" s="222" t="s">
        <v>290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150</v>
      </c>
      <c r="AT139" s="23" t="s">
        <v>145</v>
      </c>
      <c r="AU139" s="23" t="s">
        <v>79</v>
      </c>
      <c r="AY139" s="23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150</v>
      </c>
      <c r="BM139" s="23" t="s">
        <v>1651</v>
      </c>
    </row>
    <row r="140" spans="2:65" s="1" customFormat="1" ht="16.5" customHeight="1">
      <c r="B140" s="45"/>
      <c r="C140" s="220" t="s">
        <v>436</v>
      </c>
      <c r="D140" s="220" t="s">
        <v>145</v>
      </c>
      <c r="E140" s="221" t="s">
        <v>1652</v>
      </c>
      <c r="F140" s="222" t="s">
        <v>1584</v>
      </c>
      <c r="G140" s="223" t="s">
        <v>1449</v>
      </c>
      <c r="H140" s="224">
        <v>1</v>
      </c>
      <c r="I140" s="225"/>
      <c r="J140" s="226">
        <f>ROUND(I140*H140,2)</f>
        <v>0</v>
      </c>
      <c r="K140" s="222" t="s">
        <v>290</v>
      </c>
      <c r="L140" s="71"/>
      <c r="M140" s="227" t="s">
        <v>21</v>
      </c>
      <c r="N140" s="264" t="s">
        <v>42</v>
      </c>
      <c r="O140" s="265"/>
      <c r="P140" s="266">
        <f>O140*H140</f>
        <v>0</v>
      </c>
      <c r="Q140" s="266">
        <v>0</v>
      </c>
      <c r="R140" s="266">
        <f>Q140*H140</f>
        <v>0</v>
      </c>
      <c r="S140" s="266">
        <v>0</v>
      </c>
      <c r="T140" s="267">
        <f>S140*H140</f>
        <v>0</v>
      </c>
      <c r="AR140" s="23" t="s">
        <v>150</v>
      </c>
      <c r="AT140" s="23" t="s">
        <v>145</v>
      </c>
      <c r="AU140" s="23" t="s">
        <v>79</v>
      </c>
      <c r="AY140" s="23" t="s">
        <v>143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150</v>
      </c>
      <c r="BM140" s="23" t="s">
        <v>1273</v>
      </c>
    </row>
    <row r="141" spans="2:12" s="1" customFormat="1" ht="6.95" customHeight="1">
      <c r="B141" s="66"/>
      <c r="C141" s="67"/>
      <c r="D141" s="67"/>
      <c r="E141" s="67"/>
      <c r="F141" s="67"/>
      <c r="G141" s="67"/>
      <c r="H141" s="67"/>
      <c r="I141" s="165"/>
      <c r="J141" s="67"/>
      <c r="K141" s="67"/>
      <c r="L141" s="71"/>
    </row>
  </sheetData>
  <sheetProtection password="CC35" sheet="1" objects="1" scenarios="1" formatColumns="0" formatRows="0" autoFilter="0"/>
  <autoFilter ref="C78:K140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2018-07-13T06:00:14Z</dcterms:created>
  <dcterms:modified xsi:type="dcterms:W3CDTF">2018-07-13T06:01:02Z</dcterms:modified>
  <cp:category/>
  <cp:version/>
  <cp:contentType/>
  <cp:contentStatus/>
</cp:coreProperties>
</file>